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FICHAS FINALES\"/>
    </mc:Choice>
  </mc:AlternateContent>
  <xr:revisionPtr revIDLastSave="0" documentId="13_ncr:1_{AC15D591-3B7B-4DD1-8C4B-D7B267D8A1D3}" xr6:coauthVersionLast="47" xr6:coauthVersionMax="47" xr10:uidLastSave="{00000000-0000-0000-0000-000000000000}"/>
  <workbookProtection workbookAlgorithmName="SHA-512" workbookHashValue="oAqtDKRqhLU7EPkdJfN3gy8wHwBxPeTw7+T6L7L9eTMWXo9USUcGs07RX/Gq/nu0OiASMYo9N/kcHHP80QbeNg==" workbookSaltValue="H/Kbs117f6C9g2wqn+kFag==" workbookSpinCount="100000" lockStructure="1"/>
  <bookViews>
    <workbookView showHorizontalScroll="0" showVerticalScroll="0" showSheetTabs="0" xWindow="-120" yWindow="-120" windowWidth="29040" windowHeight="15840" firstSheet="3" activeTab="3" xr2:uid="{00000000-000D-0000-FFFF-FFFF00000000}"/>
  </bookViews>
  <sheets>
    <sheet name="DATOS-QUINTO" sheetId="7" state="hidden" r:id="rId1"/>
    <sheet name="RESULTADOS QUINTO" sheetId="3" state="hidden" r:id="rId2"/>
    <sheet name="RANKING-QUINTOS" sheetId="6" state="hidden" r:id="rId3"/>
    <sheet name="EXAMEN 1-QUINTO" sheetId="2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10" i="3" l="1"/>
  <c r="DK11" i="3"/>
  <c r="DK12" i="3"/>
  <c r="DK13" i="3"/>
  <c r="DK14" i="3"/>
  <c r="DK15" i="3"/>
  <c r="J11" i="2" s="1"/>
  <c r="DK16" i="3"/>
  <c r="DK17" i="3"/>
  <c r="J13" i="2" s="1"/>
  <c r="DK18" i="3"/>
  <c r="DK19" i="3"/>
  <c r="DK20" i="3"/>
  <c r="DK21" i="3"/>
  <c r="DK22" i="3"/>
  <c r="DK23" i="3"/>
  <c r="J19" i="2" s="1"/>
  <c r="DK24" i="3"/>
  <c r="DK25" i="3"/>
  <c r="J21" i="2" s="1"/>
  <c r="DK26" i="3"/>
  <c r="DK27" i="3"/>
  <c r="DK28" i="3"/>
  <c r="DK29" i="3"/>
  <c r="DK30" i="3"/>
  <c r="DK31" i="3"/>
  <c r="J27" i="2" s="1"/>
  <c r="DK32" i="3"/>
  <c r="DK33" i="3"/>
  <c r="J29" i="2" s="1"/>
  <c r="DK34" i="3"/>
  <c r="DK35" i="3"/>
  <c r="DK36" i="3"/>
  <c r="DK37" i="3"/>
  <c r="DK38" i="3"/>
  <c r="DK39" i="3"/>
  <c r="J35" i="2" s="1"/>
  <c r="DK40" i="3"/>
  <c r="DK41" i="3"/>
  <c r="J37" i="2" s="1"/>
  <c r="DK42" i="3"/>
  <c r="DK43" i="3"/>
  <c r="DK44" i="3"/>
  <c r="DK45" i="3"/>
  <c r="DK46" i="3"/>
  <c r="DK47" i="3"/>
  <c r="J43" i="2" s="1"/>
  <c r="DK9" i="3"/>
  <c r="DR43" i="2"/>
  <c r="DM43" i="2"/>
  <c r="DH43" i="2"/>
  <c r="DC43" i="2"/>
  <c r="CW43" i="2"/>
  <c r="CR43" i="2"/>
  <c r="CM43" i="2"/>
  <c r="CH43" i="2"/>
  <c r="CC43" i="2"/>
  <c r="BX43" i="2"/>
  <c r="BS43" i="2"/>
  <c r="BN43" i="2"/>
  <c r="BH43" i="2"/>
  <c r="BC43" i="2"/>
  <c r="AX43" i="2"/>
  <c r="AR43" i="2"/>
  <c r="AM43" i="2"/>
  <c r="AH43" i="2"/>
  <c r="AC43" i="2"/>
  <c r="AA43" i="2"/>
  <c r="Z43" i="2"/>
  <c r="Y43" i="2"/>
  <c r="X43" i="2"/>
  <c r="R43" i="2"/>
  <c r="O43" i="2"/>
  <c r="N43" i="2"/>
  <c r="M43" i="2"/>
  <c r="L43" i="2"/>
  <c r="K43" i="2"/>
  <c r="EW42" i="2"/>
  <c r="ET42" i="2"/>
  <c r="ER42" i="2"/>
  <c r="DR42" i="2"/>
  <c r="DM42" i="2"/>
  <c r="DH42" i="2"/>
  <c r="DC42" i="2"/>
  <c r="CW42" i="2"/>
  <c r="CR42" i="2"/>
  <c r="CM42" i="2"/>
  <c r="CH42" i="2"/>
  <c r="CC42" i="2"/>
  <c r="BX42" i="2"/>
  <c r="BS42" i="2"/>
  <c r="BN42" i="2"/>
  <c r="BH42" i="2"/>
  <c r="BC42" i="2"/>
  <c r="AX42" i="2"/>
  <c r="AR42" i="2"/>
  <c r="AM42" i="2"/>
  <c r="AH42" i="2"/>
  <c r="AC42" i="2"/>
  <c r="AA42" i="2"/>
  <c r="Z42" i="2"/>
  <c r="Y42" i="2"/>
  <c r="X42" i="2"/>
  <c r="R42" i="2"/>
  <c r="O42" i="2"/>
  <c r="N42" i="2"/>
  <c r="M42" i="2"/>
  <c r="L42" i="2"/>
  <c r="K42" i="2"/>
  <c r="J42" i="2"/>
  <c r="EW41" i="2"/>
  <c r="ET41" i="2"/>
  <c r="ER41" i="2"/>
  <c r="DR41" i="2"/>
  <c r="DM41" i="2"/>
  <c r="DH41" i="2"/>
  <c r="DC41" i="2"/>
  <c r="CW41" i="2"/>
  <c r="CR41" i="2"/>
  <c r="CM41" i="2"/>
  <c r="CH41" i="2"/>
  <c r="CC41" i="2"/>
  <c r="BX41" i="2"/>
  <c r="BS41" i="2"/>
  <c r="BN41" i="2"/>
  <c r="BH41" i="2"/>
  <c r="BC41" i="2"/>
  <c r="AX41" i="2"/>
  <c r="AR41" i="2"/>
  <c r="AM41" i="2"/>
  <c r="AH41" i="2"/>
  <c r="AC41" i="2"/>
  <c r="AA41" i="2"/>
  <c r="Z41" i="2"/>
  <c r="Y41" i="2"/>
  <c r="X41" i="2"/>
  <c r="R41" i="2"/>
  <c r="O41" i="2"/>
  <c r="N41" i="2"/>
  <c r="M41" i="2"/>
  <c r="L41" i="2"/>
  <c r="K41" i="2"/>
  <c r="J41" i="2"/>
  <c r="EW40" i="2"/>
  <c r="ET40" i="2"/>
  <c r="ER40" i="2"/>
  <c r="DR40" i="2"/>
  <c r="DM40" i="2"/>
  <c r="DH40" i="2"/>
  <c r="DC40" i="2"/>
  <c r="CW40" i="2"/>
  <c r="CR40" i="2"/>
  <c r="CM40" i="2"/>
  <c r="CH40" i="2"/>
  <c r="CC40" i="2"/>
  <c r="BX40" i="2"/>
  <c r="BS40" i="2"/>
  <c r="BN40" i="2"/>
  <c r="BH40" i="2"/>
  <c r="BC40" i="2"/>
  <c r="AX40" i="2"/>
  <c r="AR40" i="2"/>
  <c r="AM40" i="2"/>
  <c r="AH40" i="2"/>
  <c r="AC40" i="2"/>
  <c r="AA40" i="2"/>
  <c r="Z40" i="2"/>
  <c r="Y40" i="2"/>
  <c r="X40" i="2"/>
  <c r="R40" i="2"/>
  <c r="O40" i="2"/>
  <c r="N40" i="2"/>
  <c r="M40" i="2"/>
  <c r="L40" i="2"/>
  <c r="K40" i="2"/>
  <c r="J40" i="2"/>
  <c r="EW39" i="2"/>
  <c r="ET39" i="2"/>
  <c r="ER39" i="2"/>
  <c r="DR39" i="2"/>
  <c r="DM39" i="2"/>
  <c r="DH39" i="2"/>
  <c r="DC39" i="2"/>
  <c r="CW39" i="2"/>
  <c r="CR39" i="2"/>
  <c r="CM39" i="2"/>
  <c r="CH39" i="2"/>
  <c r="CC39" i="2"/>
  <c r="BX39" i="2"/>
  <c r="BS39" i="2"/>
  <c r="BN39" i="2"/>
  <c r="BH39" i="2"/>
  <c r="BC39" i="2"/>
  <c r="AX39" i="2"/>
  <c r="AR39" i="2"/>
  <c r="AM39" i="2"/>
  <c r="AH39" i="2"/>
  <c r="AC39" i="2"/>
  <c r="AA39" i="2"/>
  <c r="Z39" i="2"/>
  <c r="Y39" i="2"/>
  <c r="X39" i="2"/>
  <c r="R39" i="2"/>
  <c r="O39" i="2"/>
  <c r="N39" i="2"/>
  <c r="M39" i="2"/>
  <c r="L39" i="2"/>
  <c r="K39" i="2"/>
  <c r="J39" i="2"/>
  <c r="EW38" i="2"/>
  <c r="ET38" i="2"/>
  <c r="ER38" i="2"/>
  <c r="DR38" i="2"/>
  <c r="DM38" i="2"/>
  <c r="DH38" i="2"/>
  <c r="DC38" i="2"/>
  <c r="CW38" i="2"/>
  <c r="CR38" i="2"/>
  <c r="CM38" i="2"/>
  <c r="CH38" i="2"/>
  <c r="CC38" i="2"/>
  <c r="BX38" i="2"/>
  <c r="BS38" i="2"/>
  <c r="BN38" i="2"/>
  <c r="BH38" i="2"/>
  <c r="BC38" i="2"/>
  <c r="AX38" i="2"/>
  <c r="AR38" i="2"/>
  <c r="AM38" i="2"/>
  <c r="AH38" i="2"/>
  <c r="AC38" i="2"/>
  <c r="AA38" i="2"/>
  <c r="Z38" i="2"/>
  <c r="Y38" i="2"/>
  <c r="X38" i="2"/>
  <c r="R38" i="2"/>
  <c r="O38" i="2"/>
  <c r="N38" i="2"/>
  <c r="M38" i="2"/>
  <c r="L38" i="2"/>
  <c r="K38" i="2"/>
  <c r="J38" i="2"/>
  <c r="EW37" i="2"/>
  <c r="ET37" i="2"/>
  <c r="ER37" i="2"/>
  <c r="DR37" i="2"/>
  <c r="DM37" i="2"/>
  <c r="DH37" i="2"/>
  <c r="DC37" i="2"/>
  <c r="CW37" i="2"/>
  <c r="CR37" i="2"/>
  <c r="CM37" i="2"/>
  <c r="CH37" i="2"/>
  <c r="CC37" i="2"/>
  <c r="BX37" i="2"/>
  <c r="BS37" i="2"/>
  <c r="BN37" i="2"/>
  <c r="BH37" i="2"/>
  <c r="BC37" i="2"/>
  <c r="AX37" i="2"/>
  <c r="AR37" i="2"/>
  <c r="AM37" i="2"/>
  <c r="AH37" i="2"/>
  <c r="AC37" i="2"/>
  <c r="AA37" i="2"/>
  <c r="Z37" i="2"/>
  <c r="Y37" i="2"/>
  <c r="X37" i="2"/>
  <c r="R37" i="2"/>
  <c r="O37" i="2"/>
  <c r="N37" i="2"/>
  <c r="M37" i="2"/>
  <c r="L37" i="2"/>
  <c r="K37" i="2"/>
  <c r="EW36" i="2"/>
  <c r="ET36" i="2"/>
  <c r="ER36" i="2"/>
  <c r="DR36" i="2"/>
  <c r="DM36" i="2"/>
  <c r="DH36" i="2"/>
  <c r="DC36" i="2"/>
  <c r="CW36" i="2"/>
  <c r="CR36" i="2"/>
  <c r="CM36" i="2"/>
  <c r="CH36" i="2"/>
  <c r="CC36" i="2"/>
  <c r="BX36" i="2"/>
  <c r="BS36" i="2"/>
  <c r="BN36" i="2"/>
  <c r="BH36" i="2"/>
  <c r="BC36" i="2"/>
  <c r="AX36" i="2"/>
  <c r="AR36" i="2"/>
  <c r="AM36" i="2"/>
  <c r="AH36" i="2"/>
  <c r="AC36" i="2"/>
  <c r="AA36" i="2"/>
  <c r="Z36" i="2"/>
  <c r="Y36" i="2"/>
  <c r="X36" i="2"/>
  <c r="R36" i="2"/>
  <c r="O36" i="2"/>
  <c r="N36" i="2"/>
  <c r="M36" i="2"/>
  <c r="L36" i="2"/>
  <c r="K36" i="2"/>
  <c r="J36" i="2"/>
  <c r="EW35" i="2"/>
  <c r="ET35" i="2"/>
  <c r="ER35" i="2"/>
  <c r="DR35" i="2"/>
  <c r="DM35" i="2"/>
  <c r="DH35" i="2"/>
  <c r="DC35" i="2"/>
  <c r="CW35" i="2"/>
  <c r="CR35" i="2"/>
  <c r="CM35" i="2"/>
  <c r="CH35" i="2"/>
  <c r="CC35" i="2"/>
  <c r="BX35" i="2"/>
  <c r="BS35" i="2"/>
  <c r="BN35" i="2"/>
  <c r="BH35" i="2"/>
  <c r="BC35" i="2"/>
  <c r="AX35" i="2"/>
  <c r="AR35" i="2"/>
  <c r="AM35" i="2"/>
  <c r="AH35" i="2"/>
  <c r="AC35" i="2"/>
  <c r="AA35" i="2"/>
  <c r="Z35" i="2"/>
  <c r="Y35" i="2"/>
  <c r="X35" i="2"/>
  <c r="R35" i="2"/>
  <c r="O35" i="2"/>
  <c r="N35" i="2"/>
  <c r="M35" i="2"/>
  <c r="L35" i="2"/>
  <c r="K35" i="2"/>
  <c r="EW34" i="2"/>
  <c r="ET34" i="2"/>
  <c r="ER34" i="2"/>
  <c r="DR34" i="2"/>
  <c r="DM34" i="2"/>
  <c r="DH34" i="2"/>
  <c r="DC34" i="2"/>
  <c r="CW34" i="2"/>
  <c r="CR34" i="2"/>
  <c r="CM34" i="2"/>
  <c r="CH34" i="2"/>
  <c r="CC34" i="2"/>
  <c r="BX34" i="2"/>
  <c r="BS34" i="2"/>
  <c r="BN34" i="2"/>
  <c r="BH34" i="2"/>
  <c r="BC34" i="2"/>
  <c r="AX34" i="2"/>
  <c r="AR34" i="2"/>
  <c r="AM34" i="2"/>
  <c r="AH34" i="2"/>
  <c r="AC34" i="2"/>
  <c r="AA34" i="2"/>
  <c r="Z34" i="2"/>
  <c r="Y34" i="2"/>
  <c r="X34" i="2"/>
  <c r="R34" i="2"/>
  <c r="O34" i="2"/>
  <c r="N34" i="2"/>
  <c r="M34" i="2"/>
  <c r="L34" i="2"/>
  <c r="K34" i="2"/>
  <c r="J34" i="2"/>
  <c r="EW33" i="2"/>
  <c r="ET33" i="2"/>
  <c r="ER33" i="2"/>
  <c r="DR33" i="2"/>
  <c r="DM33" i="2"/>
  <c r="DH33" i="2"/>
  <c r="DC33" i="2"/>
  <c r="CW33" i="2"/>
  <c r="CR33" i="2"/>
  <c r="CM33" i="2"/>
  <c r="CH33" i="2"/>
  <c r="CC33" i="2"/>
  <c r="BX33" i="2"/>
  <c r="BS33" i="2"/>
  <c r="BN33" i="2"/>
  <c r="BH33" i="2"/>
  <c r="BC33" i="2"/>
  <c r="AX33" i="2"/>
  <c r="AR33" i="2"/>
  <c r="AM33" i="2"/>
  <c r="AH33" i="2"/>
  <c r="AC33" i="2"/>
  <c r="AA33" i="2"/>
  <c r="Z33" i="2"/>
  <c r="Y33" i="2"/>
  <c r="X33" i="2"/>
  <c r="R33" i="2"/>
  <c r="O33" i="2"/>
  <c r="N33" i="2"/>
  <c r="M33" i="2"/>
  <c r="L33" i="2"/>
  <c r="K33" i="2"/>
  <c r="J33" i="2"/>
  <c r="EW32" i="2"/>
  <c r="ET32" i="2"/>
  <c r="ER32" i="2"/>
  <c r="DR32" i="2"/>
  <c r="DM32" i="2"/>
  <c r="DH32" i="2"/>
  <c r="DC32" i="2"/>
  <c r="CW32" i="2"/>
  <c r="CR32" i="2"/>
  <c r="CM32" i="2"/>
  <c r="CH32" i="2"/>
  <c r="CC32" i="2"/>
  <c r="BX32" i="2"/>
  <c r="BS32" i="2"/>
  <c r="BN32" i="2"/>
  <c r="BH32" i="2"/>
  <c r="BC32" i="2"/>
  <c r="AX32" i="2"/>
  <c r="AR32" i="2"/>
  <c r="AM32" i="2"/>
  <c r="AH32" i="2"/>
  <c r="AC32" i="2"/>
  <c r="AA32" i="2"/>
  <c r="Z32" i="2"/>
  <c r="Y32" i="2"/>
  <c r="X32" i="2"/>
  <c r="R32" i="2"/>
  <c r="O32" i="2"/>
  <c r="N32" i="2"/>
  <c r="M32" i="2"/>
  <c r="L32" i="2"/>
  <c r="K32" i="2"/>
  <c r="J32" i="2"/>
  <c r="EW31" i="2"/>
  <c r="ET31" i="2"/>
  <c r="ER31" i="2"/>
  <c r="DR31" i="2"/>
  <c r="DM31" i="2"/>
  <c r="DH31" i="2"/>
  <c r="DC31" i="2"/>
  <c r="CW31" i="2"/>
  <c r="CR31" i="2"/>
  <c r="CM31" i="2"/>
  <c r="CH31" i="2"/>
  <c r="CC31" i="2"/>
  <c r="BX31" i="2"/>
  <c r="BS31" i="2"/>
  <c r="BN31" i="2"/>
  <c r="BH31" i="2"/>
  <c r="BC31" i="2"/>
  <c r="AX31" i="2"/>
  <c r="AR31" i="2"/>
  <c r="AM31" i="2"/>
  <c r="AH31" i="2"/>
  <c r="AC31" i="2"/>
  <c r="AA31" i="2"/>
  <c r="Z31" i="2"/>
  <c r="Y31" i="2"/>
  <c r="X31" i="2"/>
  <c r="R31" i="2"/>
  <c r="O31" i="2"/>
  <c r="N31" i="2"/>
  <c r="M31" i="2"/>
  <c r="L31" i="2"/>
  <c r="K31" i="2"/>
  <c r="J31" i="2"/>
  <c r="EW30" i="2"/>
  <c r="ET30" i="2"/>
  <c r="ER30" i="2"/>
  <c r="DR30" i="2"/>
  <c r="DM30" i="2"/>
  <c r="DH30" i="2"/>
  <c r="DC30" i="2"/>
  <c r="CW30" i="2"/>
  <c r="CR30" i="2"/>
  <c r="CM30" i="2"/>
  <c r="CH30" i="2"/>
  <c r="CC30" i="2"/>
  <c r="BX30" i="2"/>
  <c r="BS30" i="2"/>
  <c r="BN30" i="2"/>
  <c r="BH30" i="2"/>
  <c r="BC30" i="2"/>
  <c r="AX30" i="2"/>
  <c r="AR30" i="2"/>
  <c r="AM30" i="2"/>
  <c r="AH30" i="2"/>
  <c r="AC30" i="2"/>
  <c r="AA30" i="2"/>
  <c r="Z30" i="2"/>
  <c r="Y30" i="2"/>
  <c r="X30" i="2"/>
  <c r="R30" i="2"/>
  <c r="O30" i="2"/>
  <c r="N30" i="2"/>
  <c r="M30" i="2"/>
  <c r="L30" i="2"/>
  <c r="K30" i="2"/>
  <c r="J30" i="2"/>
  <c r="EW29" i="2"/>
  <c r="ET29" i="2"/>
  <c r="ER29" i="2"/>
  <c r="DR29" i="2"/>
  <c r="DM29" i="2"/>
  <c r="DH29" i="2"/>
  <c r="DC29" i="2"/>
  <c r="CW29" i="2"/>
  <c r="CR29" i="2"/>
  <c r="CM29" i="2"/>
  <c r="CH29" i="2"/>
  <c r="CC29" i="2"/>
  <c r="BX29" i="2"/>
  <c r="BS29" i="2"/>
  <c r="BN29" i="2"/>
  <c r="BH29" i="2"/>
  <c r="BC29" i="2"/>
  <c r="AX29" i="2"/>
  <c r="AR29" i="2"/>
  <c r="AM29" i="2"/>
  <c r="AH29" i="2"/>
  <c r="AC29" i="2"/>
  <c r="AA29" i="2"/>
  <c r="Z29" i="2"/>
  <c r="Y29" i="2"/>
  <c r="X29" i="2"/>
  <c r="R29" i="2"/>
  <c r="O29" i="2"/>
  <c r="N29" i="2"/>
  <c r="M29" i="2"/>
  <c r="L29" i="2"/>
  <c r="K29" i="2"/>
  <c r="EW28" i="2"/>
  <c r="ET28" i="2"/>
  <c r="ER28" i="2"/>
  <c r="DR28" i="2"/>
  <c r="DM28" i="2"/>
  <c r="DH28" i="2"/>
  <c r="DC28" i="2"/>
  <c r="CW28" i="2"/>
  <c r="CR28" i="2"/>
  <c r="CM28" i="2"/>
  <c r="CH28" i="2"/>
  <c r="CC28" i="2"/>
  <c r="BX28" i="2"/>
  <c r="BS28" i="2"/>
  <c r="BN28" i="2"/>
  <c r="BH28" i="2"/>
  <c r="BC28" i="2"/>
  <c r="AX28" i="2"/>
  <c r="AR28" i="2"/>
  <c r="AM28" i="2"/>
  <c r="AH28" i="2"/>
  <c r="AC28" i="2"/>
  <c r="AA28" i="2"/>
  <c r="Z28" i="2"/>
  <c r="Y28" i="2"/>
  <c r="X28" i="2"/>
  <c r="R28" i="2"/>
  <c r="O28" i="2"/>
  <c r="N28" i="2"/>
  <c r="M28" i="2"/>
  <c r="L28" i="2"/>
  <c r="K28" i="2"/>
  <c r="J28" i="2"/>
  <c r="EW27" i="2"/>
  <c r="ET27" i="2"/>
  <c r="ER27" i="2"/>
  <c r="DR27" i="2"/>
  <c r="DM27" i="2"/>
  <c r="DH27" i="2"/>
  <c r="DC27" i="2"/>
  <c r="CW27" i="2"/>
  <c r="CR27" i="2"/>
  <c r="CM27" i="2"/>
  <c r="CH27" i="2"/>
  <c r="CC27" i="2"/>
  <c r="BX27" i="2"/>
  <c r="BS27" i="2"/>
  <c r="BN27" i="2"/>
  <c r="BH27" i="2"/>
  <c r="BC27" i="2"/>
  <c r="AX27" i="2"/>
  <c r="AR27" i="2"/>
  <c r="AM27" i="2"/>
  <c r="AH27" i="2"/>
  <c r="AC27" i="2"/>
  <c r="AA27" i="2"/>
  <c r="Z27" i="2"/>
  <c r="Y27" i="2"/>
  <c r="X27" i="2"/>
  <c r="R27" i="2"/>
  <c r="O27" i="2"/>
  <c r="N27" i="2"/>
  <c r="M27" i="2"/>
  <c r="L27" i="2"/>
  <c r="K27" i="2"/>
  <c r="EW26" i="2"/>
  <c r="ET26" i="2"/>
  <c r="ER26" i="2"/>
  <c r="DR26" i="2"/>
  <c r="DM26" i="2"/>
  <c r="DH26" i="2"/>
  <c r="DC26" i="2"/>
  <c r="CW26" i="2"/>
  <c r="CR26" i="2"/>
  <c r="CM26" i="2"/>
  <c r="CH26" i="2"/>
  <c r="CC26" i="2"/>
  <c r="BX26" i="2"/>
  <c r="BS26" i="2"/>
  <c r="BN26" i="2"/>
  <c r="BH26" i="2"/>
  <c r="BC26" i="2"/>
  <c r="AX26" i="2"/>
  <c r="AR26" i="2"/>
  <c r="AM26" i="2"/>
  <c r="AH26" i="2"/>
  <c r="AC26" i="2"/>
  <c r="AA26" i="2"/>
  <c r="Z26" i="2"/>
  <c r="Y26" i="2"/>
  <c r="X26" i="2"/>
  <c r="R26" i="2"/>
  <c r="O26" i="2"/>
  <c r="N26" i="2"/>
  <c r="M26" i="2"/>
  <c r="L26" i="2"/>
  <c r="K26" i="2"/>
  <c r="J26" i="2"/>
  <c r="EW25" i="2"/>
  <c r="ET25" i="2"/>
  <c r="ER25" i="2"/>
  <c r="DR25" i="2"/>
  <c r="DM25" i="2"/>
  <c r="DH25" i="2"/>
  <c r="DC25" i="2"/>
  <c r="CW25" i="2"/>
  <c r="CR25" i="2"/>
  <c r="CM25" i="2"/>
  <c r="CH25" i="2"/>
  <c r="CC25" i="2"/>
  <c r="BX25" i="2"/>
  <c r="BS25" i="2"/>
  <c r="BN25" i="2"/>
  <c r="BH25" i="2"/>
  <c r="BC25" i="2"/>
  <c r="AX25" i="2"/>
  <c r="AR25" i="2"/>
  <c r="AM25" i="2"/>
  <c r="AH25" i="2"/>
  <c r="AC25" i="2"/>
  <c r="AA25" i="2"/>
  <c r="Z25" i="2"/>
  <c r="Y25" i="2"/>
  <c r="X25" i="2"/>
  <c r="R25" i="2"/>
  <c r="O25" i="2"/>
  <c r="N25" i="2"/>
  <c r="M25" i="2"/>
  <c r="L25" i="2"/>
  <c r="K25" i="2"/>
  <c r="J25" i="2"/>
  <c r="EW24" i="2"/>
  <c r="ET24" i="2"/>
  <c r="ER24" i="2"/>
  <c r="DR24" i="2"/>
  <c r="DM24" i="2"/>
  <c r="DH24" i="2"/>
  <c r="DC24" i="2"/>
  <c r="CW24" i="2"/>
  <c r="CR24" i="2"/>
  <c r="CM24" i="2"/>
  <c r="CH24" i="2"/>
  <c r="CC24" i="2"/>
  <c r="BX24" i="2"/>
  <c r="BS24" i="2"/>
  <c r="BN24" i="2"/>
  <c r="BH24" i="2"/>
  <c r="BC24" i="2"/>
  <c r="AX24" i="2"/>
  <c r="AR24" i="2"/>
  <c r="AM24" i="2"/>
  <c r="AH24" i="2"/>
  <c r="AC24" i="2"/>
  <c r="AA24" i="2"/>
  <c r="Z24" i="2"/>
  <c r="Y24" i="2"/>
  <c r="X24" i="2"/>
  <c r="R24" i="2"/>
  <c r="O24" i="2"/>
  <c r="N24" i="2"/>
  <c r="M24" i="2"/>
  <c r="L24" i="2"/>
  <c r="K24" i="2"/>
  <c r="J24" i="2"/>
  <c r="EW23" i="2"/>
  <c r="ET23" i="2"/>
  <c r="ER23" i="2"/>
  <c r="DR23" i="2"/>
  <c r="DM23" i="2"/>
  <c r="DH23" i="2"/>
  <c r="DC23" i="2"/>
  <c r="CW23" i="2"/>
  <c r="CR23" i="2"/>
  <c r="CM23" i="2"/>
  <c r="CH23" i="2"/>
  <c r="CC23" i="2"/>
  <c r="BX23" i="2"/>
  <c r="BS23" i="2"/>
  <c r="BN23" i="2"/>
  <c r="BH23" i="2"/>
  <c r="BC23" i="2"/>
  <c r="AX23" i="2"/>
  <c r="AR23" i="2"/>
  <c r="AM23" i="2"/>
  <c r="AH23" i="2"/>
  <c r="AC23" i="2"/>
  <c r="AA23" i="2"/>
  <c r="Z23" i="2"/>
  <c r="Y23" i="2"/>
  <c r="X23" i="2"/>
  <c r="R23" i="2"/>
  <c r="O23" i="2"/>
  <c r="N23" i="2"/>
  <c r="M23" i="2"/>
  <c r="L23" i="2"/>
  <c r="K23" i="2"/>
  <c r="J23" i="2"/>
  <c r="EW22" i="2"/>
  <c r="ET22" i="2"/>
  <c r="ER22" i="2"/>
  <c r="DR22" i="2"/>
  <c r="DM22" i="2"/>
  <c r="DH22" i="2"/>
  <c r="DC22" i="2"/>
  <c r="CW22" i="2"/>
  <c r="CR22" i="2"/>
  <c r="CM22" i="2"/>
  <c r="CH22" i="2"/>
  <c r="CC22" i="2"/>
  <c r="BX22" i="2"/>
  <c r="BS22" i="2"/>
  <c r="BN22" i="2"/>
  <c r="BH22" i="2"/>
  <c r="BC22" i="2"/>
  <c r="AX22" i="2"/>
  <c r="AR22" i="2"/>
  <c r="AM22" i="2"/>
  <c r="AH22" i="2"/>
  <c r="AC22" i="2"/>
  <c r="AA22" i="2"/>
  <c r="Z22" i="2"/>
  <c r="Y22" i="2"/>
  <c r="X22" i="2"/>
  <c r="R22" i="2"/>
  <c r="O22" i="2"/>
  <c r="N22" i="2"/>
  <c r="M22" i="2"/>
  <c r="L22" i="2"/>
  <c r="K22" i="2"/>
  <c r="J22" i="2"/>
  <c r="EW21" i="2"/>
  <c r="ET21" i="2"/>
  <c r="ER21" i="2"/>
  <c r="DR21" i="2"/>
  <c r="DM21" i="2"/>
  <c r="DH21" i="2"/>
  <c r="DC21" i="2"/>
  <c r="CW21" i="2"/>
  <c r="CR21" i="2"/>
  <c r="CM21" i="2"/>
  <c r="CH21" i="2"/>
  <c r="CC21" i="2"/>
  <c r="BX21" i="2"/>
  <c r="BS21" i="2"/>
  <c r="BN21" i="2"/>
  <c r="BH21" i="2"/>
  <c r="BC21" i="2"/>
  <c r="AX21" i="2"/>
  <c r="AR21" i="2"/>
  <c r="AM21" i="2"/>
  <c r="AH21" i="2"/>
  <c r="AC21" i="2"/>
  <c r="AA21" i="2"/>
  <c r="Z21" i="2"/>
  <c r="Y21" i="2"/>
  <c r="X21" i="2"/>
  <c r="R21" i="2"/>
  <c r="O21" i="2"/>
  <c r="N21" i="2"/>
  <c r="M21" i="2"/>
  <c r="L21" i="2"/>
  <c r="K21" i="2"/>
  <c r="EW20" i="2"/>
  <c r="ET20" i="2"/>
  <c r="ER20" i="2"/>
  <c r="DR20" i="2"/>
  <c r="DM20" i="2"/>
  <c r="DH20" i="2"/>
  <c r="DC20" i="2"/>
  <c r="CW20" i="2"/>
  <c r="CR20" i="2"/>
  <c r="CM20" i="2"/>
  <c r="CH20" i="2"/>
  <c r="CC20" i="2"/>
  <c r="BX20" i="2"/>
  <c r="BS20" i="2"/>
  <c r="BN20" i="2"/>
  <c r="BH20" i="2"/>
  <c r="BC20" i="2"/>
  <c r="AX20" i="2"/>
  <c r="AR20" i="2"/>
  <c r="AM20" i="2"/>
  <c r="AH20" i="2"/>
  <c r="AC20" i="2"/>
  <c r="AA20" i="2"/>
  <c r="Z20" i="2"/>
  <c r="Y20" i="2"/>
  <c r="X20" i="2"/>
  <c r="R20" i="2"/>
  <c r="O20" i="2"/>
  <c r="N20" i="2"/>
  <c r="M20" i="2"/>
  <c r="L20" i="2"/>
  <c r="K20" i="2"/>
  <c r="J20" i="2"/>
  <c r="EW19" i="2"/>
  <c r="ET19" i="2"/>
  <c r="ER19" i="2"/>
  <c r="DR19" i="2"/>
  <c r="DM19" i="2"/>
  <c r="DH19" i="2"/>
  <c r="DC19" i="2"/>
  <c r="CW19" i="2"/>
  <c r="CR19" i="2"/>
  <c r="CM19" i="2"/>
  <c r="CH19" i="2"/>
  <c r="CC19" i="2"/>
  <c r="BX19" i="2"/>
  <c r="BS19" i="2"/>
  <c r="BN19" i="2"/>
  <c r="BH19" i="2"/>
  <c r="BC19" i="2"/>
  <c r="AX19" i="2"/>
  <c r="AR19" i="2"/>
  <c r="AM19" i="2"/>
  <c r="AH19" i="2"/>
  <c r="AC19" i="2"/>
  <c r="AA19" i="2"/>
  <c r="Z19" i="2"/>
  <c r="Y19" i="2"/>
  <c r="X19" i="2"/>
  <c r="R19" i="2"/>
  <c r="O19" i="2"/>
  <c r="N19" i="2"/>
  <c r="M19" i="2"/>
  <c r="L19" i="2"/>
  <c r="K19" i="2"/>
  <c r="EW18" i="2"/>
  <c r="ET18" i="2"/>
  <c r="ER18" i="2"/>
  <c r="DR18" i="2"/>
  <c r="DM18" i="2"/>
  <c r="DH18" i="2"/>
  <c r="DC18" i="2"/>
  <c r="CW18" i="2"/>
  <c r="CR18" i="2"/>
  <c r="CM18" i="2"/>
  <c r="CH18" i="2"/>
  <c r="CC18" i="2"/>
  <c r="BX18" i="2"/>
  <c r="BS18" i="2"/>
  <c r="BN18" i="2"/>
  <c r="BH18" i="2"/>
  <c r="BC18" i="2"/>
  <c r="AX18" i="2"/>
  <c r="AR18" i="2"/>
  <c r="AM18" i="2"/>
  <c r="AH18" i="2"/>
  <c r="AC18" i="2"/>
  <c r="AA18" i="2"/>
  <c r="Z18" i="2"/>
  <c r="Y18" i="2"/>
  <c r="X18" i="2"/>
  <c r="R18" i="2"/>
  <c r="O18" i="2"/>
  <c r="N18" i="2"/>
  <c r="M18" i="2"/>
  <c r="L18" i="2"/>
  <c r="K18" i="2"/>
  <c r="J18" i="2"/>
  <c r="EW17" i="2"/>
  <c r="ET17" i="2"/>
  <c r="ER17" i="2"/>
  <c r="DR17" i="2"/>
  <c r="DM17" i="2"/>
  <c r="DH17" i="2"/>
  <c r="DC17" i="2"/>
  <c r="CW17" i="2"/>
  <c r="CR17" i="2"/>
  <c r="CM17" i="2"/>
  <c r="CH17" i="2"/>
  <c r="CC17" i="2"/>
  <c r="BX17" i="2"/>
  <c r="BS17" i="2"/>
  <c r="BN17" i="2"/>
  <c r="BH17" i="2"/>
  <c r="BC17" i="2"/>
  <c r="AX17" i="2"/>
  <c r="AR17" i="2"/>
  <c r="AM17" i="2"/>
  <c r="AH17" i="2"/>
  <c r="AC17" i="2"/>
  <c r="AA17" i="2"/>
  <c r="Z17" i="2"/>
  <c r="Y17" i="2"/>
  <c r="X17" i="2"/>
  <c r="R17" i="2"/>
  <c r="O17" i="2"/>
  <c r="N17" i="2"/>
  <c r="M17" i="2"/>
  <c r="L17" i="2"/>
  <c r="K17" i="2"/>
  <c r="J17" i="2"/>
  <c r="EW16" i="2"/>
  <c r="ET16" i="2"/>
  <c r="ER16" i="2"/>
  <c r="DR16" i="2"/>
  <c r="DM16" i="2"/>
  <c r="DH16" i="2"/>
  <c r="DC16" i="2"/>
  <c r="CW16" i="2"/>
  <c r="CR16" i="2"/>
  <c r="CM16" i="2"/>
  <c r="CH16" i="2"/>
  <c r="CC16" i="2"/>
  <c r="BX16" i="2"/>
  <c r="BS16" i="2"/>
  <c r="BN16" i="2"/>
  <c r="BH16" i="2"/>
  <c r="BC16" i="2"/>
  <c r="AX16" i="2"/>
  <c r="AR16" i="2"/>
  <c r="AM16" i="2"/>
  <c r="AH16" i="2"/>
  <c r="AC16" i="2"/>
  <c r="AA16" i="2"/>
  <c r="Z16" i="2"/>
  <c r="Y16" i="2"/>
  <c r="X16" i="2"/>
  <c r="R16" i="2"/>
  <c r="O16" i="2"/>
  <c r="N16" i="2"/>
  <c r="M16" i="2"/>
  <c r="L16" i="2"/>
  <c r="K16" i="2"/>
  <c r="J16" i="2"/>
  <c r="EW15" i="2"/>
  <c r="ET15" i="2"/>
  <c r="ER15" i="2"/>
  <c r="DR15" i="2"/>
  <c r="DM15" i="2"/>
  <c r="DH15" i="2"/>
  <c r="DC15" i="2"/>
  <c r="CW15" i="2"/>
  <c r="CR15" i="2"/>
  <c r="CM15" i="2"/>
  <c r="CH15" i="2"/>
  <c r="CC15" i="2"/>
  <c r="BX15" i="2"/>
  <c r="BS15" i="2"/>
  <c r="BN15" i="2"/>
  <c r="BH15" i="2"/>
  <c r="BC15" i="2"/>
  <c r="AX15" i="2"/>
  <c r="AR15" i="2"/>
  <c r="AM15" i="2"/>
  <c r="AH15" i="2"/>
  <c r="AC15" i="2"/>
  <c r="AA15" i="2"/>
  <c r="Z15" i="2"/>
  <c r="Y15" i="2"/>
  <c r="X15" i="2"/>
  <c r="R15" i="2"/>
  <c r="O15" i="2"/>
  <c r="N15" i="2"/>
  <c r="M15" i="2"/>
  <c r="L15" i="2"/>
  <c r="K15" i="2"/>
  <c r="J15" i="2"/>
  <c r="EW14" i="2"/>
  <c r="ET14" i="2"/>
  <c r="ER14" i="2"/>
  <c r="DR14" i="2"/>
  <c r="DM14" i="2"/>
  <c r="DH14" i="2"/>
  <c r="DC14" i="2"/>
  <c r="CW14" i="2"/>
  <c r="CR14" i="2"/>
  <c r="CM14" i="2"/>
  <c r="CH14" i="2"/>
  <c r="CC14" i="2"/>
  <c r="BX14" i="2"/>
  <c r="BS14" i="2"/>
  <c r="BN14" i="2"/>
  <c r="BH14" i="2"/>
  <c r="BC14" i="2"/>
  <c r="AX14" i="2"/>
  <c r="AR14" i="2"/>
  <c r="AM14" i="2"/>
  <c r="AH14" i="2"/>
  <c r="AC14" i="2"/>
  <c r="AA14" i="2"/>
  <c r="Z14" i="2"/>
  <c r="Y14" i="2"/>
  <c r="X14" i="2"/>
  <c r="R14" i="2"/>
  <c r="O14" i="2"/>
  <c r="N14" i="2"/>
  <c r="M14" i="2"/>
  <c r="L14" i="2"/>
  <c r="K14" i="2"/>
  <c r="J14" i="2"/>
  <c r="EW13" i="2"/>
  <c r="ET13" i="2"/>
  <c r="ER13" i="2"/>
  <c r="DR13" i="2"/>
  <c r="DM13" i="2"/>
  <c r="DH13" i="2"/>
  <c r="DC13" i="2"/>
  <c r="CW13" i="2"/>
  <c r="CR13" i="2"/>
  <c r="CM13" i="2"/>
  <c r="CH13" i="2"/>
  <c r="CC13" i="2"/>
  <c r="BX13" i="2"/>
  <c r="BS13" i="2"/>
  <c r="BN13" i="2"/>
  <c r="BH13" i="2"/>
  <c r="BC13" i="2"/>
  <c r="AX13" i="2"/>
  <c r="AR13" i="2"/>
  <c r="AM13" i="2"/>
  <c r="AH13" i="2"/>
  <c r="AC13" i="2"/>
  <c r="AA13" i="2"/>
  <c r="Z13" i="2"/>
  <c r="Y13" i="2"/>
  <c r="X13" i="2"/>
  <c r="R13" i="2"/>
  <c r="O13" i="2"/>
  <c r="N13" i="2"/>
  <c r="M13" i="2"/>
  <c r="L13" i="2"/>
  <c r="K13" i="2"/>
  <c r="EW12" i="2"/>
  <c r="ET12" i="2"/>
  <c r="ER12" i="2"/>
  <c r="DR12" i="2"/>
  <c r="DM12" i="2"/>
  <c r="DH12" i="2"/>
  <c r="DC12" i="2"/>
  <c r="CW12" i="2"/>
  <c r="CR12" i="2"/>
  <c r="CM12" i="2"/>
  <c r="CH12" i="2"/>
  <c r="CC12" i="2"/>
  <c r="BX12" i="2"/>
  <c r="BS12" i="2"/>
  <c r="BN12" i="2"/>
  <c r="BH12" i="2"/>
  <c r="BC12" i="2"/>
  <c r="AX12" i="2"/>
  <c r="AR12" i="2"/>
  <c r="AM12" i="2"/>
  <c r="AH12" i="2"/>
  <c r="AC12" i="2"/>
  <c r="AA12" i="2"/>
  <c r="Z12" i="2"/>
  <c r="Y12" i="2"/>
  <c r="X12" i="2"/>
  <c r="R12" i="2"/>
  <c r="O12" i="2"/>
  <c r="N12" i="2"/>
  <c r="M12" i="2"/>
  <c r="L12" i="2"/>
  <c r="K12" i="2"/>
  <c r="J12" i="2"/>
  <c r="EW11" i="2"/>
  <c r="ET11" i="2"/>
  <c r="ER11" i="2"/>
  <c r="DR11" i="2"/>
  <c r="DM11" i="2"/>
  <c r="DH11" i="2"/>
  <c r="DC11" i="2"/>
  <c r="CW11" i="2"/>
  <c r="CR11" i="2"/>
  <c r="CM11" i="2"/>
  <c r="CH11" i="2"/>
  <c r="CC11" i="2"/>
  <c r="BX11" i="2"/>
  <c r="BS11" i="2"/>
  <c r="BN11" i="2"/>
  <c r="BH11" i="2"/>
  <c r="BC11" i="2"/>
  <c r="AX11" i="2"/>
  <c r="AR11" i="2"/>
  <c r="AM11" i="2"/>
  <c r="AH11" i="2"/>
  <c r="AC11" i="2"/>
  <c r="AA11" i="2"/>
  <c r="Z11" i="2"/>
  <c r="Y11" i="2"/>
  <c r="X11" i="2"/>
  <c r="R11" i="2"/>
  <c r="O11" i="2"/>
  <c r="N11" i="2"/>
  <c r="M11" i="2"/>
  <c r="L11" i="2"/>
  <c r="K11" i="2"/>
  <c r="EW10" i="2"/>
  <c r="ET10" i="2"/>
  <c r="ER10" i="2"/>
  <c r="DR10" i="2"/>
  <c r="DM10" i="2"/>
  <c r="DH10" i="2"/>
  <c r="DC10" i="2"/>
  <c r="CW10" i="2"/>
  <c r="CR10" i="2"/>
  <c r="CM10" i="2"/>
  <c r="CH10" i="2"/>
  <c r="CC10" i="2"/>
  <c r="BX10" i="2"/>
  <c r="BS10" i="2"/>
  <c r="BN10" i="2"/>
  <c r="BH10" i="2"/>
  <c r="BC10" i="2"/>
  <c r="AX10" i="2"/>
  <c r="AR10" i="2"/>
  <c r="AM10" i="2"/>
  <c r="AH10" i="2"/>
  <c r="AC10" i="2"/>
  <c r="AA10" i="2"/>
  <c r="Z10" i="2"/>
  <c r="Y10" i="2"/>
  <c r="X10" i="2"/>
  <c r="R10" i="2"/>
  <c r="O10" i="2"/>
  <c r="N10" i="2"/>
  <c r="M10" i="2"/>
  <c r="L10" i="2"/>
  <c r="K10" i="2"/>
  <c r="J10" i="2"/>
  <c r="EW9" i="2"/>
  <c r="ET9" i="2"/>
  <c r="ER9" i="2"/>
  <c r="DR9" i="2"/>
  <c r="DM9" i="2"/>
  <c r="DH9" i="2"/>
  <c r="DC9" i="2"/>
  <c r="CW9" i="2"/>
  <c r="CR9" i="2"/>
  <c r="CM9" i="2"/>
  <c r="CH9" i="2"/>
  <c r="CC9" i="2"/>
  <c r="BX9" i="2"/>
  <c r="BS9" i="2"/>
  <c r="BN9" i="2"/>
  <c r="BH9" i="2"/>
  <c r="BC9" i="2"/>
  <c r="AX9" i="2"/>
  <c r="AR9" i="2"/>
  <c r="AM9" i="2"/>
  <c r="AH9" i="2"/>
  <c r="AC9" i="2"/>
  <c r="AA9" i="2"/>
  <c r="Z9" i="2"/>
  <c r="Y9" i="2"/>
  <c r="X9" i="2"/>
  <c r="R9" i="2"/>
  <c r="O9" i="2"/>
  <c r="N9" i="2"/>
  <c r="M9" i="2"/>
  <c r="L9" i="2"/>
  <c r="K9" i="2"/>
  <c r="J9" i="2"/>
  <c r="EW8" i="2"/>
  <c r="ET8" i="2"/>
  <c r="ER8" i="2"/>
  <c r="DR8" i="2"/>
  <c r="DM8" i="2"/>
  <c r="DH8" i="2"/>
  <c r="DC8" i="2"/>
  <c r="CW8" i="2"/>
  <c r="CR8" i="2"/>
  <c r="CM8" i="2"/>
  <c r="CH8" i="2"/>
  <c r="CC8" i="2"/>
  <c r="BX8" i="2"/>
  <c r="BS8" i="2"/>
  <c r="BN8" i="2"/>
  <c r="BH8" i="2"/>
  <c r="BC8" i="2"/>
  <c r="AX8" i="2"/>
  <c r="AR8" i="2"/>
  <c r="AM8" i="2"/>
  <c r="AH8" i="2"/>
  <c r="AC8" i="2"/>
  <c r="AA8" i="2"/>
  <c r="Z8" i="2"/>
  <c r="Y8" i="2"/>
  <c r="X8" i="2"/>
  <c r="R8" i="2"/>
  <c r="O8" i="2"/>
  <c r="N8" i="2"/>
  <c r="M8" i="2"/>
  <c r="L8" i="2"/>
  <c r="K8" i="2"/>
  <c r="J8" i="2"/>
  <c r="EW7" i="2"/>
  <c r="ET7" i="2"/>
  <c r="ER7" i="2"/>
  <c r="DR7" i="2"/>
  <c r="DM7" i="2"/>
  <c r="DH7" i="2"/>
  <c r="DC7" i="2"/>
  <c r="CW7" i="2"/>
  <c r="CR7" i="2"/>
  <c r="CM7" i="2"/>
  <c r="CH7" i="2"/>
  <c r="CC7" i="2"/>
  <c r="BX7" i="2"/>
  <c r="BS7" i="2"/>
  <c r="BN7" i="2"/>
  <c r="BH7" i="2"/>
  <c r="BC7" i="2"/>
  <c r="AX7" i="2"/>
  <c r="AR7" i="2"/>
  <c r="AM7" i="2"/>
  <c r="AH7" i="2"/>
  <c r="AC7" i="2"/>
  <c r="AA7" i="2"/>
  <c r="Z7" i="2"/>
  <c r="Y7" i="2"/>
  <c r="X7" i="2"/>
  <c r="R7" i="2"/>
  <c r="O7" i="2"/>
  <c r="N7" i="2"/>
  <c r="M7" i="2"/>
  <c r="L7" i="2"/>
  <c r="K7" i="2"/>
  <c r="J7" i="2"/>
  <c r="EW6" i="2"/>
  <c r="ET6" i="2"/>
  <c r="ER6" i="2"/>
  <c r="DR6" i="2"/>
  <c r="DM6" i="2"/>
  <c r="DH6" i="2"/>
  <c r="DC6" i="2"/>
  <c r="CW6" i="2"/>
  <c r="CR6" i="2"/>
  <c r="CM6" i="2"/>
  <c r="CH6" i="2"/>
  <c r="CC6" i="2"/>
  <c r="BX6" i="2"/>
  <c r="BS6" i="2"/>
  <c r="BN6" i="2"/>
  <c r="BH6" i="2"/>
  <c r="BC6" i="2"/>
  <c r="AX6" i="2"/>
  <c r="AR6" i="2"/>
  <c r="AM6" i="2"/>
  <c r="AH6" i="2"/>
  <c r="AC6" i="2"/>
  <c r="AA6" i="2"/>
  <c r="Z6" i="2"/>
  <c r="Y6" i="2"/>
  <c r="X6" i="2"/>
  <c r="R6" i="2"/>
  <c r="O6" i="2"/>
  <c r="N6" i="2"/>
  <c r="M6" i="2"/>
  <c r="L6" i="2"/>
  <c r="K6" i="2"/>
  <c r="J6" i="2"/>
  <c r="EW5" i="2"/>
  <c r="ET5" i="2"/>
  <c r="ER5" i="2"/>
  <c r="DR5" i="2"/>
  <c r="DM5" i="2"/>
  <c r="DH5" i="2"/>
  <c r="DC5" i="2"/>
  <c r="CW5" i="2"/>
  <c r="CR5" i="2"/>
  <c r="CM5" i="2"/>
  <c r="CH5" i="2"/>
  <c r="CC5" i="2"/>
  <c r="BX5" i="2"/>
  <c r="BS5" i="2"/>
  <c r="BN5" i="2"/>
  <c r="BH5" i="2"/>
  <c r="BC5" i="2"/>
  <c r="AX5" i="2"/>
  <c r="AR5" i="2"/>
  <c r="AM5" i="2"/>
  <c r="AH5" i="2"/>
  <c r="AC5" i="2"/>
  <c r="AA5" i="2"/>
  <c r="Z5" i="2"/>
  <c r="Y5" i="2"/>
  <c r="X5" i="2"/>
  <c r="R5" i="2"/>
  <c r="O5" i="2"/>
  <c r="N5" i="2"/>
  <c r="M5" i="2"/>
  <c r="L5" i="2"/>
  <c r="K5" i="2"/>
  <c r="J5" i="2"/>
  <c r="EW4" i="2"/>
  <c r="ET4" i="2"/>
  <c r="ER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U4" i="2"/>
  <c r="AT4" i="2"/>
  <c r="AS4" i="2"/>
  <c r="AR4" i="2"/>
  <c r="AQ4" i="2"/>
  <c r="AP4" i="2"/>
  <c r="AO4" i="2"/>
  <c r="AN4" i="2"/>
  <c r="AM4" i="2"/>
  <c r="AL4" i="2"/>
  <c r="AA4" i="2"/>
  <c r="Z4" i="2"/>
  <c r="Y4" i="2"/>
  <c r="X4" i="2"/>
  <c r="W4" i="2"/>
  <c r="V4" i="2"/>
  <c r="U4" i="2"/>
  <c r="T4" i="2"/>
  <c r="S4" i="2"/>
  <c r="R4" i="2"/>
  <c r="P4" i="2"/>
  <c r="O4" i="2"/>
  <c r="N4" i="2"/>
  <c r="M4" i="2"/>
  <c r="L4" i="2"/>
  <c r="K4" i="2"/>
  <c r="J4" i="2"/>
  <c r="DQ3" i="2"/>
  <c r="DL3" i="2"/>
  <c r="DG3" i="2"/>
  <c r="DB3" i="2"/>
  <c r="CV3" i="2"/>
  <c r="CQ3" i="2"/>
  <c r="CL3" i="2"/>
  <c r="CG3" i="2"/>
  <c r="CB3" i="2"/>
  <c r="BW3" i="2"/>
  <c r="BR3" i="2"/>
  <c r="BM3" i="2"/>
  <c r="EB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B43" i="6"/>
  <c r="ES42" i="2" s="1"/>
  <c r="B42" i="6"/>
  <c r="ES41" i="2" s="1"/>
  <c r="B41" i="6"/>
  <c r="ES40" i="2" s="1"/>
  <c r="B40" i="6"/>
  <c r="ES39" i="2" s="1"/>
  <c r="B39" i="6"/>
  <c r="ES38" i="2" s="1"/>
  <c r="B38" i="6"/>
  <c r="ES37" i="2" s="1"/>
  <c r="B37" i="6"/>
  <c r="ES36" i="2" s="1"/>
  <c r="B36" i="6"/>
  <c r="ES35" i="2" s="1"/>
  <c r="B35" i="6"/>
  <c r="ES34" i="2" s="1"/>
  <c r="B34" i="6"/>
  <c r="ES33" i="2" s="1"/>
  <c r="B33" i="6"/>
  <c r="ES32" i="2" s="1"/>
  <c r="B32" i="6"/>
  <c r="ES31" i="2" s="1"/>
  <c r="B31" i="6"/>
  <c r="ES30" i="2" s="1"/>
  <c r="B30" i="6"/>
  <c r="ES29" i="2" s="1"/>
  <c r="B29" i="6"/>
  <c r="ES28" i="2" s="1"/>
  <c r="B28" i="6"/>
  <c r="ES27" i="2" s="1"/>
  <c r="B27" i="6"/>
  <c r="ES26" i="2" s="1"/>
  <c r="B26" i="6"/>
  <c r="ES25" i="2" s="1"/>
  <c r="B25" i="6"/>
  <c r="ES24" i="2" s="1"/>
  <c r="B24" i="6"/>
  <c r="ES23" i="2" s="1"/>
  <c r="B23" i="6"/>
  <c r="ES22" i="2" s="1"/>
  <c r="B22" i="6"/>
  <c r="ES21" i="2" s="1"/>
  <c r="B21" i="6"/>
  <c r="ES20" i="2" s="1"/>
  <c r="B20" i="6"/>
  <c r="ES19" i="2" s="1"/>
  <c r="B19" i="6"/>
  <c r="ES18" i="2" s="1"/>
  <c r="B18" i="6"/>
  <c r="ES17" i="2" s="1"/>
  <c r="B17" i="6"/>
  <c r="ES16" i="2" s="1"/>
  <c r="B16" i="6"/>
  <c r="ES15" i="2" s="1"/>
  <c r="B15" i="6"/>
  <c r="ES14" i="2" s="1"/>
  <c r="B14" i="6"/>
  <c r="ES13" i="2" s="1"/>
  <c r="B13" i="6"/>
  <c r="ES12" i="2" s="1"/>
  <c r="B12" i="6"/>
  <c r="ES11" i="2" s="1"/>
  <c r="B11" i="6"/>
  <c r="ES10" i="2" s="1"/>
  <c r="B10" i="6"/>
  <c r="ES9" i="2" s="1"/>
  <c r="B9" i="6"/>
  <c r="ES8" i="2" s="1"/>
  <c r="B8" i="6"/>
  <c r="ES7" i="2" s="1"/>
  <c r="B7" i="6"/>
  <c r="ES6" i="2" s="1"/>
  <c r="B6" i="6"/>
  <c r="ES5" i="2" s="1"/>
  <c r="B5" i="6"/>
  <c r="ES4" i="2" s="1"/>
  <c r="BQ4" i="6"/>
  <c r="BN4" i="6"/>
  <c r="BK4" i="6"/>
  <c r="BH4" i="6"/>
  <c r="BE4" i="6"/>
  <c r="BB4" i="6"/>
  <c r="AY4" i="6"/>
  <c r="AV4" i="6"/>
  <c r="AS4" i="6"/>
  <c r="AP4" i="6"/>
  <c r="AM4" i="6"/>
  <c r="AJ4" i="6"/>
  <c r="AG4" i="6"/>
  <c r="AD4" i="6"/>
  <c r="AA4" i="6"/>
  <c r="X4" i="6"/>
  <c r="U4" i="6"/>
  <c r="R4" i="6"/>
  <c r="O4" i="6"/>
  <c r="L4" i="6"/>
  <c r="GW47" i="3"/>
  <c r="GB47" i="3"/>
  <c r="CA43" i="2" s="1"/>
  <c r="EX47" i="3"/>
  <c r="EM47" i="3"/>
  <c r="AL43" i="2" s="1"/>
  <c r="DL47" i="3"/>
  <c r="DI47" i="3"/>
  <c r="BU47" i="3"/>
  <c r="GY47" i="3" s="1"/>
  <c r="BM47" i="3"/>
  <c r="BF47" i="3"/>
  <c r="CG47" i="3" s="1"/>
  <c r="BE47" i="3"/>
  <c r="FZ47" i="3" s="1"/>
  <c r="BY43" i="2" s="1"/>
  <c r="AS47" i="3"/>
  <c r="AP47" i="3"/>
  <c r="BY47" i="3" s="1"/>
  <c r="AO47" i="3"/>
  <c r="EO47" i="3" s="1"/>
  <c r="AJ47" i="3"/>
  <c r="AI47" i="3"/>
  <c r="AH47" i="3"/>
  <c r="AG47" i="3"/>
  <c r="AF47" i="3"/>
  <c r="AE47" i="3"/>
  <c r="AD47" i="3"/>
  <c r="AC47" i="3"/>
  <c r="AB47" i="3"/>
  <c r="AA47" i="3"/>
  <c r="Z47" i="3"/>
  <c r="Y47" i="3"/>
  <c r="GM47" i="3" s="1"/>
  <c r="X47" i="3"/>
  <c r="GC47" i="3" s="1"/>
  <c r="W47" i="3"/>
  <c r="V47" i="3"/>
  <c r="U47" i="3"/>
  <c r="T47" i="3"/>
  <c r="S47" i="3"/>
  <c r="R47" i="3"/>
  <c r="Q47" i="3"/>
  <c r="P47" i="3"/>
  <c r="O47" i="3"/>
  <c r="N47" i="3"/>
  <c r="M47" i="3"/>
  <c r="L47" i="3"/>
  <c r="AW47" i="3" s="1"/>
  <c r="K47" i="3"/>
  <c r="HR47" i="3" s="1"/>
  <c r="J47" i="3"/>
  <c r="AU47" i="3" s="1"/>
  <c r="AV47" i="3" s="1"/>
  <c r="CB47" i="3" s="1"/>
  <c r="I47" i="3"/>
  <c r="EH47" i="3" s="1"/>
  <c r="H47" i="3"/>
  <c r="G47" i="3"/>
  <c r="F47" i="3"/>
  <c r="E47" i="3"/>
  <c r="D47" i="3"/>
  <c r="HC47" i="3" s="1"/>
  <c r="DB43" i="2" s="1"/>
  <c r="HQ46" i="3"/>
  <c r="DP42" i="2" s="1"/>
  <c r="GL46" i="3"/>
  <c r="CK42" i="2" s="1"/>
  <c r="GJ46" i="3"/>
  <c r="CI42" i="2" s="1"/>
  <c r="GH46" i="3"/>
  <c r="FW46" i="3"/>
  <c r="BV42" i="2" s="1"/>
  <c r="FS46" i="3"/>
  <c r="FC46" i="3"/>
  <c r="BB42" i="2" s="1"/>
  <c r="ER46" i="3"/>
  <c r="AQ42" i="2" s="1"/>
  <c r="EK46" i="3"/>
  <c r="AJ42" i="2" s="1"/>
  <c r="EH46" i="3"/>
  <c r="AG42" i="2" s="1"/>
  <c r="EC46" i="3"/>
  <c r="AB42" i="2" s="1"/>
  <c r="DL46" i="3"/>
  <c r="DI46" i="3"/>
  <c r="CN46" i="3"/>
  <c r="CF46" i="3"/>
  <c r="BT46" i="3"/>
  <c r="BS46" i="3"/>
  <c r="GT46" i="3" s="1"/>
  <c r="BR46" i="3"/>
  <c r="CM46" i="3" s="1"/>
  <c r="BQ46" i="3"/>
  <c r="FJ46" i="3" s="1"/>
  <c r="BL46" i="3"/>
  <c r="CJ46" i="3" s="1"/>
  <c r="BK46" i="3"/>
  <c r="BJ46" i="3"/>
  <c r="CI46" i="3" s="1"/>
  <c r="BI46" i="3"/>
  <c r="GO46" i="3" s="1"/>
  <c r="CN42" i="2" s="1"/>
  <c r="BD46" i="3"/>
  <c r="BC46" i="3"/>
  <c r="FP46" i="3" s="1"/>
  <c r="BO42" i="2" s="1"/>
  <c r="BB46" i="3"/>
  <c r="CE46" i="3" s="1"/>
  <c r="BA46" i="3"/>
  <c r="FU46" i="3" s="1"/>
  <c r="BT42" i="2" s="1"/>
  <c r="AV46" i="3"/>
  <c r="CB46" i="3" s="1"/>
  <c r="AU46" i="3"/>
  <c r="AT46" i="3"/>
  <c r="CA46" i="3" s="1"/>
  <c r="AS46" i="3"/>
  <c r="EJ46" i="3" s="1"/>
  <c r="AJ46" i="3"/>
  <c r="GW46" i="3" s="1"/>
  <c r="AI46" i="3"/>
  <c r="BU46" i="3" s="1"/>
  <c r="AH46" i="3"/>
  <c r="AG46" i="3"/>
  <c r="GR46" i="3" s="1"/>
  <c r="AF46" i="3"/>
  <c r="AE46" i="3"/>
  <c r="FH46" i="3" s="1"/>
  <c r="AD46" i="3"/>
  <c r="AC46" i="3"/>
  <c r="BO46" i="3" s="1"/>
  <c r="FE46" i="3" s="1"/>
  <c r="AB46" i="3"/>
  <c r="AA46" i="3"/>
  <c r="EX46" i="3" s="1"/>
  <c r="Z46" i="3"/>
  <c r="Y46" i="3"/>
  <c r="GM46" i="3" s="1"/>
  <c r="X46" i="3"/>
  <c r="W46" i="3"/>
  <c r="BG46" i="3" s="1"/>
  <c r="V46" i="3"/>
  <c r="U46" i="3"/>
  <c r="T46" i="3"/>
  <c r="S46" i="3"/>
  <c r="R46" i="3"/>
  <c r="Q46" i="3"/>
  <c r="FN46" i="3" s="1"/>
  <c r="P46" i="3"/>
  <c r="O46" i="3"/>
  <c r="N46" i="3"/>
  <c r="HM46" i="3" s="1"/>
  <c r="M46" i="3"/>
  <c r="AY46" i="3" s="1"/>
  <c r="HO46" i="3" s="1"/>
  <c r="DN42" i="2" s="1"/>
  <c r="L46" i="3"/>
  <c r="K46" i="3"/>
  <c r="AW46" i="3" s="1"/>
  <c r="J46" i="3"/>
  <c r="I46" i="3"/>
  <c r="H46" i="3"/>
  <c r="AQ46" i="3" s="1"/>
  <c r="G46" i="3"/>
  <c r="AO46" i="3" s="1"/>
  <c r="F46" i="3"/>
  <c r="E46" i="3"/>
  <c r="D46" i="3"/>
  <c r="HH45" i="3"/>
  <c r="GC45" i="3"/>
  <c r="CB41" i="2" s="1"/>
  <c r="FU45" i="3"/>
  <c r="FS45" i="3"/>
  <c r="BR41" i="2" s="1"/>
  <c r="FJ45" i="3"/>
  <c r="BI41" i="2" s="1"/>
  <c r="FH45" i="3"/>
  <c r="BG41" i="2" s="1"/>
  <c r="EX45" i="3"/>
  <c r="EO45" i="3"/>
  <c r="AN41" i="2" s="1"/>
  <c r="EE45" i="3"/>
  <c r="AD41" i="2" s="1"/>
  <c r="DL45" i="3"/>
  <c r="DI45" i="3"/>
  <c r="CM45" i="3"/>
  <c r="BU45" i="3"/>
  <c r="BV45" i="3" s="1"/>
  <c r="CO45" i="3" s="1"/>
  <c r="BQ45" i="3"/>
  <c r="BR45" i="3" s="1"/>
  <c r="BO45" i="3"/>
  <c r="BG45" i="3"/>
  <c r="BH45" i="3" s="1"/>
  <c r="CH45" i="3" s="1"/>
  <c r="BE45" i="3"/>
  <c r="BA45" i="3"/>
  <c r="BB45" i="3" s="1"/>
  <c r="CE45" i="3" s="1"/>
  <c r="AY45" i="3"/>
  <c r="AW45" i="3"/>
  <c r="AQ45" i="3"/>
  <c r="AO45" i="3"/>
  <c r="AP45" i="3" s="1"/>
  <c r="BY45" i="3" s="1"/>
  <c r="AK45" i="3"/>
  <c r="HE45" i="3" s="1"/>
  <c r="AJ45" i="3"/>
  <c r="AI45" i="3"/>
  <c r="GW45" i="3" s="1"/>
  <c r="AH45" i="3"/>
  <c r="AG45" i="3"/>
  <c r="AF45" i="3"/>
  <c r="AE45" i="3"/>
  <c r="AD45" i="3"/>
  <c r="AC45" i="3"/>
  <c r="FC45" i="3" s="1"/>
  <c r="AB45" i="3"/>
  <c r="AA45" i="3"/>
  <c r="BM45" i="3" s="1"/>
  <c r="Z45" i="3"/>
  <c r="BK45" i="3" s="1"/>
  <c r="Y45" i="3"/>
  <c r="X45" i="3"/>
  <c r="W45" i="3"/>
  <c r="V45" i="3"/>
  <c r="U45" i="3"/>
  <c r="T45" i="3"/>
  <c r="FX45" i="3" s="1"/>
  <c r="S45" i="3"/>
  <c r="R45" i="3"/>
  <c r="Q45" i="3"/>
  <c r="P45" i="3"/>
  <c r="O45" i="3"/>
  <c r="N45" i="3"/>
  <c r="M45" i="3"/>
  <c r="HM45" i="3" s="1"/>
  <c r="DL41" i="2" s="1"/>
  <c r="L45" i="3"/>
  <c r="K45" i="3"/>
  <c r="HR45" i="3" s="1"/>
  <c r="J45" i="3"/>
  <c r="EC45" i="3" s="1"/>
  <c r="I45" i="3"/>
  <c r="H45" i="3"/>
  <c r="ER45" i="3" s="1"/>
  <c r="G45" i="3"/>
  <c r="EM45" i="3" s="1"/>
  <c r="F45" i="3"/>
  <c r="E45" i="3"/>
  <c r="AM45" i="3" s="1"/>
  <c r="D45" i="3"/>
  <c r="HV44" i="3"/>
  <c r="DU40" i="2" s="1"/>
  <c r="HO44" i="3"/>
  <c r="HE44" i="3"/>
  <c r="HC44" i="3"/>
  <c r="GW44" i="3"/>
  <c r="CV40" i="2" s="1"/>
  <c r="GT44" i="3"/>
  <c r="GR44" i="3"/>
  <c r="CQ40" i="2" s="1"/>
  <c r="GH44" i="3"/>
  <c r="CG40" i="2" s="1"/>
  <c r="FZ44" i="3"/>
  <c r="FX44" i="3"/>
  <c r="FN44" i="3"/>
  <c r="BM40" i="2" s="1"/>
  <c r="EZ44" i="3"/>
  <c r="AY40" i="2" s="1"/>
  <c r="EC44" i="3"/>
  <c r="DL44" i="3"/>
  <c r="DI44" i="3"/>
  <c r="CR44" i="3"/>
  <c r="BV44" i="3"/>
  <c r="CO44" i="3" s="1"/>
  <c r="BU44" i="3"/>
  <c r="GY44" i="3" s="1"/>
  <c r="BS44" i="3"/>
  <c r="BT44" i="3" s="1"/>
  <c r="CN44" i="3" s="1"/>
  <c r="CY44" i="3" s="1"/>
  <c r="BN44" i="3"/>
  <c r="CK44" i="3" s="1"/>
  <c r="BM44" i="3"/>
  <c r="BK44" i="3"/>
  <c r="GJ44" i="3" s="1"/>
  <c r="BC44" i="3"/>
  <c r="FP44" i="3" s="1"/>
  <c r="FQ44" i="3" s="1"/>
  <c r="BP40" i="2" s="1"/>
  <c r="AX44" i="3"/>
  <c r="CC44" i="3" s="1"/>
  <c r="AW44" i="3"/>
  <c r="HT44" i="3" s="1"/>
  <c r="DS40" i="2" s="1"/>
  <c r="AU44" i="3"/>
  <c r="AV44" i="3" s="1"/>
  <c r="CB44" i="3" s="1"/>
  <c r="AM44" i="3"/>
  <c r="HJ44" i="3" s="1"/>
  <c r="DI40" i="2" s="1"/>
  <c r="AL44" i="3"/>
  <c r="BW44" i="3" s="1"/>
  <c r="AK44" i="3"/>
  <c r="EE44" i="3" s="1"/>
  <c r="AJ44" i="3"/>
  <c r="AI44" i="3"/>
  <c r="AH44" i="3"/>
  <c r="AG44" i="3"/>
  <c r="AF44" i="3"/>
  <c r="AE44" i="3"/>
  <c r="AD44" i="3"/>
  <c r="AC44" i="3"/>
  <c r="FC44" i="3" s="1"/>
  <c r="BB40" i="2" s="1"/>
  <c r="AB44" i="3"/>
  <c r="AA44" i="3"/>
  <c r="EX44" i="3" s="1"/>
  <c r="Z44" i="3"/>
  <c r="Y44" i="3"/>
  <c r="BI44" i="3" s="1"/>
  <c r="GO44" i="3" s="1"/>
  <c r="X44" i="3"/>
  <c r="W44" i="3"/>
  <c r="V44" i="3"/>
  <c r="BE44" i="3" s="1"/>
  <c r="BF44" i="3" s="1"/>
  <c r="CG44" i="3" s="1"/>
  <c r="U44" i="3"/>
  <c r="T44" i="3"/>
  <c r="S44" i="3"/>
  <c r="R44" i="3"/>
  <c r="Q44" i="3"/>
  <c r="P44" i="3"/>
  <c r="O44" i="3"/>
  <c r="N44" i="3"/>
  <c r="HM44" i="3" s="1"/>
  <c r="M44" i="3"/>
  <c r="AY44" i="3" s="1"/>
  <c r="AZ44" i="3" s="1"/>
  <c r="CD44" i="3" s="1"/>
  <c r="L44" i="3"/>
  <c r="K44" i="3"/>
  <c r="HR44" i="3" s="1"/>
  <c r="J44" i="3"/>
  <c r="I44" i="3"/>
  <c r="AS44" i="3" s="1"/>
  <c r="EJ44" i="3" s="1"/>
  <c r="H44" i="3"/>
  <c r="G44" i="3"/>
  <c r="AO44" i="3" s="1"/>
  <c r="F44" i="3"/>
  <c r="E44" i="3"/>
  <c r="HH44" i="3" s="1"/>
  <c r="D44" i="3"/>
  <c r="FV43" i="3"/>
  <c r="BU39" i="2" s="1"/>
  <c r="FU43" i="3"/>
  <c r="ER43" i="3"/>
  <c r="EH43" i="3"/>
  <c r="DL43" i="3"/>
  <c r="DI43" i="3"/>
  <c r="CN43" i="3"/>
  <c r="BS43" i="3"/>
  <c r="BT43" i="3" s="1"/>
  <c r="BQ43" i="3"/>
  <c r="BK43" i="3"/>
  <c r="BL43" i="3" s="1"/>
  <c r="CJ43" i="3" s="1"/>
  <c r="BI43" i="3"/>
  <c r="BJ43" i="3" s="1"/>
  <c r="CI43" i="3" s="1"/>
  <c r="BG43" i="3"/>
  <c r="GE43" i="3" s="1"/>
  <c r="BA43" i="3"/>
  <c r="BB43" i="3" s="1"/>
  <c r="CE43" i="3" s="1"/>
  <c r="AU43" i="3"/>
  <c r="AV43" i="3" s="1"/>
  <c r="CB43" i="3" s="1"/>
  <c r="AS43" i="3"/>
  <c r="AT43" i="3" s="1"/>
  <c r="CA43" i="3" s="1"/>
  <c r="AQ43" i="3"/>
  <c r="AJ43" i="3"/>
  <c r="AI43" i="3"/>
  <c r="AH43" i="3"/>
  <c r="AG43" i="3"/>
  <c r="GR43" i="3" s="1"/>
  <c r="AF43" i="3"/>
  <c r="AE43" i="3"/>
  <c r="FH43" i="3" s="1"/>
  <c r="BG39" i="2" s="1"/>
  <c r="AD43" i="3"/>
  <c r="AC43" i="3"/>
  <c r="AB43" i="3"/>
  <c r="AA43" i="3"/>
  <c r="Z43" i="3"/>
  <c r="GH43" i="3" s="1"/>
  <c r="Y43" i="3"/>
  <c r="GM43" i="3" s="1"/>
  <c r="CL39" i="2" s="1"/>
  <c r="X43" i="3"/>
  <c r="W43" i="3"/>
  <c r="GC43" i="3" s="1"/>
  <c r="CB39" i="2" s="1"/>
  <c r="V43" i="3"/>
  <c r="U43" i="3"/>
  <c r="T43" i="3"/>
  <c r="S43" i="3"/>
  <c r="BC43" i="3" s="1"/>
  <c r="R43" i="3"/>
  <c r="Q43" i="3"/>
  <c r="FN43" i="3" s="1"/>
  <c r="P43" i="3"/>
  <c r="O43" i="3"/>
  <c r="FS43" i="3" s="1"/>
  <c r="BR39" i="2" s="1"/>
  <c r="N43" i="3"/>
  <c r="M43" i="3"/>
  <c r="L43" i="3"/>
  <c r="HR43" i="3" s="1"/>
  <c r="DQ39" i="2" s="1"/>
  <c r="K43" i="3"/>
  <c r="J43" i="3"/>
  <c r="EC43" i="3" s="1"/>
  <c r="I43" i="3"/>
  <c r="H43" i="3"/>
  <c r="G43" i="3"/>
  <c r="AO43" i="3" s="1"/>
  <c r="F43" i="3"/>
  <c r="E43" i="3"/>
  <c r="D43" i="3"/>
  <c r="HO42" i="3"/>
  <c r="DN38" i="2" s="1"/>
  <c r="GW42" i="3"/>
  <c r="GB42" i="3"/>
  <c r="CA38" i="2" s="1"/>
  <c r="GA42" i="3"/>
  <c r="BZ38" i="2" s="1"/>
  <c r="FG42" i="3"/>
  <c r="BF38" i="2" s="1"/>
  <c r="EX42" i="3"/>
  <c r="EO42" i="3"/>
  <c r="EM42" i="3"/>
  <c r="AL38" i="2" s="1"/>
  <c r="EC42" i="3"/>
  <c r="DL42" i="3"/>
  <c r="DI42" i="3"/>
  <c r="CL42" i="3"/>
  <c r="CD42" i="3"/>
  <c r="BV42" i="3"/>
  <c r="CO42" i="3" s="1"/>
  <c r="BU42" i="3"/>
  <c r="GY42" i="3" s="1"/>
  <c r="BP42" i="3"/>
  <c r="BO42" i="3"/>
  <c r="FE42" i="3" s="1"/>
  <c r="BD38" i="2" s="1"/>
  <c r="BM42" i="3"/>
  <c r="BN42" i="3" s="1"/>
  <c r="CK42" i="3" s="1"/>
  <c r="BF42" i="3"/>
  <c r="CG42" i="3" s="1"/>
  <c r="BE42" i="3"/>
  <c r="FZ42" i="3" s="1"/>
  <c r="BY38" i="2" s="1"/>
  <c r="AZ42" i="3"/>
  <c r="AY42" i="3"/>
  <c r="AW42" i="3"/>
  <c r="AP42" i="3"/>
  <c r="BY42" i="3" s="1"/>
  <c r="AO42" i="3"/>
  <c r="AN42" i="3"/>
  <c r="BX42" i="3" s="1"/>
  <c r="AM42" i="3"/>
  <c r="HJ42" i="3" s="1"/>
  <c r="AJ42" i="3"/>
  <c r="AI42" i="3"/>
  <c r="AH42" i="3"/>
  <c r="AG42" i="3"/>
  <c r="AF42" i="3"/>
  <c r="FH42" i="3" s="1"/>
  <c r="AE42" i="3"/>
  <c r="AD42" i="3"/>
  <c r="AC42" i="3"/>
  <c r="FC42" i="3" s="1"/>
  <c r="AB42" i="3"/>
  <c r="AA42" i="3"/>
  <c r="Z42" i="3"/>
  <c r="Y42" i="3"/>
  <c r="X42" i="3"/>
  <c r="GC42" i="3" s="1"/>
  <c r="W42" i="3"/>
  <c r="V42" i="3"/>
  <c r="U42" i="3"/>
  <c r="T42" i="3"/>
  <c r="FX42" i="3" s="1"/>
  <c r="BW38" i="2" s="1"/>
  <c r="S42" i="3"/>
  <c r="R42" i="3"/>
  <c r="Q42" i="3"/>
  <c r="P42" i="3"/>
  <c r="FS42" i="3" s="1"/>
  <c r="O42" i="3"/>
  <c r="N42" i="3"/>
  <c r="M42" i="3"/>
  <c r="HM42" i="3" s="1"/>
  <c r="DL38" i="2" s="1"/>
  <c r="L42" i="3"/>
  <c r="K42" i="3"/>
  <c r="HR42" i="3" s="1"/>
  <c r="J42" i="3"/>
  <c r="AU42" i="3" s="1"/>
  <c r="AV42" i="3" s="1"/>
  <c r="CB42" i="3" s="1"/>
  <c r="I42" i="3"/>
  <c r="H42" i="3"/>
  <c r="G42" i="3"/>
  <c r="F42" i="3"/>
  <c r="E42" i="3"/>
  <c r="HH42" i="3" s="1"/>
  <c r="D42" i="3"/>
  <c r="HC42" i="3" s="1"/>
  <c r="DB38" i="2" s="1"/>
  <c r="HC41" i="3"/>
  <c r="GT41" i="3"/>
  <c r="GR41" i="3"/>
  <c r="GH41" i="3"/>
  <c r="FN41" i="3"/>
  <c r="DL41" i="3"/>
  <c r="DI41" i="3"/>
  <c r="BU41" i="3"/>
  <c r="GY41" i="3" s="1"/>
  <c r="BS41" i="3"/>
  <c r="BT41" i="3" s="1"/>
  <c r="CN41" i="3" s="1"/>
  <c r="BM41" i="3"/>
  <c r="EZ41" i="3" s="1"/>
  <c r="BK41" i="3"/>
  <c r="BL41" i="3" s="1"/>
  <c r="CJ41" i="3" s="1"/>
  <c r="BC41" i="3"/>
  <c r="BD41" i="3" s="1"/>
  <c r="CF41" i="3" s="1"/>
  <c r="AW41" i="3"/>
  <c r="AU41" i="3"/>
  <c r="AV41" i="3" s="1"/>
  <c r="CB41" i="3" s="1"/>
  <c r="AM41" i="3"/>
  <c r="AK41" i="3"/>
  <c r="AJ41" i="3"/>
  <c r="AI41" i="3"/>
  <c r="GW41" i="3" s="1"/>
  <c r="AH41" i="3"/>
  <c r="AG41" i="3"/>
  <c r="AF41" i="3"/>
  <c r="AE41" i="3"/>
  <c r="AD41" i="3"/>
  <c r="AC41" i="3"/>
  <c r="AB41" i="3"/>
  <c r="AA41" i="3"/>
  <c r="EX41" i="3" s="1"/>
  <c r="Z41" i="3"/>
  <c r="Y41" i="3"/>
  <c r="GM41" i="3" s="1"/>
  <c r="X41" i="3"/>
  <c r="W41" i="3"/>
  <c r="V41" i="3"/>
  <c r="U41" i="3"/>
  <c r="T41" i="3"/>
  <c r="S41" i="3"/>
  <c r="R41" i="3"/>
  <c r="Q41" i="3"/>
  <c r="P41" i="3"/>
  <c r="O41" i="3"/>
  <c r="N41" i="3"/>
  <c r="M41" i="3"/>
  <c r="AY41" i="3" s="1"/>
  <c r="L41" i="3"/>
  <c r="K41" i="3"/>
  <c r="HR41" i="3" s="1"/>
  <c r="DQ37" i="2" s="1"/>
  <c r="J41" i="3"/>
  <c r="EC41" i="3" s="1"/>
  <c r="I41" i="3"/>
  <c r="EH41" i="3" s="1"/>
  <c r="AG37" i="2" s="1"/>
  <c r="H41" i="3"/>
  <c r="ER41" i="3" s="1"/>
  <c r="AQ37" i="2" s="1"/>
  <c r="G41" i="3"/>
  <c r="F41" i="3"/>
  <c r="E41" i="3"/>
  <c r="HH41" i="3" s="1"/>
  <c r="D41" i="3"/>
  <c r="HM40" i="3"/>
  <c r="HC40" i="3"/>
  <c r="GW40" i="3"/>
  <c r="CV36" i="2" s="1"/>
  <c r="GH40" i="3"/>
  <c r="FS40" i="3"/>
  <c r="FP40" i="3"/>
  <c r="EG40" i="3"/>
  <c r="EF40" i="3"/>
  <c r="AE36" i="2" s="1"/>
  <c r="EE40" i="3"/>
  <c r="AD36" i="2" s="1"/>
  <c r="DL40" i="3"/>
  <c r="DI40" i="3"/>
  <c r="BU40" i="3"/>
  <c r="BV40" i="3" s="1"/>
  <c r="CO40" i="3" s="1"/>
  <c r="BM40" i="3"/>
  <c r="BL40" i="3"/>
  <c r="CJ40" i="3" s="1"/>
  <c r="BK40" i="3"/>
  <c r="GJ40" i="3" s="1"/>
  <c r="BE40" i="3"/>
  <c r="BC40" i="3"/>
  <c r="BD40" i="3" s="1"/>
  <c r="CF40" i="3" s="1"/>
  <c r="AW40" i="3"/>
  <c r="AU40" i="3"/>
  <c r="AV40" i="3" s="1"/>
  <c r="CB40" i="3" s="1"/>
  <c r="AM40" i="3"/>
  <c r="HJ40" i="3" s="1"/>
  <c r="DI36" i="2" s="1"/>
  <c r="AK40" i="3"/>
  <c r="HE40" i="3" s="1"/>
  <c r="DD36" i="2" s="1"/>
  <c r="AJ40" i="3"/>
  <c r="AI40" i="3"/>
  <c r="AH40" i="3"/>
  <c r="AG40" i="3"/>
  <c r="GR40" i="3" s="1"/>
  <c r="AF40" i="3"/>
  <c r="AE40" i="3"/>
  <c r="AD40" i="3"/>
  <c r="AC40" i="3"/>
  <c r="FC40" i="3" s="1"/>
  <c r="BB36" i="2" s="1"/>
  <c r="AB40" i="3"/>
  <c r="AA40" i="3"/>
  <c r="EX40" i="3" s="1"/>
  <c r="AW36" i="2" s="1"/>
  <c r="Z40" i="3"/>
  <c r="Y40" i="3"/>
  <c r="X40" i="3"/>
  <c r="W40" i="3"/>
  <c r="V40" i="3"/>
  <c r="U40" i="3"/>
  <c r="FX40" i="3" s="1"/>
  <c r="T40" i="3"/>
  <c r="S40" i="3"/>
  <c r="R40" i="3"/>
  <c r="Q40" i="3"/>
  <c r="FN40" i="3" s="1"/>
  <c r="P40" i="3"/>
  <c r="O40" i="3"/>
  <c r="BA40" i="3" s="1"/>
  <c r="BB40" i="3" s="1"/>
  <c r="CE40" i="3" s="1"/>
  <c r="N40" i="3"/>
  <c r="M40" i="3"/>
  <c r="AY40" i="3" s="1"/>
  <c r="L40" i="3"/>
  <c r="K40" i="3"/>
  <c r="HR40" i="3" s="1"/>
  <c r="J40" i="3"/>
  <c r="EC40" i="3" s="1"/>
  <c r="AB36" i="2" s="1"/>
  <c r="I40" i="3"/>
  <c r="H40" i="3"/>
  <c r="G40" i="3"/>
  <c r="F40" i="3"/>
  <c r="E40" i="3"/>
  <c r="HH40" i="3" s="1"/>
  <c r="D40" i="3"/>
  <c r="GR39" i="3"/>
  <c r="GP39" i="3"/>
  <c r="CO35" i="2" s="1"/>
  <c r="GM39" i="3"/>
  <c r="CL35" i="2" s="1"/>
  <c r="GH39" i="3"/>
  <c r="FN39" i="3"/>
  <c r="FL39" i="3"/>
  <c r="BK35" i="2" s="1"/>
  <c r="ER39" i="3"/>
  <c r="EM39" i="3"/>
  <c r="AL35" i="2" s="1"/>
  <c r="EK39" i="3"/>
  <c r="AJ35" i="2" s="1"/>
  <c r="EH39" i="3"/>
  <c r="AG35" i="2" s="1"/>
  <c r="DL39" i="3"/>
  <c r="DI39" i="3"/>
  <c r="BQ39" i="3"/>
  <c r="FJ39" i="3" s="1"/>
  <c r="BI35" i="2" s="1"/>
  <c r="BI39" i="3"/>
  <c r="GO39" i="3" s="1"/>
  <c r="CN35" i="2" s="1"/>
  <c r="BA39" i="3"/>
  <c r="FU39" i="3" s="1"/>
  <c r="BT35" i="2" s="1"/>
  <c r="AT39" i="3"/>
  <c r="CA39" i="3" s="1"/>
  <c r="AS39" i="3"/>
  <c r="EJ39" i="3" s="1"/>
  <c r="AJ39" i="3"/>
  <c r="GW39" i="3" s="1"/>
  <c r="CV35" i="2" s="1"/>
  <c r="AI39" i="3"/>
  <c r="BU39" i="3" s="1"/>
  <c r="AH39" i="3"/>
  <c r="AG39" i="3"/>
  <c r="BS39" i="3" s="1"/>
  <c r="AF39" i="3"/>
  <c r="AE39" i="3"/>
  <c r="FH39" i="3" s="1"/>
  <c r="AD39" i="3"/>
  <c r="FC39" i="3" s="1"/>
  <c r="AC39" i="3"/>
  <c r="AB39" i="3"/>
  <c r="AA39" i="3"/>
  <c r="EX39" i="3" s="1"/>
  <c r="Z39" i="3"/>
  <c r="BK39" i="3" s="1"/>
  <c r="Y39" i="3"/>
  <c r="X39" i="3"/>
  <c r="GC39" i="3" s="1"/>
  <c r="W39" i="3"/>
  <c r="BG39" i="3" s="1"/>
  <c r="GE39" i="3" s="1"/>
  <c r="CD35" i="2" s="1"/>
  <c r="V39" i="3"/>
  <c r="U39" i="3"/>
  <c r="T39" i="3"/>
  <c r="S39" i="3"/>
  <c r="R39" i="3"/>
  <c r="Q39" i="3"/>
  <c r="BC39" i="3" s="1"/>
  <c r="P39" i="3"/>
  <c r="FS39" i="3" s="1"/>
  <c r="O39" i="3"/>
  <c r="N39" i="3"/>
  <c r="M39" i="3"/>
  <c r="L39" i="3"/>
  <c r="K39" i="3"/>
  <c r="HR39" i="3" s="1"/>
  <c r="DQ35" i="2" s="1"/>
  <c r="J39" i="3"/>
  <c r="EC39" i="3" s="1"/>
  <c r="I39" i="3"/>
  <c r="H39" i="3"/>
  <c r="AQ39" i="3" s="1"/>
  <c r="G39" i="3"/>
  <c r="AO39" i="3" s="1"/>
  <c r="F39" i="3"/>
  <c r="E39" i="3"/>
  <c r="D39" i="3"/>
  <c r="HH38" i="3"/>
  <c r="HC38" i="3"/>
  <c r="DB34" i="2" s="1"/>
  <c r="GO38" i="3"/>
  <c r="GM38" i="3"/>
  <c r="GE38" i="3"/>
  <c r="GC38" i="3"/>
  <c r="FS38" i="3"/>
  <c r="FK38" i="3"/>
  <c r="BJ34" i="2" s="1"/>
  <c r="FJ38" i="3"/>
  <c r="FH38" i="3"/>
  <c r="BG34" i="2" s="1"/>
  <c r="EO38" i="3"/>
  <c r="AN34" i="2" s="1"/>
  <c r="EG38" i="3"/>
  <c r="EE38" i="3"/>
  <c r="AD34" i="2" s="1"/>
  <c r="DL38" i="3"/>
  <c r="DI38" i="3"/>
  <c r="CM38" i="3"/>
  <c r="CE38" i="3"/>
  <c r="BO38" i="3"/>
  <c r="BG38" i="3"/>
  <c r="BH38" i="3" s="1"/>
  <c r="CH38" i="3" s="1"/>
  <c r="BE38" i="3"/>
  <c r="FZ38" i="3" s="1"/>
  <c r="BY34" i="2" s="1"/>
  <c r="AY38" i="3"/>
  <c r="AQ38" i="3"/>
  <c r="AP38" i="3"/>
  <c r="BY38" i="3" s="1"/>
  <c r="AO38" i="3"/>
  <c r="AM38" i="3"/>
  <c r="AN38" i="3" s="1"/>
  <c r="BX38" i="3" s="1"/>
  <c r="AK38" i="3"/>
  <c r="HE38" i="3" s="1"/>
  <c r="DD34" i="2" s="1"/>
  <c r="AJ38" i="3"/>
  <c r="AI38" i="3"/>
  <c r="GW38" i="3" s="1"/>
  <c r="AH38" i="3"/>
  <c r="AG38" i="3"/>
  <c r="AF38" i="3"/>
  <c r="AE38" i="3"/>
  <c r="BQ38" i="3" s="1"/>
  <c r="BR38" i="3" s="1"/>
  <c r="AD38" i="3"/>
  <c r="AC38" i="3"/>
  <c r="FC38" i="3" s="1"/>
  <c r="AB38" i="3"/>
  <c r="AA38" i="3"/>
  <c r="Z38" i="3"/>
  <c r="Y38" i="3"/>
  <c r="BI38" i="3" s="1"/>
  <c r="BJ38" i="3" s="1"/>
  <c r="CI38" i="3" s="1"/>
  <c r="X38" i="3"/>
  <c r="W38" i="3"/>
  <c r="V38" i="3"/>
  <c r="U38" i="3"/>
  <c r="T38" i="3"/>
  <c r="FX38" i="3" s="1"/>
  <c r="S38" i="3"/>
  <c r="R38" i="3"/>
  <c r="Q38" i="3"/>
  <c r="P38" i="3"/>
  <c r="O38" i="3"/>
  <c r="BA38" i="3" s="1"/>
  <c r="BB38" i="3" s="1"/>
  <c r="N38" i="3"/>
  <c r="M38" i="3"/>
  <c r="HM38" i="3" s="1"/>
  <c r="DL34" i="2" s="1"/>
  <c r="L38" i="3"/>
  <c r="K38" i="3"/>
  <c r="HR38" i="3" s="1"/>
  <c r="J38" i="3"/>
  <c r="I38" i="3"/>
  <c r="H38" i="3"/>
  <c r="ER38" i="3" s="1"/>
  <c r="G38" i="3"/>
  <c r="EM38" i="3" s="1"/>
  <c r="AL34" i="2" s="1"/>
  <c r="F38" i="3"/>
  <c r="E38" i="3"/>
  <c r="D38" i="3"/>
  <c r="HC37" i="3"/>
  <c r="GR37" i="3"/>
  <c r="CQ33" i="2" s="1"/>
  <c r="GH37" i="3"/>
  <c r="CG33" i="2" s="1"/>
  <c r="FX37" i="3"/>
  <c r="BW33" i="2" s="1"/>
  <c r="FN37" i="3"/>
  <c r="BM33" i="2" s="1"/>
  <c r="EM37" i="3"/>
  <c r="EH37" i="3"/>
  <c r="AG33" i="2" s="1"/>
  <c r="EC37" i="3"/>
  <c r="DL37" i="3"/>
  <c r="DI37" i="3"/>
  <c r="CR37" i="3"/>
  <c r="CJ37" i="3"/>
  <c r="BT37" i="3"/>
  <c r="CN37" i="3" s="1"/>
  <c r="BS37" i="3"/>
  <c r="GT37" i="3" s="1"/>
  <c r="BL37" i="3"/>
  <c r="BK37" i="3"/>
  <c r="GJ37" i="3" s="1"/>
  <c r="BC37" i="3"/>
  <c r="FP37" i="3" s="1"/>
  <c r="AU37" i="3"/>
  <c r="AV37" i="3" s="1"/>
  <c r="CB37" i="3" s="1"/>
  <c r="AJ37" i="3"/>
  <c r="GW37" i="3" s="1"/>
  <c r="AI37" i="3"/>
  <c r="BU37" i="3" s="1"/>
  <c r="AH37" i="3"/>
  <c r="AG37" i="3"/>
  <c r="AF37" i="3"/>
  <c r="AE37" i="3"/>
  <c r="AD37" i="3"/>
  <c r="AC37" i="3"/>
  <c r="FC37" i="3" s="1"/>
  <c r="AB37" i="3"/>
  <c r="AA37" i="3"/>
  <c r="EX37" i="3" s="1"/>
  <c r="Z37" i="3"/>
  <c r="Y37" i="3"/>
  <c r="BI37" i="3" s="1"/>
  <c r="GO37" i="3" s="1"/>
  <c r="X37" i="3"/>
  <c r="W37" i="3"/>
  <c r="V37" i="3"/>
  <c r="U37" i="3"/>
  <c r="T37" i="3"/>
  <c r="BE37" i="3" s="1"/>
  <c r="S37" i="3"/>
  <c r="R37" i="3"/>
  <c r="Q37" i="3"/>
  <c r="P37" i="3"/>
  <c r="O37" i="3"/>
  <c r="N37" i="3"/>
  <c r="HM37" i="3" s="1"/>
  <c r="M37" i="3"/>
  <c r="AY37" i="3" s="1"/>
  <c r="L37" i="3"/>
  <c r="K37" i="3"/>
  <c r="HR37" i="3" s="1"/>
  <c r="J37" i="3"/>
  <c r="I37" i="3"/>
  <c r="AS37" i="3" s="1"/>
  <c r="EJ37" i="3" s="1"/>
  <c r="AI33" i="2" s="1"/>
  <c r="H37" i="3"/>
  <c r="G37" i="3"/>
  <c r="AO37" i="3" s="1"/>
  <c r="F37" i="3"/>
  <c r="AM37" i="3" s="1"/>
  <c r="E37" i="3"/>
  <c r="HH37" i="3" s="1"/>
  <c r="D37" i="3"/>
  <c r="AK37" i="3" s="1"/>
  <c r="ER36" i="3"/>
  <c r="EH36" i="3"/>
  <c r="DL36" i="3"/>
  <c r="DI36" i="3"/>
  <c r="CE36" i="3"/>
  <c r="BX36" i="3"/>
  <c r="BQ36" i="3"/>
  <c r="BK36" i="3"/>
  <c r="BL36" i="3" s="1"/>
  <c r="CJ36" i="3" s="1"/>
  <c r="BI36" i="3"/>
  <c r="BG36" i="3"/>
  <c r="BH36" i="3" s="1"/>
  <c r="CH36" i="3" s="1"/>
  <c r="BA36" i="3"/>
  <c r="BB36" i="3" s="1"/>
  <c r="AU36" i="3"/>
  <c r="AV36" i="3" s="1"/>
  <c r="CB36" i="3" s="1"/>
  <c r="AS36" i="3"/>
  <c r="AT36" i="3" s="1"/>
  <c r="CA36" i="3" s="1"/>
  <c r="AR36" i="3"/>
  <c r="BZ36" i="3" s="1"/>
  <c r="AQ36" i="3"/>
  <c r="ET36" i="3" s="1"/>
  <c r="AO36" i="3"/>
  <c r="AP36" i="3" s="1"/>
  <c r="BY36" i="3" s="1"/>
  <c r="AJ36" i="3"/>
  <c r="AI36" i="3"/>
  <c r="AH36" i="3"/>
  <c r="AG36" i="3"/>
  <c r="BS36" i="3" s="1"/>
  <c r="AF36" i="3"/>
  <c r="AE36" i="3"/>
  <c r="FH36" i="3" s="1"/>
  <c r="AD36" i="3"/>
  <c r="AC36" i="3"/>
  <c r="BO36" i="3" s="1"/>
  <c r="AB36" i="3"/>
  <c r="AA36" i="3"/>
  <c r="Z36" i="3"/>
  <c r="GH36" i="3" s="1"/>
  <c r="Y36" i="3"/>
  <c r="GM36" i="3" s="1"/>
  <c r="CL32" i="2" s="1"/>
  <c r="X36" i="3"/>
  <c r="W36" i="3"/>
  <c r="GC36" i="3" s="1"/>
  <c r="V36" i="3"/>
  <c r="U36" i="3"/>
  <c r="T36" i="3"/>
  <c r="S36" i="3"/>
  <c r="R36" i="3"/>
  <c r="Q36" i="3"/>
  <c r="BC36" i="3" s="1"/>
  <c r="P36" i="3"/>
  <c r="O36" i="3"/>
  <c r="FS36" i="3" s="1"/>
  <c r="N36" i="3"/>
  <c r="M36" i="3"/>
  <c r="HM36" i="3" s="1"/>
  <c r="L36" i="3"/>
  <c r="HR36" i="3" s="1"/>
  <c r="DQ32" i="2" s="1"/>
  <c r="K36" i="3"/>
  <c r="J36" i="3"/>
  <c r="EC36" i="3" s="1"/>
  <c r="I36" i="3"/>
  <c r="H36" i="3"/>
  <c r="G36" i="3"/>
  <c r="EM36" i="3" s="1"/>
  <c r="F36" i="3"/>
  <c r="E36" i="3"/>
  <c r="AM36" i="3" s="1"/>
  <c r="AN36" i="3" s="1"/>
  <c r="D36" i="3"/>
  <c r="GW35" i="3"/>
  <c r="FH35" i="3"/>
  <c r="EM35" i="3"/>
  <c r="EC35" i="3"/>
  <c r="AB31" i="2" s="1"/>
  <c r="DL35" i="3"/>
  <c r="DI35" i="3"/>
  <c r="BU35" i="3"/>
  <c r="GY35" i="3" s="1"/>
  <c r="AP35" i="3"/>
  <c r="BY35" i="3" s="1"/>
  <c r="AO35" i="3"/>
  <c r="EO35" i="3" s="1"/>
  <c r="AJ35" i="3"/>
  <c r="AI35" i="3"/>
  <c r="AH35" i="3"/>
  <c r="AG35" i="3"/>
  <c r="AF35" i="3"/>
  <c r="AE35" i="3"/>
  <c r="BQ35" i="3" s="1"/>
  <c r="AD35" i="3"/>
  <c r="AC35" i="3"/>
  <c r="AB35" i="3"/>
  <c r="EX35" i="3" s="1"/>
  <c r="AA35" i="3"/>
  <c r="Z35" i="3"/>
  <c r="Y35" i="3"/>
  <c r="BI35" i="3" s="1"/>
  <c r="GO35" i="3" s="1"/>
  <c r="X35" i="3"/>
  <c r="GC35" i="3" s="1"/>
  <c r="W35" i="3"/>
  <c r="BG35" i="3" s="1"/>
  <c r="V35" i="3"/>
  <c r="BE35" i="3" s="1"/>
  <c r="U35" i="3"/>
  <c r="T35" i="3"/>
  <c r="S35" i="3"/>
  <c r="R35" i="3"/>
  <c r="Q35" i="3"/>
  <c r="P35" i="3"/>
  <c r="FS35" i="3" s="1"/>
  <c r="O35" i="3"/>
  <c r="BA35" i="3" s="1"/>
  <c r="N35" i="3"/>
  <c r="M35" i="3"/>
  <c r="L35" i="3"/>
  <c r="AW35" i="3" s="1"/>
  <c r="K35" i="3"/>
  <c r="J35" i="3"/>
  <c r="AU35" i="3" s="1"/>
  <c r="AV35" i="3" s="1"/>
  <c r="CB35" i="3" s="1"/>
  <c r="I35" i="3"/>
  <c r="H35" i="3"/>
  <c r="G35" i="3"/>
  <c r="F35" i="3"/>
  <c r="E35" i="3"/>
  <c r="D35" i="3"/>
  <c r="GH34" i="3"/>
  <c r="CG30" i="2" s="1"/>
  <c r="FN34" i="3"/>
  <c r="FC34" i="3"/>
  <c r="ET34" i="3"/>
  <c r="AS30" i="2" s="1"/>
  <c r="ER34" i="3"/>
  <c r="AQ30" i="2" s="1"/>
  <c r="EJ34" i="3"/>
  <c r="EH34" i="3"/>
  <c r="EC34" i="3"/>
  <c r="AB30" i="2" s="1"/>
  <c r="DL34" i="3"/>
  <c r="DI34" i="3"/>
  <c r="BZ34" i="3"/>
  <c r="BS34" i="3"/>
  <c r="BK34" i="3"/>
  <c r="BJ34" i="3"/>
  <c r="CI34" i="3" s="1"/>
  <c r="BI34" i="3"/>
  <c r="GO34" i="3" s="1"/>
  <c r="BC34" i="3"/>
  <c r="BD34" i="3" s="1"/>
  <c r="CF34" i="3" s="1"/>
  <c r="AU34" i="3"/>
  <c r="AV34" i="3" s="1"/>
  <c r="CB34" i="3" s="1"/>
  <c r="AT34" i="3"/>
  <c r="CA34" i="3" s="1"/>
  <c r="AS34" i="3"/>
  <c r="AR34" i="3"/>
  <c r="AQ34" i="3"/>
  <c r="AJ34" i="3"/>
  <c r="AI34" i="3"/>
  <c r="AH34" i="3"/>
  <c r="AG34" i="3"/>
  <c r="GR34" i="3" s="1"/>
  <c r="AF34" i="3"/>
  <c r="AE34" i="3"/>
  <c r="FH34" i="3" s="1"/>
  <c r="AD34" i="3"/>
  <c r="AC34" i="3"/>
  <c r="BO34" i="3" s="1"/>
  <c r="FE34" i="3" s="1"/>
  <c r="AB34" i="3"/>
  <c r="AA34" i="3"/>
  <c r="Z34" i="3"/>
  <c r="Y34" i="3"/>
  <c r="GM34" i="3" s="1"/>
  <c r="X34" i="3"/>
  <c r="W34" i="3"/>
  <c r="V34" i="3"/>
  <c r="U34" i="3"/>
  <c r="T34" i="3"/>
  <c r="BE34" i="3" s="1"/>
  <c r="S34" i="3"/>
  <c r="R34" i="3"/>
  <c r="Q34" i="3"/>
  <c r="P34" i="3"/>
  <c r="O34" i="3"/>
  <c r="FS34" i="3" s="1"/>
  <c r="N34" i="3"/>
  <c r="M34" i="3"/>
  <c r="AY34" i="3" s="1"/>
  <c r="HO34" i="3" s="1"/>
  <c r="L34" i="3"/>
  <c r="HR34" i="3" s="1"/>
  <c r="K34" i="3"/>
  <c r="J34" i="3"/>
  <c r="I34" i="3"/>
  <c r="H34" i="3"/>
  <c r="G34" i="3"/>
  <c r="F34" i="3"/>
  <c r="E34" i="3"/>
  <c r="HH34" i="3" s="1"/>
  <c r="D34" i="3"/>
  <c r="HT33" i="3"/>
  <c r="HP33" i="3"/>
  <c r="DO29" i="2" s="1"/>
  <c r="HH33" i="3"/>
  <c r="GF33" i="3"/>
  <c r="CE29" i="2" s="1"/>
  <c r="GC33" i="3"/>
  <c r="CB29" i="2" s="1"/>
  <c r="FS33" i="3"/>
  <c r="BR29" i="2" s="1"/>
  <c r="FH33" i="3"/>
  <c r="BG29" i="2" s="1"/>
  <c r="EX33" i="3"/>
  <c r="ER33" i="3"/>
  <c r="EO33" i="3"/>
  <c r="AN29" i="2" s="1"/>
  <c r="EM33" i="3"/>
  <c r="AL29" i="2" s="1"/>
  <c r="DL33" i="3"/>
  <c r="DI33" i="3"/>
  <c r="BX33" i="3"/>
  <c r="BP33" i="3"/>
  <c r="CL33" i="3" s="1"/>
  <c r="BO33" i="3"/>
  <c r="FE33" i="3" s="1"/>
  <c r="BG33" i="3"/>
  <c r="GE33" i="3" s="1"/>
  <c r="AZ33" i="3"/>
  <c r="CD33" i="3" s="1"/>
  <c r="AY33" i="3"/>
  <c r="HO33" i="3" s="1"/>
  <c r="DN29" i="2" s="1"/>
  <c r="AQ33" i="3"/>
  <c r="AO33" i="3"/>
  <c r="AP33" i="3" s="1"/>
  <c r="BY33" i="3" s="1"/>
  <c r="AJ33" i="3"/>
  <c r="AI33" i="3"/>
  <c r="GW33" i="3" s="1"/>
  <c r="CV29" i="2" s="1"/>
  <c r="AH33" i="3"/>
  <c r="AG33" i="3"/>
  <c r="AF33" i="3"/>
  <c r="BQ33" i="3" s="1"/>
  <c r="AE33" i="3"/>
  <c r="AD33" i="3"/>
  <c r="AC33" i="3"/>
  <c r="FC33" i="3" s="1"/>
  <c r="AB33" i="3"/>
  <c r="BM33" i="3" s="1"/>
  <c r="AA33" i="3"/>
  <c r="Z33" i="3"/>
  <c r="Y33" i="3"/>
  <c r="BI33" i="3" s="1"/>
  <c r="BJ33" i="3" s="1"/>
  <c r="CI33" i="3" s="1"/>
  <c r="X33" i="3"/>
  <c r="W33" i="3"/>
  <c r="V33" i="3"/>
  <c r="U33" i="3"/>
  <c r="T33" i="3"/>
  <c r="FX33" i="3" s="1"/>
  <c r="S33" i="3"/>
  <c r="R33" i="3"/>
  <c r="Q33" i="3"/>
  <c r="P33" i="3"/>
  <c r="BA33" i="3" s="1"/>
  <c r="O33" i="3"/>
  <c r="N33" i="3"/>
  <c r="M33" i="3"/>
  <c r="HM33" i="3" s="1"/>
  <c r="DL29" i="2" s="1"/>
  <c r="L33" i="3"/>
  <c r="AW33" i="3" s="1"/>
  <c r="AX33" i="3" s="1"/>
  <c r="CC33" i="3" s="1"/>
  <c r="K33" i="3"/>
  <c r="HR33" i="3" s="1"/>
  <c r="J33" i="3"/>
  <c r="I33" i="3"/>
  <c r="AS33" i="3" s="1"/>
  <c r="H33" i="3"/>
  <c r="G33" i="3"/>
  <c r="F33" i="3"/>
  <c r="E33" i="3"/>
  <c r="AM33" i="3" s="1"/>
  <c r="AN33" i="3" s="1"/>
  <c r="D33" i="3"/>
  <c r="HF32" i="3"/>
  <c r="DE28" i="2" s="1"/>
  <c r="HE32" i="3"/>
  <c r="HC32" i="3"/>
  <c r="DB28" i="2" s="1"/>
  <c r="GH32" i="3"/>
  <c r="CG28" i="2" s="1"/>
  <c r="FH32" i="3"/>
  <c r="EX32" i="3"/>
  <c r="EO32" i="3"/>
  <c r="EM32" i="3"/>
  <c r="EE32" i="3"/>
  <c r="EC32" i="3"/>
  <c r="DL32" i="3"/>
  <c r="DI32" i="3"/>
  <c r="CR32" i="3"/>
  <c r="BU32" i="3"/>
  <c r="BM32" i="3"/>
  <c r="BL32" i="3"/>
  <c r="CJ32" i="3" s="1"/>
  <c r="BK32" i="3"/>
  <c r="GJ32" i="3" s="1"/>
  <c r="BE32" i="3"/>
  <c r="AW32" i="3"/>
  <c r="AV32" i="3"/>
  <c r="CB32" i="3" s="1"/>
  <c r="AU32" i="3"/>
  <c r="AO32" i="3"/>
  <c r="AP32" i="3" s="1"/>
  <c r="BY32" i="3" s="1"/>
  <c r="AL32" i="3"/>
  <c r="BW32" i="3" s="1"/>
  <c r="AK32" i="3"/>
  <c r="AJ32" i="3"/>
  <c r="AI32" i="3"/>
  <c r="GW32" i="3" s="1"/>
  <c r="AH32" i="3"/>
  <c r="AG32" i="3"/>
  <c r="AF32" i="3"/>
  <c r="AE32" i="3"/>
  <c r="AD32" i="3"/>
  <c r="AC32" i="3"/>
  <c r="FC32" i="3" s="1"/>
  <c r="AB32" i="3"/>
  <c r="AA32" i="3"/>
  <c r="Z32" i="3"/>
  <c r="Y32" i="3"/>
  <c r="X32" i="3"/>
  <c r="W32" i="3"/>
  <c r="V32" i="3"/>
  <c r="FX32" i="3" s="1"/>
  <c r="U32" i="3"/>
  <c r="T32" i="3"/>
  <c r="S32" i="3"/>
  <c r="R32" i="3"/>
  <c r="Q32" i="3"/>
  <c r="P32" i="3"/>
  <c r="O32" i="3"/>
  <c r="N32" i="3"/>
  <c r="HM32" i="3" s="1"/>
  <c r="M32" i="3"/>
  <c r="AY32" i="3" s="1"/>
  <c r="AZ32" i="3" s="1"/>
  <c r="CD32" i="3" s="1"/>
  <c r="L32" i="3"/>
  <c r="K32" i="3"/>
  <c r="HR32" i="3" s="1"/>
  <c r="J32" i="3"/>
  <c r="I32" i="3"/>
  <c r="H32" i="3"/>
  <c r="G32" i="3"/>
  <c r="F32" i="3"/>
  <c r="AM32" i="3" s="1"/>
  <c r="E32" i="3"/>
  <c r="HH32" i="3" s="1"/>
  <c r="D32" i="3"/>
  <c r="HT31" i="3"/>
  <c r="GR31" i="3"/>
  <c r="GM31" i="3"/>
  <c r="CL27" i="2" s="1"/>
  <c r="GH31" i="3"/>
  <c r="FW31" i="3"/>
  <c r="BV27" i="2" s="1"/>
  <c r="FC31" i="3"/>
  <c r="ET31" i="3"/>
  <c r="ER31" i="3"/>
  <c r="AQ27" i="2" s="1"/>
  <c r="EH31" i="3"/>
  <c r="DL31" i="3"/>
  <c r="DI31" i="3"/>
  <c r="BR31" i="3"/>
  <c r="CM31" i="3" s="1"/>
  <c r="BQ31" i="3"/>
  <c r="FJ31" i="3" s="1"/>
  <c r="BI27" i="2" s="1"/>
  <c r="BI31" i="3"/>
  <c r="BG31" i="3"/>
  <c r="BH31" i="3" s="1"/>
  <c r="CH31" i="3" s="1"/>
  <c r="BB31" i="3"/>
  <c r="CE31" i="3" s="1"/>
  <c r="BA31" i="3"/>
  <c r="FU31" i="3" s="1"/>
  <c r="BT27" i="2" s="1"/>
  <c r="AS31" i="3"/>
  <c r="AT31" i="3" s="1"/>
  <c r="CA31" i="3" s="1"/>
  <c r="AQ31" i="3"/>
  <c r="AR31" i="3" s="1"/>
  <c r="BZ31" i="3" s="1"/>
  <c r="AL31" i="3"/>
  <c r="BW31" i="3" s="1"/>
  <c r="AK31" i="3"/>
  <c r="AJ31" i="3"/>
  <c r="AI31" i="3"/>
  <c r="AH31" i="3"/>
  <c r="BS31" i="3" s="1"/>
  <c r="AG31" i="3"/>
  <c r="AF31" i="3"/>
  <c r="AE31" i="3"/>
  <c r="FH31" i="3" s="1"/>
  <c r="BG27" i="2" s="1"/>
  <c r="AD31" i="3"/>
  <c r="BO31" i="3" s="1"/>
  <c r="AC31" i="3"/>
  <c r="AB31" i="3"/>
  <c r="AA31" i="3"/>
  <c r="Z31" i="3"/>
  <c r="BK31" i="3" s="1"/>
  <c r="Y31" i="3"/>
  <c r="X31" i="3"/>
  <c r="W31" i="3"/>
  <c r="GC31" i="3" s="1"/>
  <c r="CB27" i="2" s="1"/>
  <c r="V31" i="3"/>
  <c r="FX31" i="3" s="1"/>
  <c r="U31" i="3"/>
  <c r="T31" i="3"/>
  <c r="S31" i="3"/>
  <c r="FN31" i="3" s="1"/>
  <c r="R31" i="3"/>
  <c r="BC31" i="3" s="1"/>
  <c r="Q31" i="3"/>
  <c r="P31" i="3"/>
  <c r="O31" i="3"/>
  <c r="FS31" i="3" s="1"/>
  <c r="BR27" i="2" s="1"/>
  <c r="N31" i="3"/>
  <c r="AY31" i="3" s="1"/>
  <c r="M31" i="3"/>
  <c r="L31" i="3"/>
  <c r="K31" i="3"/>
  <c r="AW31" i="3" s="1"/>
  <c r="AX31" i="3" s="1"/>
  <c r="CC31" i="3" s="1"/>
  <c r="J31" i="3"/>
  <c r="EC31" i="3" s="1"/>
  <c r="I31" i="3"/>
  <c r="H31" i="3"/>
  <c r="G31" i="3"/>
  <c r="AO31" i="3" s="1"/>
  <c r="F31" i="3"/>
  <c r="HH31" i="3" s="1"/>
  <c r="E31" i="3"/>
  <c r="D31" i="3"/>
  <c r="HR30" i="3"/>
  <c r="HQ30" i="3"/>
  <c r="DP26" i="2" s="1"/>
  <c r="HO30" i="3"/>
  <c r="DN26" i="2" s="1"/>
  <c r="HH30" i="3"/>
  <c r="GY30" i="3"/>
  <c r="GW30" i="3"/>
  <c r="GO30" i="3"/>
  <c r="EC30" i="3"/>
  <c r="AB26" i="2" s="1"/>
  <c r="DL30" i="3"/>
  <c r="DI30" i="3"/>
  <c r="CR30" i="3"/>
  <c r="BU30" i="3"/>
  <c r="BV30" i="3" s="1"/>
  <c r="CO30" i="3" s="1"/>
  <c r="BO30" i="3"/>
  <c r="BE30" i="3"/>
  <c r="FZ30" i="3" s="1"/>
  <c r="BY26" i="2" s="1"/>
  <c r="BD30" i="3"/>
  <c r="CF30" i="3" s="1"/>
  <c r="BC30" i="3"/>
  <c r="FP30" i="3" s="1"/>
  <c r="AY30" i="3"/>
  <c r="AZ30" i="3" s="1"/>
  <c r="CD30" i="3" s="1"/>
  <c r="AW30" i="3"/>
  <c r="AM30" i="3"/>
  <c r="HJ30" i="3" s="1"/>
  <c r="AJ30" i="3"/>
  <c r="AI30" i="3"/>
  <c r="AH30" i="3"/>
  <c r="AG30" i="3"/>
  <c r="AF30" i="3"/>
  <c r="AE30" i="3"/>
  <c r="AD30" i="3"/>
  <c r="AC30" i="3"/>
  <c r="FC30" i="3" s="1"/>
  <c r="AB30" i="3"/>
  <c r="AA30" i="3"/>
  <c r="BM30" i="3" s="1"/>
  <c r="Z30" i="3"/>
  <c r="Y30" i="3"/>
  <c r="BI30" i="3" s="1"/>
  <c r="BJ30" i="3" s="1"/>
  <c r="CI30" i="3" s="1"/>
  <c r="X30" i="3"/>
  <c r="W30" i="3"/>
  <c r="V30" i="3"/>
  <c r="U30" i="3"/>
  <c r="T30" i="3"/>
  <c r="FX30" i="3" s="1"/>
  <c r="S30" i="3"/>
  <c r="R30" i="3"/>
  <c r="Q30" i="3"/>
  <c r="FN30" i="3" s="1"/>
  <c r="BM26" i="2" s="1"/>
  <c r="P30" i="3"/>
  <c r="O30" i="3"/>
  <c r="N30" i="3"/>
  <c r="M30" i="3"/>
  <c r="HM30" i="3" s="1"/>
  <c r="DL26" i="2" s="1"/>
  <c r="L30" i="3"/>
  <c r="K30" i="3"/>
  <c r="J30" i="3"/>
  <c r="AU30" i="3" s="1"/>
  <c r="AV30" i="3" s="1"/>
  <c r="CB30" i="3" s="1"/>
  <c r="I30" i="3"/>
  <c r="H30" i="3"/>
  <c r="G30" i="3"/>
  <c r="EM30" i="3" s="1"/>
  <c r="AL26" i="2" s="1"/>
  <c r="F30" i="3"/>
  <c r="E30" i="3"/>
  <c r="D30" i="3"/>
  <c r="HC30" i="3" s="1"/>
  <c r="GT29" i="3"/>
  <c r="GR29" i="3"/>
  <c r="GH29" i="3"/>
  <c r="CG25" i="2" s="1"/>
  <c r="EM29" i="3"/>
  <c r="AL25" i="2" s="1"/>
  <c r="EC29" i="3"/>
  <c r="AB25" i="2" s="1"/>
  <c r="DL29" i="3"/>
  <c r="DI29" i="3"/>
  <c r="BY29" i="3"/>
  <c r="BQ29" i="3"/>
  <c r="FJ29" i="3" s="1"/>
  <c r="BA29" i="3"/>
  <c r="FU29" i="3" s="1"/>
  <c r="AZ29" i="3"/>
  <c r="CD29" i="3" s="1"/>
  <c r="AS29" i="3"/>
  <c r="AO29" i="3"/>
  <c r="AP29" i="3" s="1"/>
  <c r="AJ29" i="3"/>
  <c r="BU29" i="3" s="1"/>
  <c r="AI29" i="3"/>
  <c r="AH29" i="3"/>
  <c r="AG29" i="3"/>
  <c r="BS29" i="3" s="1"/>
  <c r="BT29" i="3" s="1"/>
  <c r="CN29" i="3" s="1"/>
  <c r="AF29" i="3"/>
  <c r="AE29" i="3"/>
  <c r="FH29" i="3" s="1"/>
  <c r="AD29" i="3"/>
  <c r="AC29" i="3"/>
  <c r="AB29" i="3"/>
  <c r="AA29" i="3"/>
  <c r="Z29" i="3"/>
  <c r="BK29" i="3" s="1"/>
  <c r="Y29" i="3"/>
  <c r="GM29" i="3" s="1"/>
  <c r="X29" i="3"/>
  <c r="W29" i="3"/>
  <c r="V29" i="3"/>
  <c r="U29" i="3"/>
  <c r="T29" i="3"/>
  <c r="S29" i="3"/>
  <c r="R29" i="3"/>
  <c r="Q29" i="3"/>
  <c r="P29" i="3"/>
  <c r="O29" i="3"/>
  <c r="N29" i="3"/>
  <c r="M29" i="3"/>
  <c r="AY29" i="3" s="1"/>
  <c r="HO29" i="3" s="1"/>
  <c r="L29" i="3"/>
  <c r="AW29" i="3" s="1"/>
  <c r="K29" i="3"/>
  <c r="J29" i="3"/>
  <c r="AU29" i="3" s="1"/>
  <c r="AV29" i="3" s="1"/>
  <c r="CB29" i="3" s="1"/>
  <c r="I29" i="3"/>
  <c r="EH29" i="3" s="1"/>
  <c r="H29" i="3"/>
  <c r="ER29" i="3" s="1"/>
  <c r="AQ25" i="2" s="1"/>
  <c r="G29" i="3"/>
  <c r="F29" i="3"/>
  <c r="E29" i="3"/>
  <c r="D29" i="3"/>
  <c r="HR28" i="3"/>
  <c r="HC28" i="3"/>
  <c r="DB24" i="2" s="1"/>
  <c r="GY28" i="3"/>
  <c r="GW28" i="3"/>
  <c r="GM28" i="3"/>
  <c r="GH28" i="3"/>
  <c r="GE28" i="3"/>
  <c r="GC28" i="3"/>
  <c r="FS28" i="3"/>
  <c r="FK28" i="3"/>
  <c r="BJ24" i="2" s="1"/>
  <c r="FJ28" i="3"/>
  <c r="FH28" i="3"/>
  <c r="BG24" i="2" s="1"/>
  <c r="EZ28" i="3"/>
  <c r="EX28" i="3"/>
  <c r="AW24" i="2" s="1"/>
  <c r="EQ28" i="3"/>
  <c r="AP24" i="2" s="1"/>
  <c r="EP28" i="3"/>
  <c r="AO24" i="2" s="1"/>
  <c r="EO28" i="3"/>
  <c r="AN24" i="2" s="1"/>
  <c r="EE28" i="3"/>
  <c r="AD24" i="2" s="1"/>
  <c r="DL28" i="3"/>
  <c r="DI28" i="3"/>
  <c r="CH28" i="3"/>
  <c r="CE28" i="3"/>
  <c r="BV28" i="3"/>
  <c r="CO28" i="3" s="1"/>
  <c r="BU28" i="3"/>
  <c r="BR28" i="3"/>
  <c r="CM28" i="3" s="1"/>
  <c r="BO28" i="3"/>
  <c r="BG28" i="3"/>
  <c r="BH28" i="3" s="1"/>
  <c r="BB28" i="3"/>
  <c r="AQ28" i="3"/>
  <c r="AP28" i="3"/>
  <c r="BY28" i="3" s="1"/>
  <c r="AO28" i="3"/>
  <c r="AL28" i="3"/>
  <c r="BW28" i="3" s="1"/>
  <c r="AK28" i="3"/>
  <c r="HE28" i="3" s="1"/>
  <c r="AJ28" i="3"/>
  <c r="AI28" i="3"/>
  <c r="AH28" i="3"/>
  <c r="AG28" i="3"/>
  <c r="AF28" i="3"/>
  <c r="AE28" i="3"/>
  <c r="BQ28" i="3" s="1"/>
  <c r="AD28" i="3"/>
  <c r="AC28" i="3"/>
  <c r="FC28" i="3" s="1"/>
  <c r="AB28" i="3"/>
  <c r="AA28" i="3"/>
  <c r="BM28" i="3" s="1"/>
  <c r="BN28" i="3" s="1"/>
  <c r="CK28" i="3" s="1"/>
  <c r="Z28" i="3"/>
  <c r="BK28" i="3" s="1"/>
  <c r="Y28" i="3"/>
  <c r="BI28" i="3" s="1"/>
  <c r="X28" i="3"/>
  <c r="W28" i="3"/>
  <c r="V28" i="3"/>
  <c r="U28" i="3"/>
  <c r="T28" i="3"/>
  <c r="S28" i="3"/>
  <c r="R28" i="3"/>
  <c r="Q28" i="3"/>
  <c r="P28" i="3"/>
  <c r="O28" i="3"/>
  <c r="BA28" i="3" s="1"/>
  <c r="FU28" i="3" s="1"/>
  <c r="N28" i="3"/>
  <c r="AY28" i="3" s="1"/>
  <c r="M28" i="3"/>
  <c r="HM28" i="3" s="1"/>
  <c r="L28" i="3"/>
  <c r="K28" i="3"/>
  <c r="AW28" i="3" s="1"/>
  <c r="J28" i="3"/>
  <c r="I28" i="3"/>
  <c r="H28" i="3"/>
  <c r="ER28" i="3" s="1"/>
  <c r="AQ24" i="2" s="1"/>
  <c r="G28" i="3"/>
  <c r="EM28" i="3" s="1"/>
  <c r="AL24" i="2" s="1"/>
  <c r="F28" i="3"/>
  <c r="HH28" i="3" s="1"/>
  <c r="E28" i="3"/>
  <c r="AM28" i="3" s="1"/>
  <c r="D28" i="3"/>
  <c r="HM27" i="3"/>
  <c r="HH27" i="3"/>
  <c r="GT27" i="3"/>
  <c r="GR27" i="3"/>
  <c r="GM27" i="3"/>
  <c r="CL23" i="2" s="1"/>
  <c r="GH27" i="3"/>
  <c r="CG23" i="2" s="1"/>
  <c r="FP27" i="3"/>
  <c r="EM27" i="3"/>
  <c r="EH27" i="3"/>
  <c r="AG23" i="2" s="1"/>
  <c r="EC27" i="3"/>
  <c r="DL27" i="3"/>
  <c r="DI27" i="3"/>
  <c r="CR27" i="3"/>
  <c r="DT27" i="3" s="1"/>
  <c r="CB27" i="3"/>
  <c r="BO27" i="3"/>
  <c r="BJ27" i="3"/>
  <c r="CI27" i="3" s="1"/>
  <c r="BD27" i="3"/>
  <c r="CF27" i="3" s="1"/>
  <c r="BC27" i="3"/>
  <c r="AV27" i="3"/>
  <c r="AU27" i="3"/>
  <c r="AQ27" i="3"/>
  <c r="AP27" i="3"/>
  <c r="BY27" i="3" s="1"/>
  <c r="AJ27" i="3"/>
  <c r="AI27" i="3"/>
  <c r="AH27" i="3"/>
  <c r="BS27" i="3" s="1"/>
  <c r="BT27" i="3" s="1"/>
  <c r="CN27" i="3" s="1"/>
  <c r="AG27" i="3"/>
  <c r="AF27" i="3"/>
  <c r="AE27" i="3"/>
  <c r="AD27" i="3"/>
  <c r="AC27" i="3"/>
  <c r="AB27" i="3"/>
  <c r="AA27" i="3"/>
  <c r="Z27" i="3"/>
  <c r="BK27" i="3" s="1"/>
  <c r="BL27" i="3" s="1"/>
  <c r="CJ27" i="3" s="1"/>
  <c r="Y27" i="3"/>
  <c r="BI27" i="3" s="1"/>
  <c r="GO27" i="3" s="1"/>
  <c r="X27" i="3"/>
  <c r="BG27" i="3" s="1"/>
  <c r="W27" i="3"/>
  <c r="V27" i="3"/>
  <c r="U27" i="3"/>
  <c r="T27" i="3"/>
  <c r="S27" i="3"/>
  <c r="FN27" i="3" s="1"/>
  <c r="R27" i="3"/>
  <c r="Q27" i="3"/>
  <c r="P27" i="3"/>
  <c r="O27" i="3"/>
  <c r="N27" i="3"/>
  <c r="AY27" i="3" s="1"/>
  <c r="M27" i="3"/>
  <c r="L27" i="3"/>
  <c r="K27" i="3"/>
  <c r="J27" i="3"/>
  <c r="I27" i="3"/>
  <c r="AS27" i="3" s="1"/>
  <c r="H27" i="3"/>
  <c r="ER27" i="3" s="1"/>
  <c r="G27" i="3"/>
  <c r="AO27" i="3" s="1"/>
  <c r="EO27" i="3" s="1"/>
  <c r="AN23" i="2" s="1"/>
  <c r="F27" i="3"/>
  <c r="AM27" i="3" s="1"/>
  <c r="E27" i="3"/>
  <c r="D27" i="3"/>
  <c r="GG26" i="3"/>
  <c r="CF22" i="2" s="1"/>
  <c r="EX26" i="3"/>
  <c r="ER26" i="3"/>
  <c r="EE26" i="3"/>
  <c r="EC26" i="3"/>
  <c r="DL26" i="3"/>
  <c r="DI26" i="3"/>
  <c r="BS26" i="3"/>
  <c r="BQ26" i="3"/>
  <c r="BL26" i="3"/>
  <c r="CJ26" i="3" s="1"/>
  <c r="BK26" i="3"/>
  <c r="GJ26" i="3" s="1"/>
  <c r="BG26" i="3"/>
  <c r="GE26" i="3" s="1"/>
  <c r="CD22" i="2" s="1"/>
  <c r="BA26" i="3"/>
  <c r="BB26" i="3" s="1"/>
  <c r="CE26" i="3" s="1"/>
  <c r="AW26" i="3"/>
  <c r="AX26" i="3" s="1"/>
  <c r="CC26" i="3" s="1"/>
  <c r="AV26" i="3"/>
  <c r="CB26" i="3" s="1"/>
  <c r="AU26" i="3"/>
  <c r="AQ26" i="3"/>
  <c r="AR26" i="3" s="1"/>
  <c r="BZ26" i="3" s="1"/>
  <c r="AO26" i="3"/>
  <c r="AP26" i="3" s="1"/>
  <c r="BY26" i="3" s="1"/>
  <c r="AK26" i="3"/>
  <c r="AJ26" i="3"/>
  <c r="BU26" i="3" s="1"/>
  <c r="AI26" i="3"/>
  <c r="AH26" i="3"/>
  <c r="AG26" i="3"/>
  <c r="GR26" i="3" s="1"/>
  <c r="CQ22" i="2" s="1"/>
  <c r="AF26" i="3"/>
  <c r="AE26" i="3"/>
  <c r="FH26" i="3" s="1"/>
  <c r="AD26" i="3"/>
  <c r="AC26" i="3"/>
  <c r="AB26" i="3"/>
  <c r="AA26" i="3"/>
  <c r="BM26" i="3" s="1"/>
  <c r="Z26" i="3"/>
  <c r="GH26" i="3" s="1"/>
  <c r="CG22" i="2" s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AY26" i="3" s="1"/>
  <c r="L26" i="3"/>
  <c r="HR26" i="3" s="1"/>
  <c r="DQ22" i="2" s="1"/>
  <c r="K26" i="3"/>
  <c r="J26" i="3"/>
  <c r="I26" i="3"/>
  <c r="H26" i="3"/>
  <c r="G26" i="3"/>
  <c r="EM26" i="3" s="1"/>
  <c r="F26" i="3"/>
  <c r="E26" i="3"/>
  <c r="CR26" i="3" s="1"/>
  <c r="D26" i="3"/>
  <c r="HC26" i="3" s="1"/>
  <c r="DB22" i="2" s="1"/>
  <c r="HV25" i="3"/>
  <c r="DU21" i="2" s="1"/>
  <c r="HR25" i="3"/>
  <c r="HH25" i="3"/>
  <c r="GY25" i="3"/>
  <c r="GW25" i="3"/>
  <c r="GR25" i="3"/>
  <c r="GM25" i="3"/>
  <c r="GH25" i="3"/>
  <c r="GC25" i="3"/>
  <c r="FX25" i="3"/>
  <c r="FU25" i="3"/>
  <c r="FS25" i="3"/>
  <c r="FJ25" i="3"/>
  <c r="FH25" i="3"/>
  <c r="BG21" i="2" s="1"/>
  <c r="ER25" i="3"/>
  <c r="AQ21" i="2" s="1"/>
  <c r="DT25" i="3"/>
  <c r="DL25" i="3"/>
  <c r="DI25" i="3"/>
  <c r="CE25" i="3"/>
  <c r="BW25" i="3"/>
  <c r="BR25" i="3"/>
  <c r="CM25" i="3" s="1"/>
  <c r="BQ25" i="3"/>
  <c r="BG25" i="3"/>
  <c r="BH25" i="3" s="1"/>
  <c r="CH25" i="3" s="1"/>
  <c r="BF25" i="3"/>
  <c r="CG25" i="3" s="1"/>
  <c r="BB25" i="3"/>
  <c r="BA25" i="3"/>
  <c r="AY25" i="3"/>
  <c r="AQ25" i="3"/>
  <c r="AP25" i="3"/>
  <c r="BY25" i="3" s="1"/>
  <c r="AO25" i="3"/>
  <c r="EO25" i="3" s="1"/>
  <c r="AL25" i="3"/>
  <c r="AK25" i="3"/>
  <c r="EE25" i="3" s="1"/>
  <c r="AD21" i="2" s="1"/>
  <c r="AJ25" i="3"/>
  <c r="AI25" i="3"/>
  <c r="BU25" i="3" s="1"/>
  <c r="BV25" i="3" s="1"/>
  <c r="CO25" i="3" s="1"/>
  <c r="AH25" i="3"/>
  <c r="AG25" i="3"/>
  <c r="BS25" i="3" s="1"/>
  <c r="AF25" i="3"/>
  <c r="AE25" i="3"/>
  <c r="AD25" i="3"/>
  <c r="BO25" i="3" s="1"/>
  <c r="AC25" i="3"/>
  <c r="FC25" i="3" s="1"/>
  <c r="AB25" i="3"/>
  <c r="AA25" i="3"/>
  <c r="Z25" i="3"/>
  <c r="BK25" i="3" s="1"/>
  <c r="Y25" i="3"/>
  <c r="BI25" i="3" s="1"/>
  <c r="GO25" i="3" s="1"/>
  <c r="X25" i="3"/>
  <c r="W25" i="3"/>
  <c r="V25" i="3"/>
  <c r="U25" i="3"/>
  <c r="BE25" i="3" s="1"/>
  <c r="FZ25" i="3" s="1"/>
  <c r="T25" i="3"/>
  <c r="S25" i="3"/>
  <c r="R25" i="3"/>
  <c r="FN25" i="3" s="1"/>
  <c r="Q25" i="3"/>
  <c r="BC25" i="3" s="1"/>
  <c r="P25" i="3"/>
  <c r="O25" i="3"/>
  <c r="N25" i="3"/>
  <c r="M25" i="3"/>
  <c r="HM25" i="3" s="1"/>
  <c r="L25" i="3"/>
  <c r="K25" i="3"/>
  <c r="AW25" i="3" s="1"/>
  <c r="HT25" i="3" s="1"/>
  <c r="DS21" i="2" s="1"/>
  <c r="J25" i="3"/>
  <c r="I25" i="3"/>
  <c r="AS25" i="3" s="1"/>
  <c r="EJ25" i="3" s="1"/>
  <c r="H25" i="3"/>
  <c r="G25" i="3"/>
  <c r="EM25" i="3" s="1"/>
  <c r="F25" i="3"/>
  <c r="E25" i="3"/>
  <c r="AM25" i="3" s="1"/>
  <c r="D25" i="3"/>
  <c r="CR25" i="3" s="1"/>
  <c r="HR24" i="3"/>
  <c r="HO24" i="3"/>
  <c r="HM24" i="3"/>
  <c r="HH24" i="3"/>
  <c r="HE24" i="3"/>
  <c r="HC24" i="3"/>
  <c r="GM24" i="3"/>
  <c r="CL20" i="2" s="1"/>
  <c r="FQ24" i="3"/>
  <c r="BP20" i="2" s="1"/>
  <c r="FP24" i="3"/>
  <c r="EM24" i="3"/>
  <c r="EC24" i="3"/>
  <c r="DL24" i="3"/>
  <c r="DI24" i="3"/>
  <c r="BS24" i="3"/>
  <c r="GT24" i="3" s="1"/>
  <c r="BO24" i="3"/>
  <c r="BK24" i="3"/>
  <c r="BL24" i="3" s="1"/>
  <c r="CJ24" i="3" s="1"/>
  <c r="AY24" i="3"/>
  <c r="AZ24" i="3" s="1"/>
  <c r="CD24" i="3" s="1"/>
  <c r="AU24" i="3"/>
  <c r="AV24" i="3" s="1"/>
  <c r="CB24" i="3" s="1"/>
  <c r="AM24" i="3"/>
  <c r="HJ24" i="3" s="1"/>
  <c r="AJ24" i="3"/>
  <c r="AI24" i="3"/>
  <c r="AH24" i="3"/>
  <c r="GR24" i="3" s="1"/>
  <c r="CQ20" i="2" s="1"/>
  <c r="AG24" i="3"/>
  <c r="AF24" i="3"/>
  <c r="AE24" i="3"/>
  <c r="AD24" i="3"/>
  <c r="AC24" i="3"/>
  <c r="FC24" i="3" s="1"/>
  <c r="BB20" i="2" s="1"/>
  <c r="AB24" i="3"/>
  <c r="AA24" i="3"/>
  <c r="Z24" i="3"/>
  <c r="GH24" i="3" s="1"/>
  <c r="CG20" i="2" s="1"/>
  <c r="Y24" i="3"/>
  <c r="BI24" i="3" s="1"/>
  <c r="BJ24" i="3" s="1"/>
  <c r="CI24" i="3" s="1"/>
  <c r="X24" i="3"/>
  <c r="BG24" i="3" s="1"/>
  <c r="W24" i="3"/>
  <c r="V24" i="3"/>
  <c r="FX24" i="3" s="1"/>
  <c r="BW20" i="2" s="1"/>
  <c r="U24" i="3"/>
  <c r="T24" i="3"/>
  <c r="S24" i="3"/>
  <c r="BC24" i="3" s="1"/>
  <c r="BD24" i="3" s="1"/>
  <c r="CF24" i="3" s="1"/>
  <c r="R24" i="3"/>
  <c r="FN24" i="3" s="1"/>
  <c r="BM20" i="2" s="1"/>
  <c r="Q24" i="3"/>
  <c r="P24" i="3"/>
  <c r="O24" i="3"/>
  <c r="N24" i="3"/>
  <c r="M24" i="3"/>
  <c r="L24" i="3"/>
  <c r="K24" i="3"/>
  <c r="AW24" i="3" s="1"/>
  <c r="J24" i="3"/>
  <c r="I24" i="3"/>
  <c r="AS24" i="3" s="1"/>
  <c r="H24" i="3"/>
  <c r="G24" i="3"/>
  <c r="AO24" i="3" s="1"/>
  <c r="F24" i="3"/>
  <c r="E24" i="3"/>
  <c r="D24" i="3"/>
  <c r="AK24" i="3" s="1"/>
  <c r="ER23" i="3"/>
  <c r="EM23" i="3"/>
  <c r="EH23" i="3"/>
  <c r="EC23" i="3"/>
  <c r="DL23" i="3"/>
  <c r="DI23" i="3"/>
  <c r="CN23" i="3"/>
  <c r="CJ23" i="3"/>
  <c r="CB23" i="3"/>
  <c r="BT23" i="3"/>
  <c r="BS23" i="3"/>
  <c r="GT23" i="3" s="1"/>
  <c r="GU23" i="3" s="1"/>
  <c r="CT19" i="2" s="1"/>
  <c r="BQ23" i="3"/>
  <c r="BL23" i="3"/>
  <c r="BK23" i="3"/>
  <c r="GJ23" i="3" s="1"/>
  <c r="BI23" i="3"/>
  <c r="BA23" i="3"/>
  <c r="AV23" i="3"/>
  <c r="AU23" i="3"/>
  <c r="AS23" i="3"/>
  <c r="AT23" i="3" s="1"/>
  <c r="CA23" i="3" s="1"/>
  <c r="AJ23" i="3"/>
  <c r="AI23" i="3"/>
  <c r="GW23" i="3" s="1"/>
  <c r="AH23" i="3"/>
  <c r="AG23" i="3"/>
  <c r="GR23" i="3" s="1"/>
  <c r="CQ19" i="2" s="1"/>
  <c r="AF23" i="3"/>
  <c r="AE23" i="3"/>
  <c r="AD23" i="3"/>
  <c r="AC23" i="3"/>
  <c r="BO23" i="3" s="1"/>
  <c r="FE23" i="3" s="1"/>
  <c r="BD19" i="2" s="1"/>
  <c r="AB23" i="3"/>
  <c r="AA23" i="3"/>
  <c r="EX23" i="3" s="1"/>
  <c r="Z23" i="3"/>
  <c r="GH23" i="3" s="1"/>
  <c r="CG19" i="2" s="1"/>
  <c r="Y23" i="3"/>
  <c r="GM23" i="3" s="1"/>
  <c r="CL19" i="2" s="1"/>
  <c r="X23" i="3"/>
  <c r="W23" i="3"/>
  <c r="V23" i="3"/>
  <c r="U23" i="3"/>
  <c r="T23" i="3"/>
  <c r="S23" i="3"/>
  <c r="BC23" i="3" s="1"/>
  <c r="R23" i="3"/>
  <c r="Q23" i="3"/>
  <c r="FN23" i="3" s="1"/>
  <c r="BM19" i="2" s="1"/>
  <c r="P23" i="3"/>
  <c r="O23" i="3"/>
  <c r="N23" i="3"/>
  <c r="M23" i="3"/>
  <c r="L23" i="3"/>
  <c r="K23" i="3"/>
  <c r="HR23" i="3" s="1"/>
  <c r="J23" i="3"/>
  <c r="I23" i="3"/>
  <c r="H23" i="3"/>
  <c r="AQ23" i="3" s="1"/>
  <c r="AR23" i="3" s="1"/>
  <c r="BZ23" i="3" s="1"/>
  <c r="G23" i="3"/>
  <c r="AO23" i="3" s="1"/>
  <c r="F23" i="3"/>
  <c r="E23" i="3"/>
  <c r="D23" i="3"/>
  <c r="HC23" i="3" s="1"/>
  <c r="HU22" i="3"/>
  <c r="DT18" i="2" s="1"/>
  <c r="HA22" i="3"/>
  <c r="CZ18" i="2" s="1"/>
  <c r="GW22" i="3"/>
  <c r="GC22" i="3"/>
  <c r="FS22" i="3"/>
  <c r="FH22" i="3"/>
  <c r="EZ22" i="3"/>
  <c r="EX22" i="3"/>
  <c r="EM22" i="3"/>
  <c r="AL18" i="2" s="1"/>
  <c r="DL22" i="3"/>
  <c r="DI22" i="3"/>
  <c r="BU22" i="3"/>
  <c r="GY22" i="3" s="1"/>
  <c r="CX18" i="2" s="1"/>
  <c r="BQ22" i="3"/>
  <c r="BR22" i="3" s="1"/>
  <c r="CM22" i="3" s="1"/>
  <c r="BM22" i="3"/>
  <c r="BN22" i="3" s="1"/>
  <c r="CK22" i="3" s="1"/>
  <c r="BI22" i="3"/>
  <c r="BE22" i="3"/>
  <c r="BA22" i="3"/>
  <c r="AW22" i="3"/>
  <c r="HT22" i="3" s="1"/>
  <c r="AO22" i="3"/>
  <c r="EO22" i="3" s="1"/>
  <c r="AK22" i="3"/>
  <c r="EE22" i="3" s="1"/>
  <c r="AJ22" i="3"/>
  <c r="AI22" i="3"/>
  <c r="AH22" i="3"/>
  <c r="AG22" i="3"/>
  <c r="AF22" i="3"/>
  <c r="AE22" i="3"/>
  <c r="AD22" i="3"/>
  <c r="AC22" i="3"/>
  <c r="BO22" i="3" s="1"/>
  <c r="AB22" i="3"/>
  <c r="AA22" i="3"/>
  <c r="Z22" i="3"/>
  <c r="Y22" i="3"/>
  <c r="GM22" i="3" s="1"/>
  <c r="X22" i="3"/>
  <c r="W22" i="3"/>
  <c r="BG22" i="3" s="1"/>
  <c r="V22" i="3"/>
  <c r="U22" i="3"/>
  <c r="T22" i="3"/>
  <c r="FX22" i="3" s="1"/>
  <c r="S22" i="3"/>
  <c r="R22" i="3"/>
  <c r="Q22" i="3"/>
  <c r="P22" i="3"/>
  <c r="O22" i="3"/>
  <c r="N22" i="3"/>
  <c r="M22" i="3"/>
  <c r="L22" i="3"/>
  <c r="K22" i="3"/>
  <c r="HR22" i="3" s="1"/>
  <c r="DQ18" i="2" s="1"/>
  <c r="J22" i="3"/>
  <c r="I22" i="3"/>
  <c r="EH22" i="3" s="1"/>
  <c r="H22" i="3"/>
  <c r="ER22" i="3" s="1"/>
  <c r="G22" i="3"/>
  <c r="F22" i="3"/>
  <c r="E22" i="3"/>
  <c r="D22" i="3"/>
  <c r="CR22" i="3" s="1"/>
  <c r="HC21" i="3"/>
  <c r="GW21" i="3"/>
  <c r="GC21" i="3"/>
  <c r="FZ21" i="3"/>
  <c r="FX21" i="3"/>
  <c r="EZ21" i="3"/>
  <c r="EX21" i="3"/>
  <c r="AW17" i="2" s="1"/>
  <c r="DL21" i="3"/>
  <c r="DI21" i="3"/>
  <c r="BV21" i="3"/>
  <c r="CO21" i="3" s="1"/>
  <c r="BU21" i="3"/>
  <c r="GY21" i="3" s="1"/>
  <c r="BN21" i="3"/>
  <c r="CK21" i="3" s="1"/>
  <c r="BM21" i="3"/>
  <c r="AX21" i="3"/>
  <c r="CC21" i="3" s="1"/>
  <c r="AW21" i="3"/>
  <c r="HT21" i="3" s="1"/>
  <c r="DS17" i="2" s="1"/>
  <c r="AM21" i="3"/>
  <c r="AL21" i="3"/>
  <c r="BW21" i="3" s="1"/>
  <c r="AK21" i="3"/>
  <c r="EE21" i="3" s="1"/>
  <c r="AJ21" i="3"/>
  <c r="AI21" i="3"/>
  <c r="AH21" i="3"/>
  <c r="GR21" i="3" s="1"/>
  <c r="AG21" i="3"/>
  <c r="BS21" i="3" s="1"/>
  <c r="AF21" i="3"/>
  <c r="AE21" i="3"/>
  <c r="AD21" i="3"/>
  <c r="AC21" i="3"/>
  <c r="FC21" i="3" s="1"/>
  <c r="BB17" i="2" s="1"/>
  <c r="AB21" i="3"/>
  <c r="AA21" i="3"/>
  <c r="Z21" i="3"/>
  <c r="GH21" i="3" s="1"/>
  <c r="Y21" i="3"/>
  <c r="BI21" i="3" s="1"/>
  <c r="GO21" i="3" s="1"/>
  <c r="X21" i="3"/>
  <c r="W21" i="3"/>
  <c r="BG21" i="3" s="1"/>
  <c r="V21" i="3"/>
  <c r="U21" i="3"/>
  <c r="BE21" i="3" s="1"/>
  <c r="BF21" i="3" s="1"/>
  <c r="CG21" i="3" s="1"/>
  <c r="T21" i="3"/>
  <c r="S21" i="3"/>
  <c r="R21" i="3"/>
  <c r="BC21" i="3" s="1"/>
  <c r="Q21" i="3"/>
  <c r="FN21" i="3" s="1"/>
  <c r="P21" i="3"/>
  <c r="O21" i="3"/>
  <c r="BA21" i="3" s="1"/>
  <c r="FU21" i="3" s="1"/>
  <c r="N21" i="3"/>
  <c r="HM21" i="3" s="1"/>
  <c r="M21" i="3"/>
  <c r="AY21" i="3" s="1"/>
  <c r="L21" i="3"/>
  <c r="K21" i="3"/>
  <c r="HR21" i="3" s="1"/>
  <c r="J21" i="3"/>
  <c r="I21" i="3"/>
  <c r="H21" i="3"/>
  <c r="ER21" i="3" s="1"/>
  <c r="AQ17" i="2" s="1"/>
  <c r="G21" i="3"/>
  <c r="EM21" i="3" s="1"/>
  <c r="AL17" i="2" s="1"/>
  <c r="F21" i="3"/>
  <c r="E21" i="3"/>
  <c r="HH21" i="3" s="1"/>
  <c r="D21" i="3"/>
  <c r="HM20" i="3"/>
  <c r="HH20" i="3"/>
  <c r="HC20" i="3"/>
  <c r="GH20" i="3"/>
  <c r="FX20" i="3"/>
  <c r="DL20" i="3"/>
  <c r="DI20" i="3"/>
  <c r="BM20" i="3"/>
  <c r="EZ20" i="3" s="1"/>
  <c r="BK20" i="3"/>
  <c r="BC20" i="3"/>
  <c r="AU20" i="3"/>
  <c r="AV20" i="3" s="1"/>
  <c r="CB20" i="3" s="1"/>
  <c r="AM20" i="3"/>
  <c r="AJ20" i="3"/>
  <c r="AI20" i="3"/>
  <c r="AH20" i="3"/>
  <c r="AG20" i="3"/>
  <c r="BS20" i="3" s="1"/>
  <c r="AF20" i="3"/>
  <c r="AE20" i="3"/>
  <c r="AD20" i="3"/>
  <c r="AC20" i="3"/>
  <c r="FC20" i="3" s="1"/>
  <c r="AB20" i="3"/>
  <c r="AA20" i="3"/>
  <c r="Z20" i="3"/>
  <c r="Y20" i="3"/>
  <c r="GM20" i="3" s="1"/>
  <c r="X20" i="3"/>
  <c r="W20" i="3"/>
  <c r="V20" i="3"/>
  <c r="U20" i="3"/>
  <c r="T20" i="3"/>
  <c r="BE20" i="3" s="1"/>
  <c r="S20" i="3"/>
  <c r="R20" i="3"/>
  <c r="Q20" i="3"/>
  <c r="FN20" i="3" s="1"/>
  <c r="P20" i="3"/>
  <c r="O20" i="3"/>
  <c r="N20" i="3"/>
  <c r="M20" i="3"/>
  <c r="AY20" i="3" s="1"/>
  <c r="L20" i="3"/>
  <c r="AW20" i="3" s="1"/>
  <c r="K20" i="3"/>
  <c r="HR20" i="3" s="1"/>
  <c r="J20" i="3"/>
  <c r="EC20" i="3" s="1"/>
  <c r="AB16" i="2" s="1"/>
  <c r="I20" i="3"/>
  <c r="EH20" i="3" s="1"/>
  <c r="H20" i="3"/>
  <c r="ER20" i="3" s="1"/>
  <c r="G20" i="3"/>
  <c r="F20" i="3"/>
  <c r="E20" i="3"/>
  <c r="D20" i="3"/>
  <c r="HT19" i="3"/>
  <c r="GH19" i="3"/>
  <c r="CG15" i="2" s="1"/>
  <c r="FL19" i="3"/>
  <c r="BK15" i="2" s="1"/>
  <c r="FH19" i="3"/>
  <c r="BG15" i="2" s="1"/>
  <c r="ER19" i="3"/>
  <c r="EH19" i="3"/>
  <c r="DL19" i="3"/>
  <c r="DI19" i="3"/>
  <c r="BQ19" i="3"/>
  <c r="FJ19" i="3" s="1"/>
  <c r="BI15" i="2" s="1"/>
  <c r="BI19" i="3"/>
  <c r="GO19" i="3" s="1"/>
  <c r="BH19" i="3"/>
  <c r="CH19" i="3" s="1"/>
  <c r="BA19" i="3"/>
  <c r="FU19" i="3" s="1"/>
  <c r="AS19" i="3"/>
  <c r="EJ19" i="3" s="1"/>
  <c r="AR19" i="3"/>
  <c r="BZ19" i="3" s="1"/>
  <c r="AO19" i="3"/>
  <c r="AP19" i="3" s="1"/>
  <c r="BY19" i="3" s="1"/>
  <c r="AJ19" i="3"/>
  <c r="BU19" i="3" s="1"/>
  <c r="AI19" i="3"/>
  <c r="GW19" i="3" s="1"/>
  <c r="CV15" i="2" s="1"/>
  <c r="AH19" i="3"/>
  <c r="AG19" i="3"/>
  <c r="BS19" i="3" s="1"/>
  <c r="AF19" i="3"/>
  <c r="AE19" i="3"/>
  <c r="AD19" i="3"/>
  <c r="AC19" i="3"/>
  <c r="BO19" i="3" s="1"/>
  <c r="FE19" i="3" s="1"/>
  <c r="AB19" i="3"/>
  <c r="AA19" i="3"/>
  <c r="Z19" i="3"/>
  <c r="BK19" i="3" s="1"/>
  <c r="Y19" i="3"/>
  <c r="GM19" i="3" s="1"/>
  <c r="CL15" i="2" s="1"/>
  <c r="X19" i="3"/>
  <c r="W19" i="3"/>
  <c r="BG19" i="3" s="1"/>
  <c r="GE19" i="3" s="1"/>
  <c r="V19" i="3"/>
  <c r="U19" i="3"/>
  <c r="T19" i="3"/>
  <c r="S19" i="3"/>
  <c r="R19" i="3"/>
  <c r="Q19" i="3"/>
  <c r="BC19" i="3" s="1"/>
  <c r="P19" i="3"/>
  <c r="O19" i="3"/>
  <c r="FS19" i="3" s="1"/>
  <c r="BR15" i="2" s="1"/>
  <c r="N19" i="3"/>
  <c r="M19" i="3"/>
  <c r="AY19" i="3" s="1"/>
  <c r="HO19" i="3" s="1"/>
  <c r="L19" i="3"/>
  <c r="AW19" i="3" s="1"/>
  <c r="AX19" i="3" s="1"/>
  <c r="CC19" i="3" s="1"/>
  <c r="K19" i="3"/>
  <c r="HR19" i="3" s="1"/>
  <c r="J19" i="3"/>
  <c r="EC19" i="3" s="1"/>
  <c r="I19" i="3"/>
  <c r="H19" i="3"/>
  <c r="AQ19" i="3" s="1"/>
  <c r="ET19" i="3" s="1"/>
  <c r="G19" i="3"/>
  <c r="EM19" i="3" s="1"/>
  <c r="F19" i="3"/>
  <c r="E19" i="3"/>
  <c r="HH19" i="3" s="1"/>
  <c r="D19" i="3"/>
  <c r="GW18" i="3"/>
  <c r="CV14" i="2" s="1"/>
  <c r="GC18" i="3"/>
  <c r="CB14" i="2" s="1"/>
  <c r="FS18" i="3"/>
  <c r="BR14" i="2" s="1"/>
  <c r="FH18" i="3"/>
  <c r="EX18" i="3"/>
  <c r="DL18" i="3"/>
  <c r="DI18" i="3"/>
  <c r="BU18" i="3"/>
  <c r="BO18" i="3"/>
  <c r="FE18" i="3" s="1"/>
  <c r="BM18" i="3"/>
  <c r="BG18" i="3"/>
  <c r="BH18" i="3" s="1"/>
  <c r="CH18" i="3" s="1"/>
  <c r="BE18" i="3"/>
  <c r="AY18" i="3"/>
  <c r="HO18" i="3" s="1"/>
  <c r="AW18" i="3"/>
  <c r="AQ18" i="3"/>
  <c r="ET18" i="3" s="1"/>
  <c r="AO18" i="3"/>
  <c r="AP18" i="3" s="1"/>
  <c r="BY18" i="3" s="1"/>
  <c r="AJ18" i="3"/>
  <c r="AI18" i="3"/>
  <c r="AH18" i="3"/>
  <c r="AG18" i="3"/>
  <c r="AF18" i="3"/>
  <c r="AE18" i="3"/>
  <c r="BQ18" i="3" s="1"/>
  <c r="AD18" i="3"/>
  <c r="AC18" i="3"/>
  <c r="FC18" i="3" s="1"/>
  <c r="AB18" i="3"/>
  <c r="AA18" i="3"/>
  <c r="Z18" i="3"/>
  <c r="BK18" i="3" s="1"/>
  <c r="Y18" i="3"/>
  <c r="X18" i="3"/>
  <c r="W18" i="3"/>
  <c r="V18" i="3"/>
  <c r="FX18" i="3" s="1"/>
  <c r="U18" i="3"/>
  <c r="T18" i="3"/>
  <c r="S18" i="3"/>
  <c r="R18" i="3"/>
  <c r="Q18" i="3"/>
  <c r="P18" i="3"/>
  <c r="O18" i="3"/>
  <c r="BA18" i="3" s="1"/>
  <c r="N18" i="3"/>
  <c r="M18" i="3"/>
  <c r="HM18" i="3" s="1"/>
  <c r="DL14" i="2" s="1"/>
  <c r="L18" i="3"/>
  <c r="K18" i="3"/>
  <c r="HR18" i="3" s="1"/>
  <c r="J18" i="3"/>
  <c r="EC18" i="3" s="1"/>
  <c r="I18" i="3"/>
  <c r="H18" i="3"/>
  <c r="ER18" i="3" s="1"/>
  <c r="G18" i="3"/>
  <c r="EM18" i="3" s="1"/>
  <c r="F18" i="3"/>
  <c r="HH18" i="3" s="1"/>
  <c r="E18" i="3"/>
  <c r="AM18" i="3" s="1"/>
  <c r="D18" i="3"/>
  <c r="HC17" i="3"/>
  <c r="DB13" i="2" s="1"/>
  <c r="GR17" i="3"/>
  <c r="GH17" i="3"/>
  <c r="FX17" i="3"/>
  <c r="FN17" i="3"/>
  <c r="EC17" i="3"/>
  <c r="AB13" i="2" s="1"/>
  <c r="DL17" i="3"/>
  <c r="DI17" i="3"/>
  <c r="BS17" i="3"/>
  <c r="GT17" i="3" s="1"/>
  <c r="BR17" i="3"/>
  <c r="CM17" i="3" s="1"/>
  <c r="BK17" i="3"/>
  <c r="GJ17" i="3" s="1"/>
  <c r="BJ17" i="3"/>
  <c r="CI17" i="3" s="1"/>
  <c r="BC17" i="3"/>
  <c r="FP17" i="3" s="1"/>
  <c r="AU17" i="3"/>
  <c r="AV17" i="3" s="1"/>
  <c r="CB17" i="3" s="1"/>
  <c r="AL17" i="3"/>
  <c r="BW17" i="3" s="1"/>
  <c r="AJ17" i="3"/>
  <c r="AI17" i="3"/>
  <c r="GW17" i="3" s="1"/>
  <c r="AH17" i="3"/>
  <c r="AG17" i="3"/>
  <c r="AF17" i="3"/>
  <c r="AE17" i="3"/>
  <c r="BQ17" i="3" s="1"/>
  <c r="FJ17" i="3" s="1"/>
  <c r="AD17" i="3"/>
  <c r="BO17" i="3" s="1"/>
  <c r="BP17" i="3" s="1"/>
  <c r="CL17" i="3" s="1"/>
  <c r="AC17" i="3"/>
  <c r="FC17" i="3" s="1"/>
  <c r="AB17" i="3"/>
  <c r="AA17" i="3"/>
  <c r="EX17" i="3" s="1"/>
  <c r="Z17" i="3"/>
  <c r="Y17" i="3"/>
  <c r="BI17" i="3" s="1"/>
  <c r="GO17" i="3" s="1"/>
  <c r="X17" i="3"/>
  <c r="W17" i="3"/>
  <c r="BG17" i="3" s="1"/>
  <c r="V17" i="3"/>
  <c r="U17" i="3"/>
  <c r="T17" i="3"/>
  <c r="BE17" i="3" s="1"/>
  <c r="S17" i="3"/>
  <c r="R17" i="3"/>
  <c r="Q17" i="3"/>
  <c r="P17" i="3"/>
  <c r="O17" i="3"/>
  <c r="BA17" i="3" s="1"/>
  <c r="FU17" i="3" s="1"/>
  <c r="N17" i="3"/>
  <c r="M17" i="3"/>
  <c r="L17" i="3"/>
  <c r="K17" i="3"/>
  <c r="HR17" i="3" s="1"/>
  <c r="J17" i="3"/>
  <c r="I17" i="3"/>
  <c r="AS17" i="3" s="1"/>
  <c r="EJ17" i="3" s="1"/>
  <c r="H17" i="3"/>
  <c r="ER17" i="3" s="1"/>
  <c r="AQ13" i="2" s="1"/>
  <c r="G17" i="3"/>
  <c r="AO17" i="3" s="1"/>
  <c r="F17" i="3"/>
  <c r="E17" i="3"/>
  <c r="D17" i="3"/>
  <c r="AK17" i="3" s="1"/>
  <c r="HH16" i="3"/>
  <c r="GO16" i="3"/>
  <c r="FU16" i="3"/>
  <c r="FK16" i="3"/>
  <c r="BJ12" i="2" s="1"/>
  <c r="ER16" i="3"/>
  <c r="AQ12" i="2" s="1"/>
  <c r="EM16" i="3"/>
  <c r="AL12" i="2" s="1"/>
  <c r="EH16" i="3"/>
  <c r="AG12" i="2" s="1"/>
  <c r="EC16" i="3"/>
  <c r="AB12" i="2" s="1"/>
  <c r="DL16" i="3"/>
  <c r="DI16" i="3"/>
  <c r="CE16" i="3"/>
  <c r="BQ16" i="3"/>
  <c r="FJ16" i="3" s="1"/>
  <c r="BO16" i="3"/>
  <c r="BI16" i="3"/>
  <c r="BJ16" i="3" s="1"/>
  <c r="CI16" i="3" s="1"/>
  <c r="BG16" i="3"/>
  <c r="BH16" i="3" s="1"/>
  <c r="CH16" i="3" s="1"/>
  <c r="BA16" i="3"/>
  <c r="BB16" i="3" s="1"/>
  <c r="AY16" i="3"/>
  <c r="AS16" i="3"/>
  <c r="AT16" i="3" s="1"/>
  <c r="CA16" i="3" s="1"/>
  <c r="AQ16" i="3"/>
  <c r="AJ16" i="3"/>
  <c r="AI16" i="3"/>
  <c r="AH16" i="3"/>
  <c r="AG16" i="3"/>
  <c r="BS16" i="3" s="1"/>
  <c r="AF16" i="3"/>
  <c r="AE16" i="3"/>
  <c r="FH16" i="3" s="1"/>
  <c r="BG12" i="2" s="1"/>
  <c r="AD16" i="3"/>
  <c r="AC16" i="3"/>
  <c r="FC16" i="3" s="1"/>
  <c r="AB16" i="3"/>
  <c r="AA16" i="3"/>
  <c r="Z16" i="3"/>
  <c r="BK16" i="3" s="1"/>
  <c r="Y16" i="3"/>
  <c r="GM16" i="3" s="1"/>
  <c r="X16" i="3"/>
  <c r="W16" i="3"/>
  <c r="GC16" i="3" s="1"/>
  <c r="V16" i="3"/>
  <c r="U16" i="3"/>
  <c r="T16" i="3"/>
  <c r="BE16" i="3" s="1"/>
  <c r="S16" i="3"/>
  <c r="R16" i="3"/>
  <c r="Q16" i="3"/>
  <c r="BC16" i="3" s="1"/>
  <c r="P16" i="3"/>
  <c r="O16" i="3"/>
  <c r="FS16" i="3" s="1"/>
  <c r="N16" i="3"/>
  <c r="M16" i="3"/>
  <c r="HM16" i="3" s="1"/>
  <c r="L16" i="3"/>
  <c r="K16" i="3"/>
  <c r="J16" i="3"/>
  <c r="AU16" i="3" s="1"/>
  <c r="AV16" i="3" s="1"/>
  <c r="CB16" i="3" s="1"/>
  <c r="I16" i="3"/>
  <c r="H16" i="3"/>
  <c r="G16" i="3"/>
  <c r="AO16" i="3" s="1"/>
  <c r="F16" i="3"/>
  <c r="E16" i="3"/>
  <c r="AM16" i="3" s="1"/>
  <c r="D16" i="3"/>
  <c r="HE15" i="3"/>
  <c r="GW15" i="3"/>
  <c r="CV11" i="2" s="1"/>
  <c r="FH15" i="3"/>
  <c r="EX15" i="3"/>
  <c r="EM15" i="3"/>
  <c r="EE15" i="3"/>
  <c r="EC15" i="3"/>
  <c r="DL15" i="3"/>
  <c r="DI15" i="3"/>
  <c r="BU15" i="3"/>
  <c r="BM15" i="3"/>
  <c r="BE15" i="3"/>
  <c r="AW15" i="3"/>
  <c r="AO15" i="3"/>
  <c r="AP15" i="3" s="1"/>
  <c r="BY15" i="3" s="1"/>
  <c r="AN15" i="3"/>
  <c r="BX15" i="3" s="1"/>
  <c r="AK15" i="3"/>
  <c r="AL15" i="3" s="1"/>
  <c r="BW15" i="3" s="1"/>
  <c r="AJ15" i="3"/>
  <c r="AI15" i="3"/>
  <c r="AH15" i="3"/>
  <c r="AG15" i="3"/>
  <c r="AF15" i="3"/>
  <c r="BQ15" i="3" s="1"/>
  <c r="AE15" i="3"/>
  <c r="AD15" i="3"/>
  <c r="AC15" i="3"/>
  <c r="FC15" i="3" s="1"/>
  <c r="AB15" i="3"/>
  <c r="AA15" i="3"/>
  <c r="Z15" i="3"/>
  <c r="BK15" i="3" s="1"/>
  <c r="GJ15" i="3" s="1"/>
  <c r="CI11" i="2" s="1"/>
  <c r="Y15" i="3"/>
  <c r="X15" i="3"/>
  <c r="GC15" i="3" s="1"/>
  <c r="W15" i="3"/>
  <c r="BG15" i="3" s="1"/>
  <c r="V15" i="3"/>
  <c r="U15" i="3"/>
  <c r="T15" i="3"/>
  <c r="FX15" i="3" s="1"/>
  <c r="BW11" i="2" s="1"/>
  <c r="S15" i="3"/>
  <c r="R15" i="3"/>
  <c r="Q15" i="3"/>
  <c r="P15" i="3"/>
  <c r="O15" i="3"/>
  <c r="N15" i="3"/>
  <c r="M15" i="3"/>
  <c r="HM15" i="3" s="1"/>
  <c r="DL11" i="2" s="1"/>
  <c r="L15" i="3"/>
  <c r="K15" i="3"/>
  <c r="HR15" i="3" s="1"/>
  <c r="J15" i="3"/>
  <c r="AU15" i="3" s="1"/>
  <c r="AV15" i="3" s="1"/>
  <c r="CB15" i="3" s="1"/>
  <c r="I15" i="3"/>
  <c r="CR15" i="3" s="1"/>
  <c r="H15" i="3"/>
  <c r="G15" i="3"/>
  <c r="F15" i="3"/>
  <c r="E15" i="3"/>
  <c r="AM15" i="3" s="1"/>
  <c r="HJ15" i="3" s="1"/>
  <c r="D15" i="3"/>
  <c r="HC15" i="3" s="1"/>
  <c r="DB11" i="2" s="1"/>
  <c r="HC14" i="3"/>
  <c r="DB10" i="2" s="1"/>
  <c r="GW14" i="3"/>
  <c r="CV10" i="2" s="1"/>
  <c r="GR14" i="3"/>
  <c r="GM14" i="3"/>
  <c r="CL10" i="2" s="1"/>
  <c r="GH14" i="3"/>
  <c r="FN14" i="3"/>
  <c r="DL14" i="3"/>
  <c r="DI14" i="3"/>
  <c r="BS14" i="3"/>
  <c r="BT14" i="3" s="1"/>
  <c r="CN14" i="3" s="1"/>
  <c r="BR14" i="3"/>
  <c r="CM14" i="3" s="1"/>
  <c r="BQ14" i="3"/>
  <c r="FJ14" i="3" s="1"/>
  <c r="BK14" i="3"/>
  <c r="BL14" i="3" s="1"/>
  <c r="CJ14" i="3" s="1"/>
  <c r="BI14" i="3"/>
  <c r="GO14" i="3" s="1"/>
  <c r="CN10" i="2" s="1"/>
  <c r="BC14" i="3"/>
  <c r="BD14" i="3" s="1"/>
  <c r="CF14" i="3" s="1"/>
  <c r="BA14" i="3"/>
  <c r="FU14" i="3" s="1"/>
  <c r="BT10" i="2" s="1"/>
  <c r="AU14" i="3"/>
  <c r="AV14" i="3" s="1"/>
  <c r="CB14" i="3" s="1"/>
  <c r="AS14" i="3"/>
  <c r="EJ14" i="3" s="1"/>
  <c r="AK14" i="3"/>
  <c r="AL14" i="3" s="1"/>
  <c r="BW14" i="3" s="1"/>
  <c r="AJ14" i="3"/>
  <c r="AI14" i="3"/>
  <c r="BU14" i="3" s="1"/>
  <c r="AH14" i="3"/>
  <c r="AG14" i="3"/>
  <c r="AF14" i="3"/>
  <c r="AE14" i="3"/>
  <c r="FH14" i="3" s="1"/>
  <c r="AD14" i="3"/>
  <c r="AC14" i="3"/>
  <c r="BO14" i="3" s="1"/>
  <c r="BP14" i="3" s="1"/>
  <c r="CL14" i="3" s="1"/>
  <c r="AB14" i="3"/>
  <c r="AA14" i="3"/>
  <c r="EX14" i="3" s="1"/>
  <c r="Z14" i="3"/>
  <c r="Y14" i="3"/>
  <c r="X14" i="3"/>
  <c r="W14" i="3"/>
  <c r="BG14" i="3" s="1"/>
  <c r="V14" i="3"/>
  <c r="U14" i="3"/>
  <c r="FX14" i="3" s="1"/>
  <c r="T14" i="3"/>
  <c r="S14" i="3"/>
  <c r="R14" i="3"/>
  <c r="Q14" i="3"/>
  <c r="P14" i="3"/>
  <c r="O14" i="3"/>
  <c r="FS14" i="3" s="1"/>
  <c r="N14" i="3"/>
  <c r="M14" i="3"/>
  <c r="L14" i="3"/>
  <c r="K14" i="3"/>
  <c r="HR14" i="3" s="1"/>
  <c r="DQ10" i="2" s="1"/>
  <c r="J14" i="3"/>
  <c r="EC14" i="3" s="1"/>
  <c r="I14" i="3"/>
  <c r="EH14" i="3" s="1"/>
  <c r="AG10" i="2" s="1"/>
  <c r="H14" i="3"/>
  <c r="ER14" i="3" s="1"/>
  <c r="AQ10" i="2" s="1"/>
  <c r="G14" i="3"/>
  <c r="AO14" i="3" s="1"/>
  <c r="F14" i="3"/>
  <c r="E14" i="3"/>
  <c r="D14" i="3"/>
  <c r="HM13" i="3"/>
  <c r="DL9" i="2" s="1"/>
  <c r="HH13" i="3"/>
  <c r="GW13" i="3"/>
  <c r="GM13" i="3"/>
  <c r="GC13" i="3"/>
  <c r="FS13" i="3"/>
  <c r="ER13" i="3"/>
  <c r="AQ9" i="2" s="1"/>
  <c r="EQ13" i="3"/>
  <c r="AP9" i="2" s="1"/>
  <c r="EH13" i="3"/>
  <c r="AG9" i="2" s="1"/>
  <c r="DL13" i="3"/>
  <c r="DI13" i="3"/>
  <c r="CE13" i="3"/>
  <c r="BO13" i="3"/>
  <c r="BG13" i="3"/>
  <c r="BH13" i="3" s="1"/>
  <c r="CH13" i="3" s="1"/>
  <c r="AY13" i="3"/>
  <c r="AQ13" i="3"/>
  <c r="AP13" i="3"/>
  <c r="BY13" i="3" s="1"/>
  <c r="AM13" i="3"/>
  <c r="AN13" i="3" s="1"/>
  <c r="BX13" i="3" s="1"/>
  <c r="AJ13" i="3"/>
  <c r="AI13" i="3"/>
  <c r="BU13" i="3" s="1"/>
  <c r="BV13" i="3" s="1"/>
  <c r="CO13" i="3" s="1"/>
  <c r="AH13" i="3"/>
  <c r="BS13" i="3" s="1"/>
  <c r="AG13" i="3"/>
  <c r="GR13" i="3" s="1"/>
  <c r="AF13" i="3"/>
  <c r="AE13" i="3"/>
  <c r="FH13" i="3" s="1"/>
  <c r="BG9" i="2" s="1"/>
  <c r="AD13" i="3"/>
  <c r="AC13" i="3"/>
  <c r="FC13" i="3" s="1"/>
  <c r="AB13" i="3"/>
  <c r="AA13" i="3"/>
  <c r="Z13" i="3"/>
  <c r="Y13" i="3"/>
  <c r="BI13" i="3" s="1"/>
  <c r="BJ13" i="3" s="1"/>
  <c r="CI13" i="3" s="1"/>
  <c r="X13" i="3"/>
  <c r="W13" i="3"/>
  <c r="V13" i="3"/>
  <c r="U13" i="3"/>
  <c r="T13" i="3"/>
  <c r="BE13" i="3" s="1"/>
  <c r="FZ13" i="3" s="1"/>
  <c r="S13" i="3"/>
  <c r="R13" i="3"/>
  <c r="Q13" i="3"/>
  <c r="P13" i="3"/>
  <c r="O13" i="3"/>
  <c r="BA13" i="3" s="1"/>
  <c r="BB13" i="3" s="1"/>
  <c r="N13" i="3"/>
  <c r="M13" i="3"/>
  <c r="L13" i="3"/>
  <c r="K13" i="3"/>
  <c r="AW13" i="3" s="1"/>
  <c r="HT13" i="3" s="1"/>
  <c r="J13" i="3"/>
  <c r="I13" i="3"/>
  <c r="AS13" i="3" s="1"/>
  <c r="H13" i="3"/>
  <c r="G13" i="3"/>
  <c r="AO13" i="3" s="1"/>
  <c r="EO13" i="3" s="1"/>
  <c r="AN9" i="2" s="1"/>
  <c r="F13" i="3"/>
  <c r="E13" i="3"/>
  <c r="D13" i="3"/>
  <c r="CR13" i="3" s="1"/>
  <c r="HO12" i="3"/>
  <c r="HM12" i="3"/>
  <c r="HC12" i="3"/>
  <c r="GT12" i="3"/>
  <c r="GJ12" i="3"/>
  <c r="FZ12" i="3"/>
  <c r="EC12" i="3"/>
  <c r="DL12" i="3"/>
  <c r="DI12" i="3"/>
  <c r="CJ12" i="3"/>
  <c r="CB12" i="3"/>
  <c r="BT12" i="3"/>
  <c r="CN12" i="3" s="1"/>
  <c r="BS12" i="3"/>
  <c r="BL12" i="3"/>
  <c r="BK12" i="3"/>
  <c r="BE12" i="3"/>
  <c r="BF12" i="3" s="1"/>
  <c r="CG12" i="3" s="1"/>
  <c r="BC12" i="3"/>
  <c r="FP12" i="3" s="1"/>
  <c r="AW12" i="3"/>
  <c r="HT12" i="3" s="1"/>
  <c r="AV12" i="3"/>
  <c r="AU12" i="3"/>
  <c r="AN12" i="3"/>
  <c r="BX12" i="3" s="1"/>
  <c r="AM12" i="3"/>
  <c r="HJ12" i="3" s="1"/>
  <c r="AJ12" i="3"/>
  <c r="BU12" i="3" s="1"/>
  <c r="AI12" i="3"/>
  <c r="GW12" i="3" s="1"/>
  <c r="AH12" i="3"/>
  <c r="AG12" i="3"/>
  <c r="GR12" i="3" s="1"/>
  <c r="CQ8" i="2" s="1"/>
  <c r="AF12" i="3"/>
  <c r="AE12" i="3"/>
  <c r="AD12" i="3"/>
  <c r="AC12" i="3"/>
  <c r="FC12" i="3" s="1"/>
  <c r="BB8" i="2" s="1"/>
  <c r="AB12" i="3"/>
  <c r="EX12" i="3" s="1"/>
  <c r="AA12" i="3"/>
  <c r="Z12" i="3"/>
  <c r="GH12" i="3" s="1"/>
  <c r="CG8" i="2" s="1"/>
  <c r="Y12" i="3"/>
  <c r="BI12" i="3" s="1"/>
  <c r="X12" i="3"/>
  <c r="W12" i="3"/>
  <c r="V12" i="3"/>
  <c r="U12" i="3"/>
  <c r="T12" i="3"/>
  <c r="FX12" i="3" s="1"/>
  <c r="BW8" i="2" s="1"/>
  <c r="S12" i="3"/>
  <c r="R12" i="3"/>
  <c r="Q12" i="3"/>
  <c r="FN12" i="3" s="1"/>
  <c r="BM8" i="2" s="1"/>
  <c r="P12" i="3"/>
  <c r="O12" i="3"/>
  <c r="N12" i="3"/>
  <c r="M12" i="3"/>
  <c r="AY12" i="3" s="1"/>
  <c r="AZ12" i="3" s="1"/>
  <c r="CD12" i="3" s="1"/>
  <c r="L12" i="3"/>
  <c r="K12" i="3"/>
  <c r="HR12" i="3" s="1"/>
  <c r="J12" i="3"/>
  <c r="I12" i="3"/>
  <c r="AS12" i="3" s="1"/>
  <c r="H12" i="3"/>
  <c r="G12" i="3"/>
  <c r="AO12" i="3" s="1"/>
  <c r="F12" i="3"/>
  <c r="E12" i="3"/>
  <c r="HH12" i="3" s="1"/>
  <c r="D12" i="3"/>
  <c r="AK12" i="3" s="1"/>
  <c r="HT11" i="3"/>
  <c r="GH11" i="3"/>
  <c r="CG7" i="2" s="1"/>
  <c r="GG11" i="3"/>
  <c r="CF7" i="2" s="1"/>
  <c r="FH11" i="3"/>
  <c r="BG7" i="2" s="1"/>
  <c r="ER11" i="3"/>
  <c r="EH11" i="3"/>
  <c r="DL11" i="3"/>
  <c r="DI11" i="3"/>
  <c r="BY11" i="3"/>
  <c r="BQ11" i="3"/>
  <c r="BI11" i="3"/>
  <c r="BA11" i="3"/>
  <c r="AS11" i="3"/>
  <c r="AT11" i="3" s="1"/>
  <c r="CA11" i="3" s="1"/>
  <c r="AO11" i="3"/>
  <c r="AP11" i="3" s="1"/>
  <c r="AJ11" i="3"/>
  <c r="BU11" i="3" s="1"/>
  <c r="AI11" i="3"/>
  <c r="GW11" i="3" s="1"/>
  <c r="CV7" i="2" s="1"/>
  <c r="AH11" i="3"/>
  <c r="AG11" i="3"/>
  <c r="BS11" i="3" s="1"/>
  <c r="AF11" i="3"/>
  <c r="AE11" i="3"/>
  <c r="AD11" i="3"/>
  <c r="AC11" i="3"/>
  <c r="BO11" i="3" s="1"/>
  <c r="FE11" i="3" s="1"/>
  <c r="AB11" i="3"/>
  <c r="AA11" i="3"/>
  <c r="Z11" i="3"/>
  <c r="BK11" i="3" s="1"/>
  <c r="Y11" i="3"/>
  <c r="GM11" i="3" s="1"/>
  <c r="CL7" i="2" s="1"/>
  <c r="X11" i="3"/>
  <c r="W11" i="3"/>
  <c r="BG11" i="3" s="1"/>
  <c r="GE11" i="3" s="1"/>
  <c r="CD7" i="2" s="1"/>
  <c r="V11" i="3"/>
  <c r="U11" i="3"/>
  <c r="T11" i="3"/>
  <c r="S11" i="3"/>
  <c r="R11" i="3"/>
  <c r="Q11" i="3"/>
  <c r="BC11" i="3" s="1"/>
  <c r="P11" i="3"/>
  <c r="O11" i="3"/>
  <c r="FS11" i="3" s="1"/>
  <c r="BR7" i="2" s="1"/>
  <c r="N11" i="3"/>
  <c r="M11" i="3"/>
  <c r="L11" i="3"/>
  <c r="AW11" i="3" s="1"/>
  <c r="AX11" i="3" s="1"/>
  <c r="CC11" i="3" s="1"/>
  <c r="K11" i="3"/>
  <c r="HR11" i="3" s="1"/>
  <c r="DQ7" i="2" s="1"/>
  <c r="J11" i="3"/>
  <c r="EC11" i="3" s="1"/>
  <c r="I11" i="3"/>
  <c r="H11" i="3"/>
  <c r="AQ11" i="3" s="1"/>
  <c r="ET11" i="3" s="1"/>
  <c r="G11" i="3"/>
  <c r="EM11" i="3" s="1"/>
  <c r="F11" i="3"/>
  <c r="E11" i="3"/>
  <c r="D11" i="3"/>
  <c r="HR10" i="3"/>
  <c r="DQ6" i="2" s="1"/>
  <c r="GW10" i="3"/>
  <c r="GL10" i="3"/>
  <c r="CK6" i="2" s="1"/>
  <c r="FS10" i="3"/>
  <c r="EX10" i="3"/>
  <c r="EO10" i="3"/>
  <c r="EF10" i="3"/>
  <c r="AE6" i="2" s="1"/>
  <c r="EE10" i="3"/>
  <c r="DL10" i="3"/>
  <c r="CS10" i="3"/>
  <c r="CR10" i="3"/>
  <c r="BU10" i="3"/>
  <c r="BM10" i="3"/>
  <c r="BN10" i="3" s="1"/>
  <c r="CK10" i="3" s="1"/>
  <c r="BL10" i="3"/>
  <c r="CJ10" i="3" s="1"/>
  <c r="BE10" i="3"/>
  <c r="AW10" i="3"/>
  <c r="AO10" i="3"/>
  <c r="AP10" i="3" s="1"/>
  <c r="BY10" i="3" s="1"/>
  <c r="AK10" i="3"/>
  <c r="HE10" i="3" s="1"/>
  <c r="DD6" i="2" s="1"/>
  <c r="AJ10" i="3"/>
  <c r="AI10" i="3"/>
  <c r="AH10" i="3"/>
  <c r="AG10" i="3"/>
  <c r="AF10" i="3"/>
  <c r="BQ10" i="3" s="1"/>
  <c r="BR10" i="3" s="1"/>
  <c r="CM10" i="3" s="1"/>
  <c r="AE10" i="3"/>
  <c r="AD10" i="3"/>
  <c r="AC10" i="3"/>
  <c r="FC10" i="3" s="1"/>
  <c r="AB10" i="3"/>
  <c r="AA10" i="3"/>
  <c r="Z10" i="3"/>
  <c r="BK10" i="3" s="1"/>
  <c r="GJ10" i="3" s="1"/>
  <c r="CI6" i="2" s="1"/>
  <c r="Y10" i="3"/>
  <c r="BI10" i="3" s="1"/>
  <c r="X10" i="3"/>
  <c r="GC10" i="3" s="1"/>
  <c r="W10" i="3"/>
  <c r="BG10" i="3" s="1"/>
  <c r="V10" i="3"/>
  <c r="U10" i="3"/>
  <c r="FX10" i="3" s="1"/>
  <c r="T10" i="3"/>
  <c r="S10" i="3"/>
  <c r="R10" i="3"/>
  <c r="Q10" i="3"/>
  <c r="P10" i="3"/>
  <c r="BA10" i="3" s="1"/>
  <c r="O10" i="3"/>
  <c r="N10" i="3"/>
  <c r="M10" i="3"/>
  <c r="HM10" i="3" s="1"/>
  <c r="DL6" i="2" s="1"/>
  <c r="L10" i="3"/>
  <c r="K10" i="3"/>
  <c r="J10" i="3"/>
  <c r="EC10" i="3" s="1"/>
  <c r="AB6" i="2" s="1"/>
  <c r="I10" i="3"/>
  <c r="H10" i="3"/>
  <c r="G10" i="3"/>
  <c r="EM10" i="3" s="1"/>
  <c r="AL6" i="2" s="1"/>
  <c r="F10" i="3"/>
  <c r="E10" i="3"/>
  <c r="AM10" i="3" s="1"/>
  <c r="HJ10" i="3" s="1"/>
  <c r="D10" i="3"/>
  <c r="HC10" i="3" s="1"/>
  <c r="DB6" i="2" s="1"/>
  <c r="GR9" i="3"/>
  <c r="GH9" i="3"/>
  <c r="GC9" i="3"/>
  <c r="CB5" i="2" s="1"/>
  <c r="FS9" i="3"/>
  <c r="BR5" i="2" s="1"/>
  <c r="FN9" i="3"/>
  <c r="DL9" i="3"/>
  <c r="BQ9" i="3"/>
  <c r="BI9" i="3"/>
  <c r="BA9" i="3"/>
  <c r="AS9" i="3"/>
  <c r="AT9" i="3" s="1"/>
  <c r="CA9" i="3" s="1"/>
  <c r="AO9" i="3"/>
  <c r="AP9" i="3" s="1"/>
  <c r="BY9" i="3" s="1"/>
  <c r="AK9" i="3"/>
  <c r="AJ9" i="3"/>
  <c r="AI9" i="3"/>
  <c r="AH9" i="3"/>
  <c r="AG9" i="3"/>
  <c r="BS9" i="3" s="1"/>
  <c r="AF9" i="3"/>
  <c r="AE9" i="3"/>
  <c r="AD9" i="3"/>
  <c r="AC9" i="3"/>
  <c r="AB9" i="3"/>
  <c r="AA9" i="3"/>
  <c r="EX9" i="3" s="1"/>
  <c r="Z9" i="3"/>
  <c r="BK9" i="3" s="1"/>
  <c r="Y9" i="3"/>
  <c r="X9" i="3"/>
  <c r="W9" i="3"/>
  <c r="V9" i="3"/>
  <c r="U9" i="3"/>
  <c r="T9" i="3"/>
  <c r="S9" i="3"/>
  <c r="R9" i="3"/>
  <c r="Q9" i="3"/>
  <c r="BC9" i="3" s="1"/>
  <c r="P9" i="3"/>
  <c r="O9" i="3"/>
  <c r="N9" i="3"/>
  <c r="M9" i="3"/>
  <c r="L9" i="3"/>
  <c r="K9" i="3"/>
  <c r="HR9" i="3" s="1"/>
  <c r="DQ5" i="2" s="1"/>
  <c r="J9" i="3"/>
  <c r="EC9" i="3" s="1"/>
  <c r="I9" i="3"/>
  <c r="H9" i="3"/>
  <c r="G9" i="3"/>
  <c r="F9" i="3"/>
  <c r="E9" i="3"/>
  <c r="D9" i="3"/>
  <c r="II8" i="3"/>
  <c r="IH8" i="3"/>
  <c r="IG8" i="3"/>
  <c r="IF8" i="3"/>
  <c r="IE8" i="3"/>
  <c r="ID8" i="3"/>
  <c r="IC8" i="3"/>
  <c r="IB8" i="3"/>
  <c r="IA8" i="3"/>
  <c r="HZ8" i="3"/>
  <c r="HY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CB6" i="2" l="1"/>
  <c r="GF10" i="3"/>
  <c r="CE6" i="2" s="1"/>
  <c r="DG15" i="3"/>
  <c r="DT15" i="3"/>
  <c r="CS15" i="3"/>
  <c r="BW10" i="2"/>
  <c r="AI10" i="2"/>
  <c r="EL14" i="3"/>
  <c r="AK10" i="2" s="1"/>
  <c r="AS7" i="2"/>
  <c r="EV11" i="3"/>
  <c r="AU7" i="2" s="1"/>
  <c r="BO8" i="2"/>
  <c r="FR12" i="3"/>
  <c r="BB6" i="2"/>
  <c r="CS13" i="3"/>
  <c r="DG13" i="3"/>
  <c r="AR16" i="3"/>
  <c r="BZ16" i="3" s="1"/>
  <c r="ET16" i="3"/>
  <c r="AQ14" i="2"/>
  <c r="EU18" i="3"/>
  <c r="AT14" i="2" s="1"/>
  <c r="HT20" i="3"/>
  <c r="AX20" i="3"/>
  <c r="CC20" i="3" s="1"/>
  <c r="D54" i="3"/>
  <c r="CR9" i="3"/>
  <c r="HC9" i="3"/>
  <c r="L54" i="3"/>
  <c r="AW9" i="3"/>
  <c r="T54" i="3"/>
  <c r="BE9" i="3"/>
  <c r="AB54" i="3"/>
  <c r="BM9" i="3"/>
  <c r="AJ54" i="3"/>
  <c r="GW9" i="3"/>
  <c r="BU9" i="3"/>
  <c r="GO9" i="3"/>
  <c r="BJ9" i="3"/>
  <c r="CI9" i="3" s="1"/>
  <c r="EJ9" i="3"/>
  <c r="AN10" i="3"/>
  <c r="BX10" i="3" s="1"/>
  <c r="EP10" i="3"/>
  <c r="AO6" i="2" s="1"/>
  <c r="AB7" i="2"/>
  <c r="BL11" i="3"/>
  <c r="CJ11" i="3" s="1"/>
  <c r="GJ11" i="3"/>
  <c r="FU11" i="3"/>
  <c r="FV11" i="3" s="1"/>
  <c r="BU7" i="2" s="1"/>
  <c r="BB11" i="3"/>
  <c r="CE11" i="3" s="1"/>
  <c r="FC11" i="3"/>
  <c r="HU11" i="3"/>
  <c r="DT7" i="2" s="1"/>
  <c r="DQ8" i="2"/>
  <c r="HU12" i="3"/>
  <c r="DT8" i="2" s="1"/>
  <c r="CV8" i="2"/>
  <c r="GZ12" i="3"/>
  <c r="CY8" i="2" s="1"/>
  <c r="BD12" i="3"/>
  <c r="CF12" i="3" s="1"/>
  <c r="GU12" i="3"/>
  <c r="CT8" i="2" s="1"/>
  <c r="BB9" i="2"/>
  <c r="FE13" i="3"/>
  <c r="BP13" i="3"/>
  <c r="CL13" i="3" s="1"/>
  <c r="GY13" i="3"/>
  <c r="BJ14" i="3"/>
  <c r="CI14" i="3" s="1"/>
  <c r="CQ10" i="2"/>
  <c r="DQ11" i="2"/>
  <c r="FZ15" i="3"/>
  <c r="BF15" i="3"/>
  <c r="CG15" i="3" s="1"/>
  <c r="AB11" i="2"/>
  <c r="EF15" i="3"/>
  <c r="AE11" i="2" s="1"/>
  <c r="BT12" i="2"/>
  <c r="FW16" i="3"/>
  <c r="BV12" i="2" s="1"/>
  <c r="AM17" i="3"/>
  <c r="HH17" i="3"/>
  <c r="CR17" i="3"/>
  <c r="AY17" i="3"/>
  <c r="HM17" i="3"/>
  <c r="AT17" i="3"/>
  <c r="CA17" i="3" s="1"/>
  <c r="AS18" i="3"/>
  <c r="EH18" i="3"/>
  <c r="BC18" i="3"/>
  <c r="FN18" i="3"/>
  <c r="BI18" i="3"/>
  <c r="GM18" i="3"/>
  <c r="BS18" i="3"/>
  <c r="GR18" i="3"/>
  <c r="FZ18" i="3"/>
  <c r="GA18" i="3" s="1"/>
  <c r="BZ14" i="2" s="1"/>
  <c r="BF18" i="3"/>
  <c r="CG18" i="3" s="1"/>
  <c r="HP18" i="3"/>
  <c r="DO14" i="2" s="1"/>
  <c r="DQ15" i="2"/>
  <c r="HU19" i="3"/>
  <c r="DT15" i="2" s="1"/>
  <c r="CN15" i="2"/>
  <c r="GQ19" i="3"/>
  <c r="CP15" i="2" s="1"/>
  <c r="FV19" i="3"/>
  <c r="BU15" i="2" s="1"/>
  <c r="HO20" i="3"/>
  <c r="AZ20" i="3"/>
  <c r="CD20" i="3" s="1"/>
  <c r="BB16" i="2"/>
  <c r="AN20" i="3"/>
  <c r="BX20" i="3" s="1"/>
  <c r="HJ20" i="3"/>
  <c r="DL17" i="2"/>
  <c r="HP21" i="3"/>
  <c r="DO17" i="2" s="1"/>
  <c r="AY17" i="2"/>
  <c r="FB21" i="3"/>
  <c r="AD18" i="2"/>
  <c r="EG22" i="3"/>
  <c r="DQ19" i="2"/>
  <c r="FP23" i="3"/>
  <c r="BD23" i="3"/>
  <c r="CF23" i="3" s="1"/>
  <c r="AW19" i="2"/>
  <c r="CV19" i="2"/>
  <c r="CS20" i="2"/>
  <c r="GV24" i="3"/>
  <c r="CU20" i="2" s="1"/>
  <c r="DQ21" i="2"/>
  <c r="HU25" i="3"/>
  <c r="DT21" i="2" s="1"/>
  <c r="AT29" i="3"/>
  <c r="CA29" i="3" s="1"/>
  <c r="EJ29" i="3"/>
  <c r="DH10" i="3"/>
  <c r="DU10" i="3"/>
  <c r="T6" i="2" s="1"/>
  <c r="BT11" i="3"/>
  <c r="CN11" i="3" s="1"/>
  <c r="GT11" i="3"/>
  <c r="CS8" i="2"/>
  <c r="GV12" i="3"/>
  <c r="CU8" i="2" s="1"/>
  <c r="AY14" i="3"/>
  <c r="HM14" i="3"/>
  <c r="DL12" i="2"/>
  <c r="BG14" i="2"/>
  <c r="FK18" i="3"/>
  <c r="BJ14" i="2" s="1"/>
  <c r="E54" i="3"/>
  <c r="HH9" i="3"/>
  <c r="AM9" i="3"/>
  <c r="M54" i="3"/>
  <c r="AY9" i="3"/>
  <c r="HM9" i="3"/>
  <c r="U54" i="3"/>
  <c r="AC54" i="3"/>
  <c r="BO9" i="3"/>
  <c r="EE9" i="3"/>
  <c r="HE9" i="3"/>
  <c r="AL9" i="3"/>
  <c r="BW9" i="3" s="1"/>
  <c r="BH10" i="3"/>
  <c r="CH10" i="3" s="1"/>
  <c r="GE10" i="3"/>
  <c r="GY10" i="3"/>
  <c r="BV10" i="3"/>
  <c r="CO10" i="3" s="1"/>
  <c r="AW6" i="2"/>
  <c r="BH11" i="3"/>
  <c r="CH11" i="3" s="1"/>
  <c r="AL12" i="3"/>
  <c r="BW12" i="3" s="1"/>
  <c r="EE12" i="3"/>
  <c r="AW8" i="2"/>
  <c r="GY12" i="3"/>
  <c r="BV12" i="3"/>
  <c r="CO12" i="3" s="1"/>
  <c r="DB8" i="2"/>
  <c r="BR9" i="2"/>
  <c r="AP14" i="3"/>
  <c r="BY14" i="3" s="1"/>
  <c r="EO14" i="3"/>
  <c r="BR10" i="2"/>
  <c r="FV14" i="3"/>
  <c r="BU10" i="2" s="1"/>
  <c r="BH14" i="3"/>
  <c r="CH14" i="3" s="1"/>
  <c r="GE14" i="3"/>
  <c r="BG10" i="2"/>
  <c r="FK14" i="3"/>
  <c r="BJ10" i="2" s="1"/>
  <c r="BM10" i="2"/>
  <c r="BL15" i="3"/>
  <c r="CJ15" i="3" s="1"/>
  <c r="AD11" i="2"/>
  <c r="EG15" i="3"/>
  <c r="DD11" i="2"/>
  <c r="HG15" i="3"/>
  <c r="AP16" i="3"/>
  <c r="BY16" i="3" s="1"/>
  <c r="EO16" i="3"/>
  <c r="BR12" i="2"/>
  <c r="FV16" i="3"/>
  <c r="BU12" i="2" s="1"/>
  <c r="CB12" i="2"/>
  <c r="HO16" i="3"/>
  <c r="AZ16" i="3"/>
  <c r="CD16" i="3" s="1"/>
  <c r="GE16" i="3"/>
  <c r="AP17" i="3"/>
  <c r="BY17" i="3" s="1"/>
  <c r="EO17" i="3"/>
  <c r="BT13" i="2"/>
  <c r="FW17" i="3"/>
  <c r="BV13" i="2" s="1"/>
  <c r="BH17" i="3"/>
  <c r="CH17" i="3" s="1"/>
  <c r="GE17" i="3"/>
  <c r="BI13" i="2"/>
  <c r="FL17" i="3"/>
  <c r="BK13" i="2" s="1"/>
  <c r="AB14" i="2"/>
  <c r="BL18" i="3"/>
  <c r="CJ18" i="3" s="1"/>
  <c r="GJ18" i="3"/>
  <c r="CR19" i="3"/>
  <c r="AK19" i="3"/>
  <c r="HC19" i="3"/>
  <c r="BE19" i="3"/>
  <c r="FX19" i="3"/>
  <c r="EX19" i="3"/>
  <c r="BM19" i="3"/>
  <c r="GY19" i="3"/>
  <c r="BV19" i="3"/>
  <c r="CO19" i="3" s="1"/>
  <c r="BP19" i="3"/>
  <c r="CL19" i="3" s="1"/>
  <c r="AN18" i="2"/>
  <c r="EQ22" i="3"/>
  <c r="AP18" i="2" s="1"/>
  <c r="EP22" i="3"/>
  <c r="AO18" i="2" s="1"/>
  <c r="BP25" i="3"/>
  <c r="CL25" i="3" s="1"/>
  <c r="FE25" i="3"/>
  <c r="S21" i="2"/>
  <c r="DX25" i="3"/>
  <c r="W21" i="2" s="1"/>
  <c r="BB27" i="2"/>
  <c r="BD11" i="3"/>
  <c r="CF11" i="3" s="1"/>
  <c r="FP11" i="3"/>
  <c r="BB12" i="2"/>
  <c r="FZ20" i="3"/>
  <c r="BF20" i="3"/>
  <c r="CG20" i="3" s="1"/>
  <c r="FE24" i="3"/>
  <c r="BP24" i="3"/>
  <c r="CL24" i="3" s="1"/>
  <c r="FJ9" i="3"/>
  <c r="BR9" i="3"/>
  <c r="CM9" i="3" s="1"/>
  <c r="FX9" i="3"/>
  <c r="ER10" i="3"/>
  <c r="AQ10" i="3"/>
  <c r="BB10" i="3"/>
  <c r="CE10" i="3" s="1"/>
  <c r="FU10" i="3"/>
  <c r="EZ10" i="3"/>
  <c r="FA10" i="3" s="1"/>
  <c r="AZ6" i="2" s="1"/>
  <c r="GM10" i="3"/>
  <c r="CR11" i="3"/>
  <c r="HC11" i="3"/>
  <c r="BE11" i="3"/>
  <c r="FX11" i="3"/>
  <c r="EX11" i="3"/>
  <c r="BM11" i="3"/>
  <c r="GY11" i="3"/>
  <c r="GZ11" i="3" s="1"/>
  <c r="CY7" i="2" s="1"/>
  <c r="BV11" i="3"/>
  <c r="CO11" i="3" s="1"/>
  <c r="GO11" i="3"/>
  <c r="GP11" i="3" s="1"/>
  <c r="CO7" i="2" s="1"/>
  <c r="BJ11" i="3"/>
  <c r="CI11" i="3" s="1"/>
  <c r="DG8" i="2"/>
  <c r="HK12" i="3"/>
  <c r="DJ8" i="2" s="1"/>
  <c r="DI8" i="2"/>
  <c r="HL12" i="3"/>
  <c r="DK8" i="2" s="1"/>
  <c r="AB8" i="2"/>
  <c r="EF12" i="3"/>
  <c r="AE8" i="2" s="1"/>
  <c r="FQ12" i="3"/>
  <c r="BP8" i="2" s="1"/>
  <c r="HE12" i="3"/>
  <c r="HF12" i="3" s="1"/>
  <c r="DE8" i="2" s="1"/>
  <c r="ET13" i="3"/>
  <c r="AR13" i="3"/>
  <c r="BZ13" i="3" s="1"/>
  <c r="FU13" i="3"/>
  <c r="DG9" i="2"/>
  <c r="AT14" i="3"/>
  <c r="CA14" i="3" s="1"/>
  <c r="BI10" i="2"/>
  <c r="FL14" i="3"/>
  <c r="BK10" i="2" s="1"/>
  <c r="FW14" i="3"/>
  <c r="BV10" i="2" s="1"/>
  <c r="DI11" i="2"/>
  <c r="HL15" i="3"/>
  <c r="DK11" i="2" s="1"/>
  <c r="BB11" i="2"/>
  <c r="EZ15" i="3"/>
  <c r="BN15" i="3"/>
  <c r="CK15" i="3" s="1"/>
  <c r="AL11" i="2"/>
  <c r="EP15" i="3"/>
  <c r="AO11" i="2" s="1"/>
  <c r="GA15" i="3"/>
  <c r="BZ11" i="2" s="1"/>
  <c r="HF15" i="3"/>
  <c r="DE11" i="2" s="1"/>
  <c r="CN12" i="2"/>
  <c r="GQ16" i="3"/>
  <c r="CP12" i="2" s="1"/>
  <c r="BB17" i="3"/>
  <c r="CE17" i="3" s="1"/>
  <c r="FE17" i="3"/>
  <c r="DQ14" i="2"/>
  <c r="HU18" i="3"/>
  <c r="DT14" i="2" s="1"/>
  <c r="BN18" i="3"/>
  <c r="CK18" i="3" s="1"/>
  <c r="EZ18" i="3"/>
  <c r="DG15" i="2"/>
  <c r="DN15" i="2"/>
  <c r="HQ19" i="3"/>
  <c r="DP15" i="2" s="1"/>
  <c r="BD15" i="2"/>
  <c r="FG19" i="3"/>
  <c r="BF15" i="2" s="1"/>
  <c r="EM20" i="3"/>
  <c r="AO20" i="3"/>
  <c r="BA20" i="3"/>
  <c r="FS20" i="3"/>
  <c r="BG20" i="3"/>
  <c r="GC20" i="3"/>
  <c r="FH20" i="3"/>
  <c r="BQ20" i="3"/>
  <c r="BD20" i="3"/>
  <c r="CF20" i="3" s="1"/>
  <c r="FP20" i="3"/>
  <c r="DB16" i="2"/>
  <c r="BY17" i="2"/>
  <c r="GB21" i="3"/>
  <c r="CA17" i="2" s="1"/>
  <c r="FJ23" i="3"/>
  <c r="BR23" i="3"/>
  <c r="CM23" i="3" s="1"/>
  <c r="AL21" i="2"/>
  <c r="EP25" i="3"/>
  <c r="AO21" i="2" s="1"/>
  <c r="AN21" i="2"/>
  <c r="EQ25" i="3"/>
  <c r="AP21" i="2" s="1"/>
  <c r="BP28" i="3"/>
  <c r="CL28" i="3" s="1"/>
  <c r="FE28" i="3"/>
  <c r="CQ25" i="2"/>
  <c r="GU29" i="3"/>
  <c r="CT25" i="2" s="1"/>
  <c r="AW5" i="2"/>
  <c r="CQ5" i="2"/>
  <c r="EE14" i="3"/>
  <c r="HE14" i="3"/>
  <c r="AN16" i="3"/>
  <c r="BX16" i="3" s="1"/>
  <c r="HJ16" i="3"/>
  <c r="CS13" i="2"/>
  <c r="GV17" i="3"/>
  <c r="CU13" i="2" s="1"/>
  <c r="BL19" i="3"/>
  <c r="CJ19" i="3" s="1"/>
  <c r="GJ19" i="3"/>
  <c r="DG22" i="3"/>
  <c r="DT22" i="3"/>
  <c r="CS22" i="3"/>
  <c r="AS10" i="3"/>
  <c r="EH10" i="3"/>
  <c r="BC10" i="3"/>
  <c r="FN10" i="3"/>
  <c r="BJ10" i="3"/>
  <c r="CI10" i="3" s="1"/>
  <c r="GO10" i="3"/>
  <c r="BS10" i="3"/>
  <c r="GR10" i="3"/>
  <c r="HT10" i="3"/>
  <c r="AX10" i="3"/>
  <c r="CC10" i="3" s="1"/>
  <c r="FH10" i="3"/>
  <c r="HH11" i="3"/>
  <c r="AM11" i="3"/>
  <c r="AY11" i="3"/>
  <c r="HM11" i="3"/>
  <c r="BD7" i="2"/>
  <c r="FG11" i="3"/>
  <c r="BF7" i="2" s="1"/>
  <c r="AK11" i="3"/>
  <c r="BP11" i="3"/>
  <c r="CL11" i="3" s="1"/>
  <c r="AG7" i="2"/>
  <c r="CR12" i="3"/>
  <c r="BY8" i="2"/>
  <c r="GB12" i="3"/>
  <c r="CA8" i="2" s="1"/>
  <c r="DL8" i="2"/>
  <c r="HP12" i="3"/>
  <c r="DO8" i="2" s="1"/>
  <c r="AX13" i="3"/>
  <c r="CC13" i="3" s="1"/>
  <c r="CB9" i="2"/>
  <c r="EK14" i="3"/>
  <c r="AJ10" i="2" s="1"/>
  <c r="EO15" i="3"/>
  <c r="BD16" i="3"/>
  <c r="CF16" i="3" s="1"/>
  <c r="FP16" i="3"/>
  <c r="CL12" i="2"/>
  <c r="GP16" i="3"/>
  <c r="CO12" i="2" s="1"/>
  <c r="BT16" i="3"/>
  <c r="CN16" i="3" s="1"/>
  <c r="GT16" i="3"/>
  <c r="AI13" i="2"/>
  <c r="EL17" i="3"/>
  <c r="AK13" i="2" s="1"/>
  <c r="CN13" i="2"/>
  <c r="GQ17" i="3"/>
  <c r="CP13" i="2" s="1"/>
  <c r="BO13" i="2"/>
  <c r="FR17" i="3"/>
  <c r="BM13" i="2"/>
  <c r="FQ17" i="3"/>
  <c r="BP13" i="2" s="1"/>
  <c r="CR18" i="3"/>
  <c r="BD14" i="2"/>
  <c r="FG18" i="3"/>
  <c r="BF14" i="2" s="1"/>
  <c r="AG15" i="2"/>
  <c r="EK19" i="3"/>
  <c r="AJ15" i="2" s="1"/>
  <c r="GP19" i="3"/>
  <c r="CO15" i="2" s="1"/>
  <c r="AQ16" i="2"/>
  <c r="BL20" i="3"/>
  <c r="CJ20" i="3" s="1"/>
  <c r="GJ20" i="3"/>
  <c r="BM17" i="2"/>
  <c r="BT21" i="3"/>
  <c r="CN21" i="3" s="1"/>
  <c r="CY21" i="3" s="1"/>
  <c r="GT21" i="3"/>
  <c r="BR18" i="2"/>
  <c r="DG26" i="3"/>
  <c r="CS26" i="3"/>
  <c r="DT26" i="3"/>
  <c r="AD22" i="2"/>
  <c r="EG26" i="3"/>
  <c r="AN28" i="3"/>
  <c r="BX28" i="3" s="1"/>
  <c r="HJ28" i="3"/>
  <c r="DL24" i="2"/>
  <c r="HP28" i="3"/>
  <c r="DO24" i="2" s="1"/>
  <c r="BB24" i="2"/>
  <c r="FF28" i="3"/>
  <c r="BE24" i="2" s="1"/>
  <c r="DD24" i="2"/>
  <c r="HG28" i="3"/>
  <c r="HF28" i="3"/>
  <c r="DE24" i="2" s="1"/>
  <c r="DI6" i="2"/>
  <c r="HL10" i="3"/>
  <c r="DK6" i="2" s="1"/>
  <c r="AN6" i="2"/>
  <c r="EQ10" i="3"/>
  <c r="AP6" i="2" s="1"/>
  <c r="DS7" i="2"/>
  <c r="HV11" i="3"/>
  <c r="DU7" i="2" s="1"/>
  <c r="BY9" i="2"/>
  <c r="GB13" i="3"/>
  <c r="CA9" i="2" s="1"/>
  <c r="HH14" i="3"/>
  <c r="AM14" i="3"/>
  <c r="GQ14" i="3"/>
  <c r="CP10" i="2" s="1"/>
  <c r="AB15" i="2"/>
  <c r="FC9" i="3"/>
  <c r="FJ10" i="3"/>
  <c r="CV6" i="2"/>
  <c r="GZ10" i="3"/>
  <c r="CY6" i="2" s="1"/>
  <c r="FJ11" i="3"/>
  <c r="BR11" i="3"/>
  <c r="CM11" i="3" s="1"/>
  <c r="EJ11" i="3"/>
  <c r="EK11" i="3" s="1"/>
  <c r="AJ7" i="2" s="1"/>
  <c r="AP12" i="3"/>
  <c r="BY12" i="3" s="1"/>
  <c r="EO12" i="3"/>
  <c r="BA12" i="3"/>
  <c r="FS12" i="3"/>
  <c r="BG12" i="3"/>
  <c r="GC12" i="3"/>
  <c r="BQ12" i="3"/>
  <c r="FH12" i="3"/>
  <c r="EM12" i="3"/>
  <c r="GA12" i="3"/>
  <c r="BZ8" i="2" s="1"/>
  <c r="DN8" i="2"/>
  <c r="HQ12" i="3"/>
  <c r="DP8" i="2" s="1"/>
  <c r="AT13" i="3"/>
  <c r="CA13" i="3" s="1"/>
  <c r="EJ13" i="3"/>
  <c r="FN13" i="3"/>
  <c r="CQ9" i="2"/>
  <c r="HO13" i="3"/>
  <c r="AZ13" i="3"/>
  <c r="CD13" i="3" s="1"/>
  <c r="GE13" i="3"/>
  <c r="GF13" i="3" s="1"/>
  <c r="CE9" i="2" s="1"/>
  <c r="AB10" i="2"/>
  <c r="EF14" i="3"/>
  <c r="AE10" i="2" s="1"/>
  <c r="BH15" i="3"/>
  <c r="CH15" i="3" s="1"/>
  <c r="GE15" i="3"/>
  <c r="GY15" i="3"/>
  <c r="BV15" i="3"/>
  <c r="CO15" i="3" s="1"/>
  <c r="BL16" i="3"/>
  <c r="CJ16" i="3" s="1"/>
  <c r="GJ16" i="3"/>
  <c r="DG12" i="2"/>
  <c r="HK16" i="3"/>
  <c r="DJ12" i="2" s="1"/>
  <c r="BW13" i="2"/>
  <c r="AN18" i="3"/>
  <c r="BX18" i="3" s="1"/>
  <c r="HJ18" i="3"/>
  <c r="BB14" i="2"/>
  <c r="FF18" i="3"/>
  <c r="BE14" i="2" s="1"/>
  <c r="BV18" i="3"/>
  <c r="CO18" i="3" s="1"/>
  <c r="GY18" i="3"/>
  <c r="GZ18" i="3" s="1"/>
  <c r="CY14" i="2" s="1"/>
  <c r="AL15" i="2"/>
  <c r="CD15" i="2"/>
  <c r="GG19" i="3"/>
  <c r="CF15" i="2" s="1"/>
  <c r="AI15" i="2"/>
  <c r="EL19" i="3"/>
  <c r="AK15" i="2" s="1"/>
  <c r="AQ15" i="2"/>
  <c r="EU19" i="3"/>
  <c r="AT15" i="2" s="1"/>
  <c r="GZ19" i="3"/>
  <c r="CY15" i="2" s="1"/>
  <c r="AG16" i="2"/>
  <c r="BM16" i="2"/>
  <c r="FQ20" i="3"/>
  <c r="BP16" i="2" s="1"/>
  <c r="CL16" i="2"/>
  <c r="BT20" i="3"/>
  <c r="CN20" i="3" s="1"/>
  <c r="GT20" i="3"/>
  <c r="AY16" i="2"/>
  <c r="FB20" i="3"/>
  <c r="EC21" i="3"/>
  <c r="AU21" i="3"/>
  <c r="AV21" i="3" s="1"/>
  <c r="CB21" i="3" s="1"/>
  <c r="BD21" i="3"/>
  <c r="CF21" i="3" s="1"/>
  <c r="FP21" i="3"/>
  <c r="FQ21" i="3" s="1"/>
  <c r="BP17" i="2" s="1"/>
  <c r="CG17" i="2"/>
  <c r="CQ17" i="2"/>
  <c r="GU21" i="3"/>
  <c r="CT17" i="2" s="1"/>
  <c r="CL18" i="2"/>
  <c r="FZ22" i="3"/>
  <c r="BF22" i="3"/>
  <c r="CG22" i="3" s="1"/>
  <c r="DL20" i="2"/>
  <c r="HP24" i="3"/>
  <c r="DO20" i="2" s="1"/>
  <c r="CN21" i="2"/>
  <c r="GQ25" i="3"/>
  <c r="CP21" i="2" s="1"/>
  <c r="CQ21" i="2"/>
  <c r="GU25" i="3"/>
  <c r="CT21" i="2" s="1"/>
  <c r="S23" i="2"/>
  <c r="DX27" i="3"/>
  <c r="W23" i="2" s="1"/>
  <c r="HO28" i="3"/>
  <c r="AZ28" i="3"/>
  <c r="CD28" i="3" s="1"/>
  <c r="BM5" i="2"/>
  <c r="FQ9" i="3"/>
  <c r="BP5" i="2" s="1"/>
  <c r="CV9" i="2"/>
  <c r="GZ13" i="3"/>
  <c r="CY9" i="2" s="1"/>
  <c r="BW16" i="2"/>
  <c r="GA20" i="3"/>
  <c r="BZ16" i="2" s="1"/>
  <c r="BD9" i="3"/>
  <c r="CF9" i="3" s="1"/>
  <c r="FP9" i="3"/>
  <c r="BT9" i="3"/>
  <c r="CN9" i="3" s="1"/>
  <c r="GT9" i="3"/>
  <c r="CG5" i="2"/>
  <c r="FZ10" i="3"/>
  <c r="BF10" i="3"/>
  <c r="CG10" i="3" s="1"/>
  <c r="CW10" i="3" s="1"/>
  <c r="AD6" i="2"/>
  <c r="EG10" i="3"/>
  <c r="HF10" i="3"/>
  <c r="DE6" i="2" s="1"/>
  <c r="AL7" i="2"/>
  <c r="EP11" i="3"/>
  <c r="AO7" i="2" s="1"/>
  <c r="AR11" i="3"/>
  <c r="BZ11" i="3" s="1"/>
  <c r="AQ7" i="2"/>
  <c r="EU11" i="3"/>
  <c r="AT7" i="2" s="1"/>
  <c r="ER12" i="3"/>
  <c r="AQ12" i="3"/>
  <c r="CY12" i="3"/>
  <c r="CI8" i="2"/>
  <c r="GL12" i="3"/>
  <c r="CK8" i="2" s="1"/>
  <c r="EC13" i="3"/>
  <c r="AU13" i="3"/>
  <c r="AV13" i="3" s="1"/>
  <c r="CB13" i="3" s="1"/>
  <c r="BC13" i="3"/>
  <c r="BK13" i="3"/>
  <c r="GH13" i="3"/>
  <c r="BT13" i="3"/>
  <c r="CN13" i="3" s="1"/>
  <c r="CY13" i="3" s="1"/>
  <c r="GT13" i="3"/>
  <c r="BF13" i="3"/>
  <c r="CG13" i="3" s="1"/>
  <c r="CL9" i="2"/>
  <c r="HR13" i="3"/>
  <c r="AW10" i="2"/>
  <c r="GY14" i="3"/>
  <c r="BV14" i="3"/>
  <c r="CO14" i="3" s="1"/>
  <c r="CY14" i="3" s="1"/>
  <c r="BB14" i="3"/>
  <c r="CE14" i="3" s="1"/>
  <c r="CG10" i="2"/>
  <c r="ER15" i="3"/>
  <c r="AQ15" i="3"/>
  <c r="BA15" i="3"/>
  <c r="FS15" i="3"/>
  <c r="CB11" i="2"/>
  <c r="GF15" i="3"/>
  <c r="CE11" i="2" s="1"/>
  <c r="BR15" i="3"/>
  <c r="CM15" i="3" s="1"/>
  <c r="FJ15" i="3"/>
  <c r="AW11" i="2"/>
  <c r="FA15" i="3"/>
  <c r="AZ11" i="2" s="1"/>
  <c r="GL15" i="3"/>
  <c r="CK11" i="2" s="1"/>
  <c r="AW16" i="3"/>
  <c r="EX16" i="3"/>
  <c r="BM16" i="3"/>
  <c r="GW16" i="3"/>
  <c r="BU16" i="3"/>
  <c r="BP16" i="3"/>
  <c r="CL16" i="3" s="1"/>
  <c r="FE16" i="3"/>
  <c r="HR16" i="3"/>
  <c r="DQ13" i="2"/>
  <c r="AW13" i="2"/>
  <c r="CV13" i="2"/>
  <c r="CI13" i="2"/>
  <c r="GL17" i="3"/>
  <c r="CK13" i="2" s="1"/>
  <c r="CG13" i="2"/>
  <c r="GK17" i="3"/>
  <c r="CJ13" i="2" s="1"/>
  <c r="DG14" i="2"/>
  <c r="HK18" i="3"/>
  <c r="DJ14" i="2" s="1"/>
  <c r="BW14" i="2"/>
  <c r="AS14" i="2"/>
  <c r="EV18" i="3"/>
  <c r="AU14" i="2" s="1"/>
  <c r="EO18" i="3"/>
  <c r="AS15" i="2"/>
  <c r="EV19" i="3"/>
  <c r="AU15" i="2" s="1"/>
  <c r="AZ19" i="3"/>
  <c r="CD19" i="3" s="1"/>
  <c r="CV19" i="3" s="1"/>
  <c r="BK21" i="3"/>
  <c r="AL19" i="2"/>
  <c r="AL20" i="2"/>
  <c r="BM21" i="2"/>
  <c r="FQ25" i="3"/>
  <c r="BP21" i="2" s="1"/>
  <c r="BW6" i="2"/>
  <c r="GA10" i="3"/>
  <c r="BZ6" i="2" s="1"/>
  <c r="FE14" i="3"/>
  <c r="BG11" i="2"/>
  <c r="FK15" i="3"/>
  <c r="BJ11" i="2" s="1"/>
  <c r="BB13" i="2"/>
  <c r="FF17" i="3"/>
  <c r="BE13" i="2" s="1"/>
  <c r="DN14" i="2"/>
  <c r="HQ18" i="3"/>
  <c r="DP14" i="2" s="1"/>
  <c r="BW18" i="2"/>
  <c r="AB5" i="2"/>
  <c r="EF9" i="3"/>
  <c r="AE5" i="2" s="1"/>
  <c r="BL9" i="3"/>
  <c r="CJ9" i="3" s="1"/>
  <c r="GJ9" i="3"/>
  <c r="GK9" i="3" s="1"/>
  <c r="CJ5" i="2" s="1"/>
  <c r="FU9" i="3"/>
  <c r="BB9" i="3"/>
  <c r="CE9" i="3" s="1"/>
  <c r="DG10" i="3"/>
  <c r="DT10" i="3"/>
  <c r="BR6" i="2"/>
  <c r="HG10" i="3"/>
  <c r="AT12" i="3"/>
  <c r="CA12" i="3" s="1"/>
  <c r="EJ12" i="3"/>
  <c r="BJ12" i="3"/>
  <c r="CI12" i="3" s="1"/>
  <c r="GO12" i="3"/>
  <c r="DS8" i="2"/>
  <c r="HV12" i="3"/>
  <c r="DU8" i="2" s="1"/>
  <c r="GK12" i="3"/>
  <c r="CJ8" i="2" s="1"/>
  <c r="DS9" i="2"/>
  <c r="HV13" i="3"/>
  <c r="DU9" i="2" s="1"/>
  <c r="EX13" i="3"/>
  <c r="BM13" i="3"/>
  <c r="DT13" i="3"/>
  <c r="GO13" i="3"/>
  <c r="CR14" i="3"/>
  <c r="BE14" i="3"/>
  <c r="FC14" i="3"/>
  <c r="AS15" i="3"/>
  <c r="EH15" i="3"/>
  <c r="BC15" i="3"/>
  <c r="FN15" i="3"/>
  <c r="BI15" i="3"/>
  <c r="GM15" i="3"/>
  <c r="BS15" i="3"/>
  <c r="GR15" i="3"/>
  <c r="HT15" i="3"/>
  <c r="HU15" i="3" s="1"/>
  <c r="DT11" i="2" s="1"/>
  <c r="AX15" i="3"/>
  <c r="CC15" i="3" s="1"/>
  <c r="CR16" i="3"/>
  <c r="HC16" i="3"/>
  <c r="AK16" i="3"/>
  <c r="BF16" i="3"/>
  <c r="CG16" i="3" s="1"/>
  <c r="CW16" i="3" s="1"/>
  <c r="FZ16" i="3"/>
  <c r="BI12" i="2"/>
  <c r="FL16" i="3"/>
  <c r="BK12" i="2" s="1"/>
  <c r="EE17" i="3"/>
  <c r="HE17" i="3"/>
  <c r="FZ17" i="3"/>
  <c r="BF17" i="3"/>
  <c r="CG17" i="3" s="1"/>
  <c r="CW17" i="3" s="1"/>
  <c r="CQ13" i="2"/>
  <c r="GU17" i="3"/>
  <c r="CT13" i="2" s="1"/>
  <c r="AL14" i="2"/>
  <c r="EP18" i="3"/>
  <c r="AO14" i="2" s="1"/>
  <c r="BB18" i="3"/>
  <c r="CE18" i="3" s="1"/>
  <c r="FU18" i="3"/>
  <c r="BR18" i="3"/>
  <c r="CM18" i="3" s="1"/>
  <c r="FJ18" i="3"/>
  <c r="HT18" i="3"/>
  <c r="AX18" i="3"/>
  <c r="CC18" i="3" s="1"/>
  <c r="AW14" i="2"/>
  <c r="FA18" i="3"/>
  <c r="AZ14" i="2" s="1"/>
  <c r="BD19" i="3"/>
  <c r="CF19" i="3" s="1"/>
  <c r="FP19" i="3"/>
  <c r="BT19" i="3"/>
  <c r="CN19" i="3" s="1"/>
  <c r="CY19" i="3" s="1"/>
  <c r="GT19" i="3"/>
  <c r="BT15" i="2"/>
  <c r="FW19" i="3"/>
  <c r="BV15" i="2" s="1"/>
  <c r="DS15" i="2"/>
  <c r="HV19" i="3"/>
  <c r="DU15" i="2" s="1"/>
  <c r="DQ16" i="2"/>
  <c r="HU20" i="3"/>
  <c r="DT16" i="2" s="1"/>
  <c r="ER24" i="3"/>
  <c r="AQ24" i="3"/>
  <c r="CR24" i="3"/>
  <c r="BH24" i="3"/>
  <c r="CH24" i="3" s="1"/>
  <c r="GE24" i="3"/>
  <c r="BO20" i="2"/>
  <c r="FR24" i="3"/>
  <c r="BR21" i="2"/>
  <c r="FV25" i="3"/>
  <c r="BU21" i="2" s="1"/>
  <c r="BT26" i="3"/>
  <c r="CN26" i="3" s="1"/>
  <c r="GT26" i="3"/>
  <c r="CQ23" i="2"/>
  <c r="GU27" i="3"/>
  <c r="CT23" i="2" s="1"/>
  <c r="DS27" i="2"/>
  <c r="HV31" i="3"/>
  <c r="DU27" i="2" s="1"/>
  <c r="BF32" i="3"/>
  <c r="CG32" i="3" s="1"/>
  <c r="FZ32" i="3"/>
  <c r="F54" i="3"/>
  <c r="N54" i="3"/>
  <c r="V54" i="3"/>
  <c r="AD54" i="3"/>
  <c r="HH10" i="3"/>
  <c r="FN11" i="3"/>
  <c r="GR11" i="3"/>
  <c r="BM12" i="3"/>
  <c r="HJ13" i="3"/>
  <c r="FP14" i="3"/>
  <c r="GJ14" i="3"/>
  <c r="GT14" i="3"/>
  <c r="GU14" i="3" s="1"/>
  <c r="CT10" i="2" s="1"/>
  <c r="EJ16" i="3"/>
  <c r="EK16" i="3" s="1"/>
  <c r="AJ12" i="2" s="1"/>
  <c r="BD17" i="3"/>
  <c r="CF17" i="3" s="1"/>
  <c r="BL17" i="3"/>
  <c r="CJ17" i="3" s="1"/>
  <c r="BT17" i="3"/>
  <c r="CN17" i="3" s="1"/>
  <c r="EM17" i="3"/>
  <c r="GE18" i="3"/>
  <c r="AT19" i="3"/>
  <c r="CA19" i="3" s="1"/>
  <c r="BB19" i="3"/>
  <c r="CE19" i="3" s="1"/>
  <c r="BJ19" i="3"/>
  <c r="CI19" i="3" s="1"/>
  <c r="BR19" i="3"/>
  <c r="CM19" i="3" s="1"/>
  <c r="FN19" i="3"/>
  <c r="GR19" i="3"/>
  <c r="BN20" i="3"/>
  <c r="CK20" i="3" s="1"/>
  <c r="GR20" i="3"/>
  <c r="DG16" i="2"/>
  <c r="HK20" i="3"/>
  <c r="DJ16" i="2" s="1"/>
  <c r="BJ22" i="3"/>
  <c r="CI22" i="3" s="1"/>
  <c r="GO22" i="3"/>
  <c r="GP22" i="3" s="1"/>
  <c r="CO18" i="2" s="1"/>
  <c r="AY18" i="2"/>
  <c r="FB22" i="3"/>
  <c r="HH23" i="3"/>
  <c r="AM23" i="3"/>
  <c r="AY23" i="3"/>
  <c r="HM23" i="3"/>
  <c r="AK23" i="3"/>
  <c r="ET23" i="3"/>
  <c r="BT24" i="3"/>
  <c r="CN24" i="3" s="1"/>
  <c r="DQ20" i="2"/>
  <c r="AI21" i="2"/>
  <c r="EL25" i="3"/>
  <c r="AK21" i="2" s="1"/>
  <c r="BD25" i="3"/>
  <c r="CF25" i="3" s="1"/>
  <c r="FP25" i="3"/>
  <c r="BT25" i="3"/>
  <c r="CN25" i="3" s="1"/>
  <c r="CY25" i="3" s="1"/>
  <c r="GT25" i="3"/>
  <c r="ET25" i="3"/>
  <c r="AR25" i="3"/>
  <c r="BZ25" i="3" s="1"/>
  <c r="BJ25" i="3"/>
  <c r="CI25" i="3" s="1"/>
  <c r="CW25" i="3" s="1"/>
  <c r="BW21" i="2"/>
  <c r="GA25" i="3"/>
  <c r="BZ21" i="2" s="1"/>
  <c r="CX21" i="2"/>
  <c r="HA25" i="3"/>
  <c r="CZ21" i="2" s="1"/>
  <c r="BV26" i="3"/>
  <c r="CO26" i="3" s="1"/>
  <c r="GY26" i="3"/>
  <c r="FU26" i="3"/>
  <c r="HF26" i="3"/>
  <c r="DE22" i="2" s="1"/>
  <c r="BO23" i="2"/>
  <c r="FR27" i="3"/>
  <c r="BT24" i="2"/>
  <c r="FW28" i="3"/>
  <c r="BV24" i="2" s="1"/>
  <c r="CB24" i="2"/>
  <c r="GF28" i="3"/>
  <c r="CE24" i="2" s="1"/>
  <c r="AG25" i="2"/>
  <c r="EK29" i="3"/>
  <c r="AJ25" i="2" s="1"/>
  <c r="FN29" i="3"/>
  <c r="BC29" i="3"/>
  <c r="CL25" i="2"/>
  <c r="CN34" i="2"/>
  <c r="GQ38" i="3"/>
  <c r="CP34" i="2" s="1"/>
  <c r="AW18" i="2"/>
  <c r="FA22" i="3"/>
  <c r="AZ18" i="2" s="1"/>
  <c r="DB19" i="2"/>
  <c r="AQ19" i="2"/>
  <c r="EU23" i="3"/>
  <c r="AT19" i="2" s="1"/>
  <c r="CV21" i="2"/>
  <c r="GZ25" i="3"/>
  <c r="CY21" i="2" s="1"/>
  <c r="ET27" i="3"/>
  <c r="AR27" i="3"/>
  <c r="BZ27" i="3" s="1"/>
  <c r="CS23" i="2"/>
  <c r="GV27" i="3"/>
  <c r="CU23" i="2" s="1"/>
  <c r="G54" i="3"/>
  <c r="O54" i="3"/>
  <c r="W54" i="3"/>
  <c r="AE54" i="3"/>
  <c r="AU9" i="3"/>
  <c r="AV9" i="3" s="1"/>
  <c r="CB9" i="3" s="1"/>
  <c r="EM9" i="3"/>
  <c r="AY10" i="3"/>
  <c r="BO10" i="3"/>
  <c r="AU11" i="3"/>
  <c r="AV11" i="3" s="1"/>
  <c r="CB11" i="3" s="1"/>
  <c r="AX12" i="3"/>
  <c r="CC12" i="3" s="1"/>
  <c r="GM12" i="3"/>
  <c r="AK13" i="3"/>
  <c r="BQ13" i="3"/>
  <c r="EM14" i="3"/>
  <c r="AY15" i="3"/>
  <c r="BO15" i="3"/>
  <c r="HH15" i="3"/>
  <c r="BR16" i="3"/>
  <c r="CM16" i="3" s="1"/>
  <c r="EU16" i="3"/>
  <c r="AT12" i="2" s="1"/>
  <c r="FN16" i="3"/>
  <c r="FX16" i="3"/>
  <c r="GH16" i="3"/>
  <c r="GR16" i="3"/>
  <c r="AW17" i="3"/>
  <c r="BM17" i="3"/>
  <c r="BU17" i="3"/>
  <c r="FH17" i="3"/>
  <c r="HF17" i="3"/>
  <c r="DE13" i="2" s="1"/>
  <c r="AR18" i="3"/>
  <c r="BZ18" i="3" s="1"/>
  <c r="AZ18" i="3"/>
  <c r="CD18" i="3" s="1"/>
  <c r="BP18" i="3"/>
  <c r="CL18" i="3" s="1"/>
  <c r="FV18" i="3"/>
  <c r="BU14" i="2" s="1"/>
  <c r="GF18" i="3"/>
  <c r="CE14" i="2" s="1"/>
  <c r="AM19" i="3"/>
  <c r="AU19" i="3"/>
  <c r="AV19" i="3" s="1"/>
  <c r="CB19" i="3" s="1"/>
  <c r="HM19" i="3"/>
  <c r="BO20" i="3"/>
  <c r="DG17" i="2"/>
  <c r="AZ21" i="3"/>
  <c r="CD21" i="3" s="1"/>
  <c r="HO21" i="3"/>
  <c r="AD17" i="2"/>
  <c r="EG21" i="3"/>
  <c r="CV21" i="3"/>
  <c r="BH22" i="3"/>
  <c r="CH22" i="3" s="1"/>
  <c r="GE22" i="3"/>
  <c r="GF22" i="3" s="1"/>
  <c r="CE18" i="2" s="1"/>
  <c r="AP22" i="3"/>
  <c r="BY22" i="3" s="1"/>
  <c r="FC22" i="3"/>
  <c r="CB18" i="2"/>
  <c r="CR23" i="3"/>
  <c r="HT24" i="3"/>
  <c r="HU24" i="3" s="1"/>
  <c r="DT20" i="2" s="1"/>
  <c r="AX24" i="3"/>
  <c r="CC24" i="3" s="1"/>
  <c r="EX24" i="3"/>
  <c r="BM24" i="3"/>
  <c r="GW24" i="3"/>
  <c r="BU24" i="3"/>
  <c r="GU24" i="3"/>
  <c r="CT20" i="2" s="1"/>
  <c r="EC25" i="3"/>
  <c r="AU25" i="3"/>
  <c r="AV25" i="3" s="1"/>
  <c r="CB25" i="3" s="1"/>
  <c r="BL25" i="3"/>
  <c r="CJ25" i="3" s="1"/>
  <c r="GJ25" i="3"/>
  <c r="AT25" i="3"/>
  <c r="CA25" i="3" s="1"/>
  <c r="EG25" i="3"/>
  <c r="CB21" i="2"/>
  <c r="HO26" i="3"/>
  <c r="AZ26" i="3"/>
  <c r="CD26" i="3" s="1"/>
  <c r="FC26" i="3"/>
  <c r="BO26" i="3"/>
  <c r="AL26" i="3"/>
  <c r="BW26" i="3" s="1"/>
  <c r="HE26" i="3"/>
  <c r="AQ22" i="2"/>
  <c r="HH26" i="3"/>
  <c r="AQ23" i="2"/>
  <c r="EU27" i="3"/>
  <c r="AT23" i="2" s="1"/>
  <c r="BH27" i="3"/>
  <c r="CH27" i="3" s="1"/>
  <c r="GE27" i="3"/>
  <c r="AB23" i="2"/>
  <c r="CD24" i="2"/>
  <c r="GG28" i="3"/>
  <c r="CF24" i="2" s="1"/>
  <c r="DB26" i="2"/>
  <c r="BW26" i="2"/>
  <c r="GA30" i="3"/>
  <c r="BZ26" i="2" s="1"/>
  <c r="HJ32" i="3"/>
  <c r="AN32" i="3"/>
  <c r="BX32" i="3" s="1"/>
  <c r="DL28" i="2"/>
  <c r="HP32" i="3"/>
  <c r="DO28" i="2" s="1"/>
  <c r="BW28" i="2"/>
  <c r="GA32" i="3"/>
  <c r="BZ28" i="2" s="1"/>
  <c r="EZ32" i="3"/>
  <c r="BN32" i="3"/>
  <c r="CK32" i="3" s="1"/>
  <c r="AL28" i="2"/>
  <c r="EP32" i="3"/>
  <c r="AO28" i="2" s="1"/>
  <c r="FC19" i="3"/>
  <c r="DB17" i="2"/>
  <c r="HF21" i="3"/>
  <c r="DE17" i="2" s="1"/>
  <c r="AM22" i="3"/>
  <c r="HH22" i="3"/>
  <c r="HM22" i="3"/>
  <c r="AY22" i="3"/>
  <c r="CV18" i="2"/>
  <c r="GZ22" i="3"/>
  <c r="CY18" i="2" s="1"/>
  <c r="FU23" i="3"/>
  <c r="BB23" i="3"/>
  <c r="CE23" i="3" s="1"/>
  <c r="CS19" i="2"/>
  <c r="GV23" i="3"/>
  <c r="CU19" i="2" s="1"/>
  <c r="HJ27" i="3"/>
  <c r="AN27" i="3"/>
  <c r="BX27" i="3" s="1"/>
  <c r="FX28" i="3"/>
  <c r="BE28" i="3"/>
  <c r="CS25" i="2"/>
  <c r="GV29" i="3"/>
  <c r="CU25" i="2" s="1"/>
  <c r="H54" i="3"/>
  <c r="P54" i="3"/>
  <c r="X54" i="3"/>
  <c r="AF54" i="3"/>
  <c r="EO9" i="3"/>
  <c r="FH9" i="3"/>
  <c r="HU10" i="3"/>
  <c r="DT6" i="2" s="1"/>
  <c r="BO12" i="3"/>
  <c r="EK13" i="3"/>
  <c r="AJ9" i="2" s="1"/>
  <c r="EU13" i="3"/>
  <c r="AT9" i="2" s="1"/>
  <c r="FX13" i="3"/>
  <c r="AW14" i="3"/>
  <c r="BM14" i="3"/>
  <c r="HF14" i="3"/>
  <c r="DE10" i="2" s="1"/>
  <c r="GZ15" i="3"/>
  <c r="CY11" i="2" s="1"/>
  <c r="EF17" i="3"/>
  <c r="AE13" i="2" s="1"/>
  <c r="FS17" i="3"/>
  <c r="GC17" i="3"/>
  <c r="GM17" i="3"/>
  <c r="AK18" i="3"/>
  <c r="GK19" i="3"/>
  <c r="CJ15" i="2" s="1"/>
  <c r="EX20" i="3"/>
  <c r="BU20" i="3"/>
  <c r="AQ20" i="3"/>
  <c r="GW20" i="3"/>
  <c r="BB21" i="3"/>
  <c r="CE21" i="3" s="1"/>
  <c r="GM21" i="3"/>
  <c r="AQ18" i="2"/>
  <c r="AS22" i="3"/>
  <c r="BG18" i="2"/>
  <c r="AP23" i="3"/>
  <c r="BY23" i="3" s="1"/>
  <c r="EO23" i="3"/>
  <c r="FS23" i="3"/>
  <c r="BG23" i="3"/>
  <c r="FH23" i="3"/>
  <c r="GO23" i="3"/>
  <c r="BJ23" i="3"/>
  <c r="CI23" i="3" s="1"/>
  <c r="AL24" i="3"/>
  <c r="BW24" i="3" s="1"/>
  <c r="EE24" i="3"/>
  <c r="EX25" i="3"/>
  <c r="BM25" i="3"/>
  <c r="AX25" i="3"/>
  <c r="CC25" i="3" s="1"/>
  <c r="CV25" i="3" s="1"/>
  <c r="GE25" i="3"/>
  <c r="GF25" i="3" s="1"/>
  <c r="CE21" i="2" s="1"/>
  <c r="AM26" i="3"/>
  <c r="BH26" i="3"/>
  <c r="CH26" i="3" s="1"/>
  <c r="ET26" i="3"/>
  <c r="EU26" i="3" s="1"/>
  <c r="AT22" i="2" s="1"/>
  <c r="HM26" i="3"/>
  <c r="EJ27" i="3"/>
  <c r="AT27" i="3"/>
  <c r="CA27" i="3" s="1"/>
  <c r="CN23" i="2"/>
  <c r="GQ27" i="3"/>
  <c r="CP23" i="2" s="1"/>
  <c r="AS28" i="3"/>
  <c r="EH28" i="3"/>
  <c r="BC28" i="3"/>
  <c r="FN28" i="3"/>
  <c r="GO28" i="3"/>
  <c r="BJ28" i="3"/>
  <c r="CI28" i="3" s="1"/>
  <c r="BS28" i="3"/>
  <c r="GR28" i="3"/>
  <c r="ET28" i="3"/>
  <c r="EU28" i="3" s="1"/>
  <c r="AT24" i="2" s="1"/>
  <c r="AR28" i="3"/>
  <c r="BZ28" i="3" s="1"/>
  <c r="BI29" i="3"/>
  <c r="AN28" i="2"/>
  <c r="EQ32" i="3"/>
  <c r="AP28" i="2" s="1"/>
  <c r="FZ35" i="3"/>
  <c r="BF35" i="3"/>
  <c r="CG35" i="3" s="1"/>
  <c r="I54" i="3"/>
  <c r="Q54" i="3"/>
  <c r="Y54" i="3"/>
  <c r="AG54" i="3"/>
  <c r="GM9" i="3"/>
  <c r="GH10" i="3"/>
  <c r="EO11" i="3"/>
  <c r="EH12" i="3"/>
  <c r="HC13" i="3"/>
  <c r="GC14" i="3"/>
  <c r="AQ17" i="3"/>
  <c r="GH18" i="3"/>
  <c r="EO19" i="3"/>
  <c r="CR20" i="3"/>
  <c r="CG16" i="2"/>
  <c r="GK20" i="3"/>
  <c r="CJ16" i="2" s="1"/>
  <c r="DL16" i="2"/>
  <c r="HP20" i="3"/>
  <c r="DO16" i="2" s="1"/>
  <c r="BT17" i="2"/>
  <c r="FW21" i="3"/>
  <c r="BV17" i="2" s="1"/>
  <c r="BH21" i="3"/>
  <c r="CH21" i="3" s="1"/>
  <c r="GE21" i="3"/>
  <c r="BQ21" i="3"/>
  <c r="FH21" i="3"/>
  <c r="HJ21" i="3"/>
  <c r="HK21" i="3" s="1"/>
  <c r="DJ17" i="2" s="1"/>
  <c r="AN21" i="3"/>
  <c r="BX21" i="3" s="1"/>
  <c r="CX17" i="2"/>
  <c r="HA21" i="3"/>
  <c r="CZ17" i="2" s="1"/>
  <c r="AG18" i="2"/>
  <c r="BC22" i="3"/>
  <c r="FN22" i="3"/>
  <c r="BS22" i="3"/>
  <c r="GR22" i="3"/>
  <c r="DS18" i="2"/>
  <c r="HV22" i="3"/>
  <c r="DU18" i="2" s="1"/>
  <c r="FJ22" i="3"/>
  <c r="CI19" i="2"/>
  <c r="GL23" i="3"/>
  <c r="CK19" i="2" s="1"/>
  <c r="AB19" i="2"/>
  <c r="FC23" i="3"/>
  <c r="DI20" i="2"/>
  <c r="HL24" i="3"/>
  <c r="DK20" i="2" s="1"/>
  <c r="AB20" i="2"/>
  <c r="EF24" i="3"/>
  <c r="AE20" i="2" s="1"/>
  <c r="DB20" i="2"/>
  <c r="HF24" i="3"/>
  <c r="DE20" i="2" s="1"/>
  <c r="CS25" i="3"/>
  <c r="DG25" i="3"/>
  <c r="HO25" i="3"/>
  <c r="AZ25" i="3"/>
  <c r="CD25" i="3" s="1"/>
  <c r="BI21" i="2"/>
  <c r="FL25" i="3"/>
  <c r="BK21" i="2" s="1"/>
  <c r="CG21" i="2"/>
  <c r="GK25" i="3"/>
  <c r="CJ21" i="2" s="1"/>
  <c r="DG21" i="2"/>
  <c r="AL22" i="2"/>
  <c r="BG22" i="2"/>
  <c r="CI22" i="2"/>
  <c r="GK26" i="3"/>
  <c r="CJ22" i="2" s="1"/>
  <c r="AW22" i="2"/>
  <c r="HT26" i="3"/>
  <c r="DG27" i="3"/>
  <c r="CS27" i="3"/>
  <c r="DL23" i="2"/>
  <c r="HP27" i="3"/>
  <c r="DO23" i="2" s="1"/>
  <c r="AY24" i="2"/>
  <c r="FB28" i="3"/>
  <c r="CL24" i="2"/>
  <c r="GP28" i="3"/>
  <c r="CO24" i="2" s="1"/>
  <c r="HC29" i="3"/>
  <c r="CR29" i="3"/>
  <c r="AK29" i="3"/>
  <c r="AX29" i="3"/>
  <c r="CC29" i="3" s="1"/>
  <c r="HT29" i="3"/>
  <c r="FX29" i="3"/>
  <c r="BE29" i="3"/>
  <c r="EX29" i="3"/>
  <c r="BM29" i="3"/>
  <c r="GY29" i="3"/>
  <c r="BV29" i="3"/>
  <c r="CO29" i="3" s="1"/>
  <c r="CY29" i="3" s="1"/>
  <c r="HT30" i="3"/>
  <c r="HU30" i="3" s="1"/>
  <c r="DT26" i="2" s="1"/>
  <c r="AX30" i="3"/>
  <c r="CC30" i="3" s="1"/>
  <c r="DG30" i="3"/>
  <c r="CS30" i="3"/>
  <c r="DT30" i="3"/>
  <c r="GO31" i="3"/>
  <c r="BJ31" i="3"/>
  <c r="CI31" i="3" s="1"/>
  <c r="EJ31" i="3"/>
  <c r="DQ33" i="2"/>
  <c r="AW33" i="2"/>
  <c r="GY37" i="3"/>
  <c r="BV37" i="3"/>
  <c r="CO37" i="3" s="1"/>
  <c r="CY37" i="3" s="1"/>
  <c r="CB17" i="2"/>
  <c r="GF21" i="3"/>
  <c r="CE17" i="2" s="1"/>
  <c r="HE22" i="3"/>
  <c r="AL22" i="3"/>
  <c r="BW22" i="3" s="1"/>
  <c r="BT21" i="2"/>
  <c r="FW25" i="3"/>
  <c r="BV21" i="2" s="1"/>
  <c r="AZ27" i="3"/>
  <c r="CD27" i="3" s="1"/>
  <c r="HO27" i="3"/>
  <c r="DG24" i="2"/>
  <c r="HK28" i="3"/>
  <c r="DJ24" i="2" s="1"/>
  <c r="DG26" i="2"/>
  <c r="HK30" i="3"/>
  <c r="DJ26" i="2" s="1"/>
  <c r="BL34" i="3"/>
  <c r="CJ34" i="3" s="1"/>
  <c r="GJ34" i="3"/>
  <c r="J54" i="3"/>
  <c r="R54" i="3"/>
  <c r="Z54" i="3"/>
  <c r="AH54" i="3"/>
  <c r="AL10" i="3"/>
  <c r="BW10" i="3" s="1"/>
  <c r="GC11" i="3"/>
  <c r="EM13" i="3"/>
  <c r="AQ14" i="3"/>
  <c r="GH15" i="3"/>
  <c r="EH17" i="3"/>
  <c r="AU18" i="3"/>
  <c r="AV18" i="3" s="1"/>
  <c r="CB18" i="3" s="1"/>
  <c r="HC18" i="3"/>
  <c r="GC19" i="3"/>
  <c r="AK20" i="3"/>
  <c r="AS20" i="3"/>
  <c r="BI20" i="3"/>
  <c r="AO21" i="3"/>
  <c r="FS21" i="3"/>
  <c r="HV21" i="3"/>
  <c r="DU17" i="2" s="1"/>
  <c r="EC22" i="3"/>
  <c r="AU22" i="3"/>
  <c r="AV22" i="3" s="1"/>
  <c r="CB22" i="3" s="1"/>
  <c r="BK22" i="3"/>
  <c r="GH22" i="3"/>
  <c r="AX22" i="3"/>
  <c r="CC22" i="3" s="1"/>
  <c r="AG19" i="2"/>
  <c r="FG23" i="3"/>
  <c r="BF19" i="2" s="1"/>
  <c r="AN24" i="3"/>
  <c r="BX24" i="3" s="1"/>
  <c r="GJ24" i="3"/>
  <c r="GK24" i="3" s="1"/>
  <c r="CJ20" i="2" s="1"/>
  <c r="DD20" i="2"/>
  <c r="HG24" i="3"/>
  <c r="AN25" i="3"/>
  <c r="BX25" i="3" s="1"/>
  <c r="HJ25" i="3"/>
  <c r="DL21" i="2"/>
  <c r="HP25" i="3"/>
  <c r="DO21" i="2" s="1"/>
  <c r="BY21" i="2"/>
  <c r="GB25" i="3"/>
  <c r="CA21" i="2" s="1"/>
  <c r="BB21" i="2"/>
  <c r="FF25" i="3"/>
  <c r="BE21" i="2" s="1"/>
  <c r="FK25" i="3"/>
  <c r="BJ21" i="2" s="1"/>
  <c r="CL21" i="2"/>
  <c r="GP25" i="3"/>
  <c r="CO21" i="2" s="1"/>
  <c r="GL26" i="3"/>
  <c r="CK22" i="2" s="1"/>
  <c r="HU26" i="3"/>
  <c r="DT22" i="2" s="1"/>
  <c r="BM23" i="2"/>
  <c r="FQ27" i="3"/>
  <c r="BP23" i="2" s="1"/>
  <c r="AL23" i="2"/>
  <c r="EP27" i="3"/>
  <c r="AO23" i="2" s="1"/>
  <c r="GJ27" i="3"/>
  <c r="HT28" i="3"/>
  <c r="AX28" i="3"/>
  <c r="CC28" i="3" s="1"/>
  <c r="CX28" i="3"/>
  <c r="CV24" i="2"/>
  <c r="GZ28" i="3"/>
  <c r="CY24" i="2" s="1"/>
  <c r="CN26" i="2"/>
  <c r="GQ30" i="3"/>
  <c r="CP26" i="2" s="1"/>
  <c r="DG32" i="3"/>
  <c r="DT32" i="3"/>
  <c r="CS32" i="3"/>
  <c r="BG28" i="2"/>
  <c r="DQ17" i="2"/>
  <c r="HU21" i="3"/>
  <c r="DT17" i="2" s="1"/>
  <c r="FE22" i="3"/>
  <c r="BP22" i="3"/>
  <c r="CL22" i="3" s="1"/>
  <c r="CX22" i="3" s="1"/>
  <c r="BE23" i="3"/>
  <c r="FX23" i="3"/>
  <c r="AT24" i="3"/>
  <c r="CA24" i="3" s="1"/>
  <c r="EJ24" i="3"/>
  <c r="GO24" i="3"/>
  <c r="DN20" i="2"/>
  <c r="HQ24" i="3"/>
  <c r="DP20" i="2" s="1"/>
  <c r="EZ26" i="3"/>
  <c r="BN26" i="3"/>
  <c r="CK26" i="3" s="1"/>
  <c r="BR24" i="2"/>
  <c r="FV28" i="3"/>
  <c r="BU24" i="2" s="1"/>
  <c r="BD30" i="2"/>
  <c r="FG34" i="3"/>
  <c r="BF30" i="2" s="1"/>
  <c r="ET46" i="3"/>
  <c r="AR46" i="3"/>
  <c r="BZ46" i="3" s="1"/>
  <c r="K54" i="3"/>
  <c r="S54" i="3"/>
  <c r="AA54" i="3"/>
  <c r="AI54" i="3"/>
  <c r="AQ9" i="3"/>
  <c r="BG9" i="3"/>
  <c r="EH9" i="3"/>
  <c r="ER9" i="3"/>
  <c r="FV9" i="3"/>
  <c r="BU5" i="2" s="1"/>
  <c r="AU10" i="3"/>
  <c r="AV10" i="3" s="1"/>
  <c r="CB10" i="3" s="1"/>
  <c r="FK11" i="3"/>
  <c r="BJ7" i="2" s="1"/>
  <c r="HP13" i="3"/>
  <c r="DO9" i="2" s="1"/>
  <c r="GP14" i="3"/>
  <c r="CO10" i="2" s="1"/>
  <c r="GZ14" i="3"/>
  <c r="CY10" i="2" s="1"/>
  <c r="EP16" i="3"/>
  <c r="AO12" i="2" s="1"/>
  <c r="FK19" i="3"/>
  <c r="BJ15" i="2" s="1"/>
  <c r="AS21" i="3"/>
  <c r="EH21" i="3"/>
  <c r="CN17" i="2"/>
  <c r="GQ21" i="3"/>
  <c r="CP17" i="2" s="1"/>
  <c r="BJ21" i="3"/>
  <c r="CI21" i="3" s="1"/>
  <c r="BW17" i="2"/>
  <c r="GA21" i="3"/>
  <c r="BZ17" i="2" s="1"/>
  <c r="CV17" i="2"/>
  <c r="GZ21" i="3"/>
  <c r="CY17" i="2" s="1"/>
  <c r="BB22" i="3"/>
  <c r="CE22" i="3" s="1"/>
  <c r="FU22" i="3"/>
  <c r="FV22" i="3" s="1"/>
  <c r="BU18" i="2" s="1"/>
  <c r="BV22" i="3"/>
  <c r="CO22" i="3" s="1"/>
  <c r="BP23" i="3"/>
  <c r="CL23" i="3" s="1"/>
  <c r="EJ23" i="3"/>
  <c r="EK23" i="3" s="1"/>
  <c r="AJ19" i="2" s="1"/>
  <c r="GK23" i="3"/>
  <c r="CJ19" i="2" s="1"/>
  <c r="AP24" i="3"/>
  <c r="BY24" i="3" s="1"/>
  <c r="EO24" i="3"/>
  <c r="BA24" i="3"/>
  <c r="FS24" i="3"/>
  <c r="GC24" i="3"/>
  <c r="BQ24" i="3"/>
  <c r="FH24" i="3"/>
  <c r="DG20" i="2"/>
  <c r="HK24" i="3"/>
  <c r="DJ20" i="2" s="1"/>
  <c r="AS26" i="3"/>
  <c r="EH26" i="3"/>
  <c r="FN26" i="3"/>
  <c r="BC26" i="3"/>
  <c r="GM26" i="3"/>
  <c r="BI26" i="3"/>
  <c r="FJ26" i="3"/>
  <c r="BR26" i="3"/>
  <c r="CM26" i="3" s="1"/>
  <c r="AK27" i="3"/>
  <c r="HC27" i="3"/>
  <c r="BE27" i="3"/>
  <c r="FX27" i="3"/>
  <c r="BP27" i="3"/>
  <c r="CL27" i="3" s="1"/>
  <c r="FE27" i="3"/>
  <c r="BI24" i="2"/>
  <c r="FL28" i="3"/>
  <c r="BK24" i="2" s="1"/>
  <c r="CX24" i="2"/>
  <c r="HA28" i="3"/>
  <c r="CZ24" i="2" s="1"/>
  <c r="ER30" i="3"/>
  <c r="AQ30" i="3"/>
  <c r="DG27" i="2"/>
  <c r="HT32" i="3"/>
  <c r="AX32" i="3"/>
  <c r="CC32" i="3" s="1"/>
  <c r="ET33" i="3"/>
  <c r="AR33" i="3"/>
  <c r="BZ33" i="3" s="1"/>
  <c r="AL32" i="2"/>
  <c r="BR32" i="2"/>
  <c r="CB32" i="2"/>
  <c r="GF36" i="3"/>
  <c r="CE32" i="2" s="1"/>
  <c r="BG32" i="2"/>
  <c r="CR21" i="3"/>
  <c r="HE21" i="3"/>
  <c r="AQ22" i="3"/>
  <c r="BE24" i="3"/>
  <c r="EH25" i="3"/>
  <c r="FS26" i="3"/>
  <c r="GC26" i="3"/>
  <c r="EQ27" i="3"/>
  <c r="AP23" i="2" s="1"/>
  <c r="CG24" i="2"/>
  <c r="DQ24" i="2"/>
  <c r="HU28" i="3"/>
  <c r="DT24" i="2" s="1"/>
  <c r="BL29" i="3"/>
  <c r="CJ29" i="3" s="1"/>
  <c r="GJ29" i="3"/>
  <c r="EO29" i="3"/>
  <c r="EP29" i="3" s="1"/>
  <c r="AO25" i="2" s="1"/>
  <c r="AO30" i="3"/>
  <c r="FE30" i="3"/>
  <c r="BP30" i="3"/>
  <c r="CL30" i="3" s="1"/>
  <c r="CV26" i="2"/>
  <c r="GZ30" i="3"/>
  <c r="CY26" i="2" s="1"/>
  <c r="HO31" i="3"/>
  <c r="AZ31" i="3"/>
  <c r="CD31" i="3" s="1"/>
  <c r="CV31" i="3" s="1"/>
  <c r="BW27" i="2"/>
  <c r="BP31" i="3"/>
  <c r="CL31" i="3" s="1"/>
  <c r="FE31" i="3"/>
  <c r="AS27" i="2"/>
  <c r="EV31" i="3"/>
  <c r="AU27" i="2" s="1"/>
  <c r="EU31" i="3"/>
  <c r="AT27" i="2" s="1"/>
  <c r="CI28" i="2"/>
  <c r="GL32" i="3"/>
  <c r="CK28" i="2" s="1"/>
  <c r="DS29" i="2"/>
  <c r="HV33" i="3"/>
  <c r="DU29" i="2" s="1"/>
  <c r="AW34" i="3"/>
  <c r="EX34" i="3"/>
  <c r="BU34" i="3"/>
  <c r="CS33" i="2"/>
  <c r="GV37" i="3"/>
  <c r="CU33" i="2" s="1"/>
  <c r="GU37" i="3"/>
  <c r="CT33" i="2" s="1"/>
  <c r="BB35" i="2"/>
  <c r="AW27" i="3"/>
  <c r="EX27" i="3"/>
  <c r="BM27" i="3"/>
  <c r="GW27" i="3"/>
  <c r="BU27" i="3"/>
  <c r="HR27" i="3"/>
  <c r="BA30" i="3"/>
  <c r="FS30" i="3"/>
  <c r="BG30" i="3"/>
  <c r="BQ30" i="3"/>
  <c r="FH30" i="3"/>
  <c r="CX26" i="2"/>
  <c r="HA30" i="3"/>
  <c r="CZ26" i="2" s="1"/>
  <c r="DG28" i="2"/>
  <c r="HK32" i="3"/>
  <c r="DJ28" i="2" s="1"/>
  <c r="BB28" i="2"/>
  <c r="BB33" i="3"/>
  <c r="CE33" i="3" s="1"/>
  <c r="FU33" i="3"/>
  <c r="FV33" i="3" s="1"/>
  <c r="BU29" i="2" s="1"/>
  <c r="BR33" i="3"/>
  <c r="CM33" i="3" s="1"/>
  <c r="FJ33" i="3"/>
  <c r="FK33" i="3" s="1"/>
  <c r="BJ29" i="2" s="1"/>
  <c r="HC34" i="3"/>
  <c r="CR34" i="3"/>
  <c r="AK34" i="3"/>
  <c r="DQ30" i="2"/>
  <c r="BF34" i="3"/>
  <c r="CG34" i="3" s="1"/>
  <c r="FZ34" i="3"/>
  <c r="BB30" i="2"/>
  <c r="FF34" i="3"/>
  <c r="BE30" i="2" s="1"/>
  <c r="AN31" i="2"/>
  <c r="EQ35" i="3"/>
  <c r="AP31" i="2" s="1"/>
  <c r="AS32" i="2"/>
  <c r="EV36" i="3"/>
  <c r="AU32" i="2" s="1"/>
  <c r="EM41" i="3"/>
  <c r="AO41" i="3"/>
  <c r="FS41" i="3"/>
  <c r="BA41" i="3"/>
  <c r="BG41" i="3"/>
  <c r="GC41" i="3"/>
  <c r="FH41" i="3"/>
  <c r="BQ41" i="3"/>
  <c r="AP46" i="3"/>
  <c r="BY46" i="3" s="1"/>
  <c r="EO46" i="3"/>
  <c r="GE46" i="3"/>
  <c r="BH46" i="3"/>
  <c r="CH46" i="3" s="1"/>
  <c r="BG42" i="2"/>
  <c r="FK46" i="3"/>
  <c r="BJ42" i="2" s="1"/>
  <c r="AQ21" i="3"/>
  <c r="BO21" i="3"/>
  <c r="FA21" i="3"/>
  <c r="AZ17" i="2" s="1"/>
  <c r="AW23" i="3"/>
  <c r="BM23" i="3"/>
  <c r="BU23" i="3"/>
  <c r="EH24" i="3"/>
  <c r="GP24" i="3"/>
  <c r="CO20" i="2" s="1"/>
  <c r="HC25" i="3"/>
  <c r="FC27" i="3"/>
  <c r="GK27" i="3"/>
  <c r="CJ23" i="2" s="1"/>
  <c r="EC28" i="3"/>
  <c r="AU28" i="3"/>
  <c r="AV28" i="3" s="1"/>
  <c r="CB28" i="3" s="1"/>
  <c r="BL28" i="3"/>
  <c r="CJ28" i="3" s="1"/>
  <c r="GJ28" i="3"/>
  <c r="GK28" i="3" s="1"/>
  <c r="CJ24" i="2" s="1"/>
  <c r="EG28" i="3"/>
  <c r="FA28" i="3"/>
  <c r="AZ24" i="2" s="1"/>
  <c r="HH29" i="3"/>
  <c r="AM29" i="3"/>
  <c r="DN25" i="2"/>
  <c r="HQ29" i="3"/>
  <c r="DP25" i="2" s="1"/>
  <c r="FC29" i="3"/>
  <c r="BO29" i="3"/>
  <c r="BT25" i="2"/>
  <c r="FW29" i="3"/>
  <c r="BV25" i="2" s="1"/>
  <c r="BI25" i="2"/>
  <c r="FL29" i="3"/>
  <c r="BK25" i="2" s="1"/>
  <c r="HM29" i="3"/>
  <c r="GY32" i="3"/>
  <c r="GZ32" i="3" s="1"/>
  <c r="CY28" i="2" s="1"/>
  <c r="BV32" i="3"/>
  <c r="CO32" i="3" s="1"/>
  <c r="HO32" i="3"/>
  <c r="CD29" i="2"/>
  <c r="GG33" i="3"/>
  <c r="CF29" i="2" s="1"/>
  <c r="AQ29" i="2"/>
  <c r="EU33" i="3"/>
  <c r="AT29" i="2" s="1"/>
  <c r="FU35" i="3"/>
  <c r="BB35" i="3"/>
  <c r="CE35" i="3" s="1"/>
  <c r="BH35" i="3"/>
  <c r="CH35" i="3" s="1"/>
  <c r="GE35" i="3"/>
  <c r="BR35" i="3"/>
  <c r="CM35" i="3" s="1"/>
  <c r="FJ35" i="3"/>
  <c r="EE37" i="3"/>
  <c r="HE37" i="3"/>
  <c r="AL37" i="3"/>
  <c r="BW37" i="3" s="1"/>
  <c r="BF37" i="3"/>
  <c r="CG37" i="3" s="1"/>
  <c r="FZ37" i="3"/>
  <c r="CV33" i="2"/>
  <c r="GZ37" i="3"/>
  <c r="CY33" i="2" s="1"/>
  <c r="FE38" i="3"/>
  <c r="BP38" i="3"/>
  <c r="CL38" i="3" s="1"/>
  <c r="AB38" i="2"/>
  <c r="HC22" i="3"/>
  <c r="GC23" i="3"/>
  <c r="HE25" i="3"/>
  <c r="GW26" i="3"/>
  <c r="EO26" i="3"/>
  <c r="BB29" i="3"/>
  <c r="CE29" i="3" s="1"/>
  <c r="BR29" i="3"/>
  <c r="CM29" i="3" s="1"/>
  <c r="BO26" i="2"/>
  <c r="FR30" i="3"/>
  <c r="AB27" i="2"/>
  <c r="BD31" i="3"/>
  <c r="CF31" i="3" s="1"/>
  <c r="FP31" i="3"/>
  <c r="BL31" i="3"/>
  <c r="CJ31" i="3" s="1"/>
  <c r="GJ31" i="3"/>
  <c r="BT31" i="3"/>
  <c r="CN31" i="3" s="1"/>
  <c r="GT31" i="3"/>
  <c r="FV31" i="3"/>
  <c r="BU27" i="2" s="1"/>
  <c r="DQ29" i="2"/>
  <c r="HU33" i="3"/>
  <c r="DT29" i="2" s="1"/>
  <c r="BH33" i="3"/>
  <c r="CH33" i="3" s="1"/>
  <c r="AW29" i="2"/>
  <c r="FA33" i="3"/>
  <c r="AZ29" i="2" s="1"/>
  <c r="AG30" i="2"/>
  <c r="EK34" i="3"/>
  <c r="AJ30" i="2" s="1"/>
  <c r="FX34" i="3"/>
  <c r="CB31" i="2"/>
  <c r="GF35" i="3"/>
  <c r="CE31" i="2" s="1"/>
  <c r="AQ35" i="2"/>
  <c r="EU39" i="3"/>
  <c r="AT35" i="2" s="1"/>
  <c r="FX26" i="3"/>
  <c r="BE26" i="3"/>
  <c r="AB22" i="2"/>
  <c r="EF26" i="3"/>
  <c r="AE22" i="2" s="1"/>
  <c r="BA27" i="3"/>
  <c r="FS27" i="3"/>
  <c r="GC27" i="3"/>
  <c r="BQ27" i="3"/>
  <c r="FH27" i="3"/>
  <c r="DG23" i="2"/>
  <c r="HK27" i="3"/>
  <c r="DJ23" i="2" s="1"/>
  <c r="CR28" i="3"/>
  <c r="BG25" i="2"/>
  <c r="FK29" i="3"/>
  <c r="BJ25" i="2" s="1"/>
  <c r="BN30" i="3"/>
  <c r="CK30" i="3" s="1"/>
  <c r="EZ30" i="3"/>
  <c r="GC30" i="3"/>
  <c r="DQ26" i="2"/>
  <c r="BM27" i="2"/>
  <c r="FQ31" i="3"/>
  <c r="BP27" i="2" s="1"/>
  <c r="AG27" i="2"/>
  <c r="EK31" i="3"/>
  <c r="AJ27" i="2" s="1"/>
  <c r="AS32" i="3"/>
  <c r="EH32" i="3"/>
  <c r="BC32" i="3"/>
  <c r="FN32" i="3"/>
  <c r="BI32" i="3"/>
  <c r="GM32" i="3"/>
  <c r="GR32" i="3"/>
  <c r="BS32" i="3"/>
  <c r="BN33" i="3"/>
  <c r="CK33" i="3" s="1"/>
  <c r="CX33" i="3" s="1"/>
  <c r="EZ33" i="3"/>
  <c r="AI30" i="2"/>
  <c r="EL34" i="3"/>
  <c r="AK30" i="2" s="1"/>
  <c r="CS37" i="2"/>
  <c r="GV41" i="3"/>
  <c r="CU37" i="2" s="1"/>
  <c r="AS30" i="3"/>
  <c r="EH30" i="3"/>
  <c r="BS30" i="3"/>
  <c r="GR30" i="3"/>
  <c r="FQ30" i="3"/>
  <c r="BP26" i="2" s="1"/>
  <c r="EX31" i="3"/>
  <c r="BM31" i="3"/>
  <c r="GW31" i="3"/>
  <c r="BU31" i="3"/>
  <c r="AT33" i="3"/>
  <c r="CA33" i="3" s="1"/>
  <c r="EJ33" i="3"/>
  <c r="BC33" i="3"/>
  <c r="FN33" i="3"/>
  <c r="BS33" i="3"/>
  <c r="GR33" i="3"/>
  <c r="GM33" i="3"/>
  <c r="DG30" i="2"/>
  <c r="DN30" i="2"/>
  <c r="HQ34" i="3"/>
  <c r="DP30" i="2" s="1"/>
  <c r="AZ34" i="3"/>
  <c r="CD34" i="3" s="1"/>
  <c r="BP34" i="3"/>
  <c r="CL34" i="3" s="1"/>
  <c r="ER35" i="3"/>
  <c r="AQ35" i="3"/>
  <c r="BR31" i="2"/>
  <c r="FV35" i="3"/>
  <c r="BU31" i="2" s="1"/>
  <c r="DG33" i="2"/>
  <c r="AZ37" i="3"/>
  <c r="CD37" i="3" s="1"/>
  <c r="HO37" i="3"/>
  <c r="BB33" i="2"/>
  <c r="BU38" i="3"/>
  <c r="AR39" i="3"/>
  <c r="BZ39" i="3" s="1"/>
  <c r="ET39" i="3"/>
  <c r="BR35" i="2"/>
  <c r="FV39" i="3"/>
  <c r="BU35" i="2" s="1"/>
  <c r="CB35" i="2"/>
  <c r="GF39" i="3"/>
  <c r="CE35" i="2" s="1"/>
  <c r="AF36" i="2"/>
  <c r="CR43" i="3"/>
  <c r="HC43" i="3"/>
  <c r="BE43" i="3"/>
  <c r="FX43" i="3"/>
  <c r="BM42" i="2"/>
  <c r="FQ46" i="3"/>
  <c r="BP42" i="2" s="1"/>
  <c r="CL42" i="2"/>
  <c r="GP46" i="3"/>
  <c r="CO42" i="2" s="1"/>
  <c r="CQ42" i="2"/>
  <c r="GU46" i="3"/>
  <c r="CT42" i="2" s="1"/>
  <c r="FS29" i="3"/>
  <c r="GC29" i="3"/>
  <c r="BK30" i="3"/>
  <c r="GH30" i="3"/>
  <c r="BF30" i="3"/>
  <c r="CG30" i="3" s="1"/>
  <c r="EX30" i="3"/>
  <c r="CR31" i="3"/>
  <c r="HC31" i="3"/>
  <c r="BE31" i="3"/>
  <c r="FK31" i="3"/>
  <c r="BJ27" i="2" s="1"/>
  <c r="GE31" i="3"/>
  <c r="CQ27" i="2"/>
  <c r="BA32" i="3"/>
  <c r="FS32" i="3"/>
  <c r="BG32" i="3"/>
  <c r="GC32" i="3"/>
  <c r="BQ32" i="3"/>
  <c r="EC33" i="3"/>
  <c r="AU33" i="3"/>
  <c r="AV33" i="3" s="1"/>
  <c r="CB33" i="3" s="1"/>
  <c r="BK33" i="3"/>
  <c r="GH33" i="3"/>
  <c r="EH33" i="3"/>
  <c r="GO33" i="3"/>
  <c r="DG29" i="2"/>
  <c r="BA34" i="3"/>
  <c r="BQ34" i="3"/>
  <c r="HM34" i="3"/>
  <c r="AL31" i="2"/>
  <c r="EP35" i="3"/>
  <c r="AO31" i="2" s="1"/>
  <c r="HJ37" i="3"/>
  <c r="AN37" i="3"/>
  <c r="BX37" i="3" s="1"/>
  <c r="DL33" i="2"/>
  <c r="HP37" i="3"/>
  <c r="DO33" i="2" s="1"/>
  <c r="DB33" i="2"/>
  <c r="DG34" i="2"/>
  <c r="BD39" i="3"/>
  <c r="CF39" i="3" s="1"/>
  <c r="FP39" i="3"/>
  <c r="BT39" i="3"/>
  <c r="CN39" i="3" s="1"/>
  <c r="GT39" i="3"/>
  <c r="BM35" i="2"/>
  <c r="FQ39" i="3"/>
  <c r="BP35" i="2" s="1"/>
  <c r="FZ40" i="3"/>
  <c r="GA40" i="3" s="1"/>
  <c r="BZ36" i="2" s="1"/>
  <c r="BF40" i="3"/>
  <c r="CG40" i="3" s="1"/>
  <c r="HL40" i="3"/>
  <c r="DK36" i="2" s="1"/>
  <c r="AM43" i="3"/>
  <c r="HH43" i="3"/>
  <c r="HM43" i="3"/>
  <c r="AY43" i="3"/>
  <c r="FC43" i="3"/>
  <c r="BO43" i="3"/>
  <c r="AK43" i="3"/>
  <c r="CX40" i="2"/>
  <c r="HA44" i="3"/>
  <c r="CZ40" i="2" s="1"/>
  <c r="EQ45" i="3"/>
  <c r="AP41" i="2" s="1"/>
  <c r="GY45" i="3"/>
  <c r="GZ45" i="3" s="1"/>
  <c r="CY41" i="2" s="1"/>
  <c r="GK29" i="3"/>
  <c r="CJ25" i="2" s="1"/>
  <c r="GM30" i="3"/>
  <c r="AM31" i="3"/>
  <c r="HM31" i="3"/>
  <c r="EE31" i="3"/>
  <c r="HE31" i="3"/>
  <c r="FL31" i="3"/>
  <c r="BK27" i="2" s="1"/>
  <c r="GF31" i="3"/>
  <c r="CE27" i="2" s="1"/>
  <c r="HR31" i="3"/>
  <c r="ER32" i="3"/>
  <c r="AQ32" i="3"/>
  <c r="AB28" i="2"/>
  <c r="EF32" i="3"/>
  <c r="AE28" i="2" s="1"/>
  <c r="GK32" i="3"/>
  <c r="CJ28" i="2" s="1"/>
  <c r="DD28" i="2"/>
  <c r="HG32" i="3"/>
  <c r="BD29" i="2"/>
  <c r="FG33" i="3"/>
  <c r="BF29" i="2" s="1"/>
  <c r="HJ33" i="3"/>
  <c r="HK33" i="3" s="1"/>
  <c r="DJ29" i="2" s="1"/>
  <c r="AO34" i="3"/>
  <c r="EM34" i="3"/>
  <c r="BR30" i="2"/>
  <c r="BG34" i="3"/>
  <c r="GC34" i="3"/>
  <c r="BG30" i="2"/>
  <c r="AM34" i="3"/>
  <c r="GE36" i="3"/>
  <c r="EC38" i="3"/>
  <c r="AU38" i="3"/>
  <c r="AV38" i="3" s="1"/>
  <c r="CB38" i="3" s="1"/>
  <c r="BK38" i="3"/>
  <c r="GH38" i="3"/>
  <c r="AW38" i="3"/>
  <c r="BR34" i="2"/>
  <c r="AB35" i="2"/>
  <c r="BL39" i="3"/>
  <c r="CJ39" i="3" s="1"/>
  <c r="GJ39" i="3"/>
  <c r="GK39" i="3" s="1"/>
  <c r="CJ35" i="2" s="1"/>
  <c r="CG35" i="2"/>
  <c r="CI36" i="2"/>
  <c r="GL40" i="3"/>
  <c r="CK36" i="2" s="1"/>
  <c r="BO36" i="2"/>
  <c r="FR40" i="3"/>
  <c r="AR43" i="3"/>
  <c r="BZ43" i="3" s="1"/>
  <c r="ET43" i="3"/>
  <c r="EU43" i="3" s="1"/>
  <c r="AT39" i="2" s="1"/>
  <c r="BT39" i="2"/>
  <c r="FW43" i="3"/>
  <c r="BV39" i="2" s="1"/>
  <c r="AQ41" i="2"/>
  <c r="HT45" i="3"/>
  <c r="AX45" i="3"/>
  <c r="CC45" i="3" s="1"/>
  <c r="AD28" i="2"/>
  <c r="EG32" i="3"/>
  <c r="AW28" i="2"/>
  <c r="FA32" i="3"/>
  <c r="AZ28" i="2" s="1"/>
  <c r="CR33" i="3"/>
  <c r="HC33" i="3"/>
  <c r="AK33" i="3"/>
  <c r="BW29" i="2"/>
  <c r="GT34" i="3"/>
  <c r="BT34" i="3"/>
  <c r="CN34" i="3" s="1"/>
  <c r="BG31" i="2"/>
  <c r="FK35" i="3"/>
  <c r="BJ31" i="2" s="1"/>
  <c r="BO33" i="2"/>
  <c r="FR37" i="3"/>
  <c r="FQ37" i="3"/>
  <c r="BP33" i="2" s="1"/>
  <c r="AB33" i="2"/>
  <c r="EF37" i="3"/>
  <c r="AE33" i="2" s="1"/>
  <c r="DQ34" i="2"/>
  <c r="BM38" i="3"/>
  <c r="EX38" i="3"/>
  <c r="CV34" i="2"/>
  <c r="BR36" i="2"/>
  <c r="AS45" i="3"/>
  <c r="EH45" i="3"/>
  <c r="BC45" i="3"/>
  <c r="FN45" i="3"/>
  <c r="BI45" i="3"/>
  <c r="GM45" i="3"/>
  <c r="BS45" i="3"/>
  <c r="GR45" i="3"/>
  <c r="HO45" i="3"/>
  <c r="AZ45" i="3"/>
  <c r="CD45" i="3" s="1"/>
  <c r="GP27" i="3"/>
  <c r="CO23" i="2" s="1"/>
  <c r="BB26" i="2"/>
  <c r="FF30" i="3"/>
  <c r="BE26" i="2" s="1"/>
  <c r="DI26" i="2"/>
  <c r="HL30" i="3"/>
  <c r="DK26" i="2" s="1"/>
  <c r="AP31" i="3"/>
  <c r="BY31" i="3" s="1"/>
  <c r="EO31" i="3"/>
  <c r="CG27" i="2"/>
  <c r="BB29" i="2"/>
  <c r="FF33" i="3"/>
  <c r="BE29" i="2" s="1"/>
  <c r="BE33" i="3"/>
  <c r="BU33" i="3"/>
  <c r="EP33" i="3"/>
  <c r="AO29" i="2" s="1"/>
  <c r="HQ33" i="3"/>
  <c r="DP29" i="2" s="1"/>
  <c r="CQ30" i="2"/>
  <c r="GU34" i="3"/>
  <c r="CT30" i="2" s="1"/>
  <c r="EU34" i="3"/>
  <c r="AT30" i="2" s="1"/>
  <c r="BM30" i="2"/>
  <c r="CR35" i="3"/>
  <c r="HT35" i="3"/>
  <c r="AX35" i="3"/>
  <c r="CC35" i="3" s="1"/>
  <c r="AW31" i="2"/>
  <c r="CX31" i="2"/>
  <c r="HA35" i="3"/>
  <c r="CZ31" i="2" s="1"/>
  <c r="BD37" i="3"/>
  <c r="CF37" i="3" s="1"/>
  <c r="CR38" i="3"/>
  <c r="BW34" i="2"/>
  <c r="GA38" i="3"/>
  <c r="BZ34" i="2" s="1"/>
  <c r="HO38" i="3"/>
  <c r="AZ38" i="3"/>
  <c r="CD38" i="3" s="1"/>
  <c r="EP38" i="3"/>
  <c r="AO34" i="2" s="1"/>
  <c r="BR39" i="3"/>
  <c r="CM39" i="3" s="1"/>
  <c r="EM40" i="3"/>
  <c r="CR40" i="3"/>
  <c r="GC40" i="3"/>
  <c r="BG40" i="3"/>
  <c r="FH40" i="3"/>
  <c r="BQ40" i="3"/>
  <c r="AN40" i="3"/>
  <c r="BX40" i="3" s="1"/>
  <c r="FU40" i="3"/>
  <c r="CB38" i="2"/>
  <c r="DQ40" i="2"/>
  <c r="HU44" i="3"/>
  <c r="DT40" i="2" s="1"/>
  <c r="AW40" i="2"/>
  <c r="FA44" i="3"/>
  <c r="AZ40" i="2" s="1"/>
  <c r="BO40" i="2"/>
  <c r="FR44" i="3"/>
  <c r="BW40" i="2"/>
  <c r="GA44" i="3"/>
  <c r="BZ40" i="2" s="1"/>
  <c r="DN40" i="2"/>
  <c r="HQ44" i="3"/>
  <c r="DP40" i="2" s="1"/>
  <c r="EZ47" i="3"/>
  <c r="FA47" i="3" s="1"/>
  <c r="AZ43" i="2" s="1"/>
  <c r="BN47" i="3"/>
  <c r="CK47" i="3" s="1"/>
  <c r="HR29" i="3"/>
  <c r="GW29" i="3"/>
  <c r="AQ29" i="3"/>
  <c r="BG29" i="3"/>
  <c r="AN30" i="3"/>
  <c r="BX30" i="3" s="1"/>
  <c r="GB30" i="3"/>
  <c r="CA26" i="2" s="1"/>
  <c r="HP30" i="3"/>
  <c r="DO26" i="2" s="1"/>
  <c r="DQ28" i="2"/>
  <c r="HU32" i="3"/>
  <c r="DT28" i="2" s="1"/>
  <c r="CV28" i="2"/>
  <c r="EQ33" i="3"/>
  <c r="AP29" i="2" s="1"/>
  <c r="CN30" i="2"/>
  <c r="GQ34" i="3"/>
  <c r="CP30" i="2" s="1"/>
  <c r="EV34" i="3"/>
  <c r="AU30" i="2" s="1"/>
  <c r="FP34" i="3"/>
  <c r="BV35" i="3"/>
  <c r="CO35" i="3" s="1"/>
  <c r="FE36" i="3"/>
  <c r="BP36" i="3"/>
  <c r="CL36" i="3" s="1"/>
  <c r="BJ36" i="3"/>
  <c r="CI36" i="3" s="1"/>
  <c r="GO36" i="3"/>
  <c r="CI33" i="2"/>
  <c r="GL37" i="3"/>
  <c r="CK33" i="2" s="1"/>
  <c r="DG37" i="3"/>
  <c r="DT37" i="3"/>
  <c r="CS37" i="3"/>
  <c r="EQ38" i="3"/>
  <c r="AP34" i="2" s="1"/>
  <c r="CL34" i="2"/>
  <c r="GP38" i="3"/>
  <c r="CO34" i="2" s="1"/>
  <c r="AI35" i="2"/>
  <c r="EL39" i="3"/>
  <c r="AK35" i="2" s="1"/>
  <c r="AQ40" i="3"/>
  <c r="ER40" i="3"/>
  <c r="AO40" i="3"/>
  <c r="HJ41" i="3"/>
  <c r="AN41" i="3"/>
  <c r="BX41" i="3" s="1"/>
  <c r="CX37" i="2"/>
  <c r="HA41" i="3"/>
  <c r="CZ37" i="2" s="1"/>
  <c r="CQ37" i="2"/>
  <c r="GU41" i="3"/>
  <c r="CT37" i="2" s="1"/>
  <c r="BY40" i="2"/>
  <c r="GB44" i="3"/>
  <c r="CA40" i="2" s="1"/>
  <c r="AX47" i="3"/>
  <c r="CC47" i="3" s="1"/>
  <c r="HT47" i="3"/>
  <c r="AU31" i="3"/>
  <c r="AV31" i="3" s="1"/>
  <c r="CB31" i="3" s="1"/>
  <c r="AS35" i="3"/>
  <c r="EH35" i="3"/>
  <c r="BC35" i="3"/>
  <c r="FN35" i="3"/>
  <c r="CN31" i="2"/>
  <c r="GQ35" i="3"/>
  <c r="CP31" i="2" s="1"/>
  <c r="BS35" i="3"/>
  <c r="GR35" i="3"/>
  <c r="BJ35" i="3"/>
  <c r="CI35" i="3" s="1"/>
  <c r="GM35" i="3"/>
  <c r="BD36" i="3"/>
  <c r="CF36" i="3" s="1"/>
  <c r="FP36" i="3"/>
  <c r="BT36" i="3"/>
  <c r="CN36" i="3" s="1"/>
  <c r="GT36" i="3"/>
  <c r="FC36" i="3"/>
  <c r="HH36" i="3"/>
  <c r="BJ37" i="3"/>
  <c r="CI37" i="3" s="1"/>
  <c r="BB34" i="2"/>
  <c r="FF38" i="3"/>
  <c r="BE34" i="2" s="1"/>
  <c r="FU38" i="3"/>
  <c r="FV38" i="3" s="1"/>
  <c r="BU34" i="2" s="1"/>
  <c r="AW35" i="2"/>
  <c r="GY39" i="3"/>
  <c r="BV39" i="3"/>
  <c r="CO39" i="3" s="1"/>
  <c r="GQ39" i="3"/>
  <c r="CP35" i="2" s="1"/>
  <c r="AS40" i="3"/>
  <c r="EH40" i="3"/>
  <c r="BM36" i="2"/>
  <c r="FQ40" i="3"/>
  <c r="BP36" i="2" s="1"/>
  <c r="BI40" i="3"/>
  <c r="GM40" i="3"/>
  <c r="CQ36" i="2"/>
  <c r="EZ40" i="3"/>
  <c r="FA40" i="3" s="1"/>
  <c r="AZ36" i="2" s="1"/>
  <c r="BN40" i="3"/>
  <c r="CK40" i="3" s="1"/>
  <c r="DL36" i="2"/>
  <c r="ER42" i="3"/>
  <c r="AQ42" i="3"/>
  <c r="CR42" i="3"/>
  <c r="BR38" i="2"/>
  <c r="BG38" i="2"/>
  <c r="DL40" i="2"/>
  <c r="HP44" i="3"/>
  <c r="DO40" i="2" s="1"/>
  <c r="BJ44" i="3"/>
  <c r="CI44" i="3" s="1"/>
  <c r="AB41" i="2"/>
  <c r="EF45" i="3"/>
  <c r="AE41" i="2" s="1"/>
  <c r="BL45" i="3"/>
  <c r="CJ45" i="3" s="1"/>
  <c r="GJ45" i="3"/>
  <c r="AW41" i="2"/>
  <c r="AK30" i="3"/>
  <c r="EM31" i="3"/>
  <c r="BO32" i="3"/>
  <c r="CL30" i="2"/>
  <c r="GP34" i="3"/>
  <c r="CO30" i="2" s="1"/>
  <c r="BM34" i="3"/>
  <c r="BK35" i="3"/>
  <c r="GH35" i="3"/>
  <c r="AB32" i="2"/>
  <c r="CG32" i="2"/>
  <c r="GK36" i="3"/>
  <c r="CJ32" i="2" s="1"/>
  <c r="AG32" i="2"/>
  <c r="HJ36" i="3"/>
  <c r="AP37" i="3"/>
  <c r="BY37" i="3" s="1"/>
  <c r="EO37" i="3"/>
  <c r="BA37" i="3"/>
  <c r="FS37" i="3"/>
  <c r="BG37" i="3"/>
  <c r="GC37" i="3"/>
  <c r="BQ37" i="3"/>
  <c r="FH37" i="3"/>
  <c r="EK37" i="3"/>
  <c r="AJ33" i="2" s="1"/>
  <c r="BF38" i="3"/>
  <c r="CG38" i="3" s="1"/>
  <c r="GB38" i="3"/>
  <c r="CA34" i="2" s="1"/>
  <c r="CR39" i="3"/>
  <c r="HC39" i="3"/>
  <c r="BE39" i="3"/>
  <c r="BB39" i="3"/>
  <c r="CE39" i="3" s="1"/>
  <c r="FW39" i="3"/>
  <c r="BV35" i="2" s="1"/>
  <c r="CQ35" i="2"/>
  <c r="GU39" i="3"/>
  <c r="CT35" i="2" s="1"/>
  <c r="BS40" i="3"/>
  <c r="CG36" i="2"/>
  <c r="GK40" i="3"/>
  <c r="CJ36" i="2" s="1"/>
  <c r="BM37" i="2"/>
  <c r="HM41" i="3"/>
  <c r="AS42" i="3"/>
  <c r="EH42" i="3"/>
  <c r="BC42" i="3"/>
  <c r="FN42" i="3"/>
  <c r="BI42" i="3"/>
  <c r="GM42" i="3"/>
  <c r="BS42" i="3"/>
  <c r="GR42" i="3"/>
  <c r="CV38" i="2"/>
  <c r="GZ42" i="3"/>
  <c r="CY38" i="2" s="1"/>
  <c r="CI40" i="2"/>
  <c r="GL44" i="3"/>
  <c r="CK40" i="2" s="1"/>
  <c r="DQ41" i="2"/>
  <c r="HU45" i="3"/>
  <c r="DT41" i="2" s="1"/>
  <c r="EZ45" i="3"/>
  <c r="FA45" i="3" s="1"/>
  <c r="AZ41" i="2" s="1"/>
  <c r="BN45" i="3"/>
  <c r="CK45" i="3" s="1"/>
  <c r="DG41" i="2"/>
  <c r="HK45" i="3"/>
  <c r="DJ41" i="2" s="1"/>
  <c r="HR35" i="3"/>
  <c r="BM35" i="3"/>
  <c r="AW36" i="3"/>
  <c r="EX36" i="3"/>
  <c r="BM36" i="3"/>
  <c r="GW36" i="3"/>
  <c r="BU36" i="3"/>
  <c r="AY36" i="3"/>
  <c r="EJ36" i="3"/>
  <c r="EK36" i="3" s="1"/>
  <c r="AJ32" i="2" s="1"/>
  <c r="ER37" i="3"/>
  <c r="AQ37" i="3"/>
  <c r="AT37" i="3"/>
  <c r="CA37" i="3" s="1"/>
  <c r="EL37" i="3"/>
  <c r="AK33" i="2" s="1"/>
  <c r="GK37" i="3"/>
  <c r="CJ33" i="2" s="1"/>
  <c r="CB34" i="2"/>
  <c r="GF38" i="3"/>
  <c r="CE34" i="2" s="1"/>
  <c r="HH39" i="3"/>
  <c r="AM39" i="3"/>
  <c r="AY39" i="3"/>
  <c r="HM39" i="3"/>
  <c r="BO39" i="3"/>
  <c r="AK39" i="3"/>
  <c r="BH39" i="3"/>
  <c r="CH39" i="3" s="1"/>
  <c r="FX39" i="3"/>
  <c r="GZ39" i="3"/>
  <c r="CY35" i="2" s="1"/>
  <c r="DQ36" i="2"/>
  <c r="HU40" i="3"/>
  <c r="DT36" i="2" s="1"/>
  <c r="HT40" i="3"/>
  <c r="AX40" i="3"/>
  <c r="CC40" i="3" s="1"/>
  <c r="FP41" i="3"/>
  <c r="BK42" i="3"/>
  <c r="GH42" i="3"/>
  <c r="HT42" i="3"/>
  <c r="AX42" i="3"/>
  <c r="CC42" i="3" s="1"/>
  <c r="AT44" i="3"/>
  <c r="CA44" i="3" s="1"/>
  <c r="BL44" i="3"/>
  <c r="CJ44" i="3" s="1"/>
  <c r="CS40" i="2"/>
  <c r="GV44" i="3"/>
  <c r="CU40" i="2" s="1"/>
  <c r="CV42" i="2"/>
  <c r="GZ46" i="3"/>
  <c r="CY42" i="2" s="1"/>
  <c r="CS42" i="2"/>
  <c r="GV46" i="3"/>
  <c r="CU42" i="2" s="1"/>
  <c r="CG42" i="2"/>
  <c r="GK46" i="3"/>
  <c r="CJ42" i="2" s="1"/>
  <c r="CB43" i="2"/>
  <c r="GW34" i="3"/>
  <c r="HC35" i="3"/>
  <c r="AK35" i="3"/>
  <c r="FX35" i="3"/>
  <c r="CV31" i="2"/>
  <c r="GZ35" i="3"/>
  <c r="CY31" i="2" s="1"/>
  <c r="CR36" i="3"/>
  <c r="HC36" i="3"/>
  <c r="BE36" i="3"/>
  <c r="FX36" i="3"/>
  <c r="FJ36" i="3"/>
  <c r="BR36" i="3"/>
  <c r="CM36" i="3" s="1"/>
  <c r="CN33" i="2"/>
  <c r="GQ37" i="3"/>
  <c r="CP33" i="2" s="1"/>
  <c r="AL33" i="2"/>
  <c r="EP37" i="3"/>
  <c r="AO33" i="2" s="1"/>
  <c r="AQ34" i="2"/>
  <c r="CD34" i="2"/>
  <c r="GG38" i="3"/>
  <c r="CF34" i="2" s="1"/>
  <c r="HF38" i="3"/>
  <c r="DE34" i="2" s="1"/>
  <c r="DG37" i="2"/>
  <c r="HK41" i="3"/>
  <c r="DJ37" i="2" s="1"/>
  <c r="AZ41" i="3"/>
  <c r="CD41" i="3" s="1"/>
  <c r="HO41" i="3"/>
  <c r="BE41" i="3"/>
  <c r="FX41" i="3"/>
  <c r="BO41" i="3"/>
  <c r="FC41" i="3"/>
  <c r="EE41" i="3"/>
  <c r="HE41" i="3"/>
  <c r="AW38" i="2"/>
  <c r="FA42" i="3"/>
  <c r="AZ38" i="2" s="1"/>
  <c r="CD39" i="2"/>
  <c r="GG43" i="3"/>
  <c r="CF39" i="2" s="1"/>
  <c r="AQ39" i="2"/>
  <c r="AI40" i="2"/>
  <c r="EL44" i="3"/>
  <c r="AK40" i="2" s="1"/>
  <c r="CN40" i="2"/>
  <c r="GQ44" i="3"/>
  <c r="CP40" i="2" s="1"/>
  <c r="DG44" i="3"/>
  <c r="DT44" i="3"/>
  <c r="CS44" i="3"/>
  <c r="GU44" i="3"/>
  <c r="CT40" i="2" s="1"/>
  <c r="AI42" i="2"/>
  <c r="EL46" i="3"/>
  <c r="AK42" i="2" s="1"/>
  <c r="AM35" i="3"/>
  <c r="HM35" i="3"/>
  <c r="FC35" i="3"/>
  <c r="DL32" i="2"/>
  <c r="AK36" i="3"/>
  <c r="AQ32" i="2"/>
  <c r="EU36" i="3"/>
  <c r="AT32" i="2" s="1"/>
  <c r="FU36" i="3"/>
  <c r="FV36" i="3" s="1"/>
  <c r="BU32" i="2" s="1"/>
  <c r="AS38" i="3"/>
  <c r="EH38" i="3"/>
  <c r="BC38" i="3"/>
  <c r="FN38" i="3"/>
  <c r="BS38" i="3"/>
  <c r="GR38" i="3"/>
  <c r="ET38" i="3"/>
  <c r="EU38" i="3" s="1"/>
  <c r="AT34" i="2" s="1"/>
  <c r="AR38" i="3"/>
  <c r="BZ38" i="3" s="1"/>
  <c r="AF34" i="2"/>
  <c r="BI34" i="2"/>
  <c r="FL38" i="3"/>
  <c r="BK34" i="2" s="1"/>
  <c r="HG38" i="3"/>
  <c r="AP39" i="3"/>
  <c r="BY39" i="3" s="1"/>
  <c r="EO39" i="3"/>
  <c r="BG35" i="2"/>
  <c r="FK39" i="3"/>
  <c r="BJ35" i="2" s="1"/>
  <c r="BJ39" i="3"/>
  <c r="CI39" i="3" s="1"/>
  <c r="GG39" i="3"/>
  <c r="CF35" i="2" s="1"/>
  <c r="DG36" i="2"/>
  <c r="HK40" i="3"/>
  <c r="DJ36" i="2" s="1"/>
  <c r="HO40" i="3"/>
  <c r="HP40" i="3" s="1"/>
  <c r="DO36" i="2" s="1"/>
  <c r="AZ40" i="3"/>
  <c r="CD40" i="3" s="1"/>
  <c r="BW36" i="2"/>
  <c r="GY40" i="3"/>
  <c r="AL41" i="3"/>
  <c r="BW41" i="3" s="1"/>
  <c r="EZ42" i="3"/>
  <c r="BH43" i="3"/>
  <c r="CH43" i="3" s="1"/>
  <c r="BT41" i="2"/>
  <c r="FW45" i="3"/>
  <c r="BV41" i="2" s="1"/>
  <c r="DL42" i="2"/>
  <c r="HP46" i="3"/>
  <c r="DO42" i="2" s="1"/>
  <c r="AY35" i="3"/>
  <c r="BO35" i="3"/>
  <c r="HH35" i="3"/>
  <c r="FN36" i="3"/>
  <c r="GR36" i="3"/>
  <c r="AW37" i="3"/>
  <c r="BM37" i="3"/>
  <c r="HJ38" i="3"/>
  <c r="AU39" i="3"/>
  <c r="AV39" i="3" s="1"/>
  <c r="CB39" i="3" s="1"/>
  <c r="BI41" i="3"/>
  <c r="DQ38" i="2"/>
  <c r="HU42" i="3"/>
  <c r="DT38" i="2" s="1"/>
  <c r="AP43" i="3"/>
  <c r="BY43" i="3" s="1"/>
  <c r="EO43" i="3"/>
  <c r="AB40" i="2"/>
  <c r="EF44" i="3"/>
  <c r="AE40" i="2" s="1"/>
  <c r="CV41" i="2"/>
  <c r="FZ45" i="3"/>
  <c r="BF45" i="3"/>
  <c r="CG45" i="3" s="1"/>
  <c r="HP45" i="3"/>
  <c r="DO41" i="2" s="1"/>
  <c r="AN43" i="2"/>
  <c r="EQ47" i="3"/>
  <c r="AP43" i="2" s="1"/>
  <c r="GJ36" i="3"/>
  <c r="GM37" i="3"/>
  <c r="BO40" i="3"/>
  <c r="DB36" i="2"/>
  <c r="HF40" i="3"/>
  <c r="DE36" i="2" s="1"/>
  <c r="CL37" i="2"/>
  <c r="AS41" i="3"/>
  <c r="DG40" i="2"/>
  <c r="HK44" i="3"/>
  <c r="DJ40" i="2" s="1"/>
  <c r="AD40" i="2"/>
  <c r="EG44" i="3"/>
  <c r="DB40" i="2"/>
  <c r="HF44" i="3"/>
  <c r="DE40" i="2" s="1"/>
  <c r="CR45" i="3"/>
  <c r="BW41" i="2"/>
  <c r="GA45" i="3"/>
  <c r="BZ41" i="2" s="1"/>
  <c r="GE45" i="3"/>
  <c r="GF45" i="3" s="1"/>
  <c r="CE41" i="2" s="1"/>
  <c r="HT46" i="3"/>
  <c r="AX46" i="3"/>
  <c r="CC46" i="3" s="1"/>
  <c r="CV46" i="3" s="1"/>
  <c r="AW42" i="2"/>
  <c r="GY46" i="3"/>
  <c r="BV46" i="3"/>
  <c r="CO46" i="3" s="1"/>
  <c r="CY46" i="3" s="1"/>
  <c r="AZ46" i="3"/>
  <c r="CD46" i="3" s="1"/>
  <c r="EU46" i="3"/>
  <c r="AT42" i="2" s="1"/>
  <c r="BO37" i="3"/>
  <c r="AL38" i="3"/>
  <c r="BW38" i="3" s="1"/>
  <c r="AW39" i="3"/>
  <c r="BM39" i="3"/>
  <c r="HG40" i="3"/>
  <c r="AB37" i="2"/>
  <c r="EF41" i="3"/>
  <c r="AE37" i="2" s="1"/>
  <c r="DB37" i="2"/>
  <c r="DG38" i="2"/>
  <c r="HK42" i="3"/>
  <c r="DJ38" i="2" s="1"/>
  <c r="BB38" i="2"/>
  <c r="FF42" i="3"/>
  <c r="BE38" i="2" s="1"/>
  <c r="DI38" i="2"/>
  <c r="HL42" i="3"/>
  <c r="DK38" i="2" s="1"/>
  <c r="AN38" i="2"/>
  <c r="EQ42" i="3"/>
  <c r="AP38" i="2" s="1"/>
  <c r="HP42" i="3"/>
  <c r="DO38" i="2" s="1"/>
  <c r="BM39" i="2"/>
  <c r="CQ39" i="2"/>
  <c r="GF43" i="3"/>
  <c r="CE39" i="2" s="1"/>
  <c r="DD40" i="2"/>
  <c r="HG44" i="3"/>
  <c r="AN45" i="3"/>
  <c r="BX45" i="3" s="1"/>
  <c r="HJ45" i="3"/>
  <c r="BB41" i="2"/>
  <c r="DD41" i="2"/>
  <c r="HG45" i="3"/>
  <c r="CR46" i="3"/>
  <c r="HC46" i="3"/>
  <c r="AK46" i="3"/>
  <c r="BE46" i="3"/>
  <c r="FX46" i="3"/>
  <c r="AQ47" i="3"/>
  <c r="ER47" i="3"/>
  <c r="FS47" i="3"/>
  <c r="BA47" i="3"/>
  <c r="BQ47" i="3"/>
  <c r="FH47" i="3"/>
  <c r="EP47" i="3"/>
  <c r="AO43" i="2" s="1"/>
  <c r="CV43" i="2"/>
  <c r="GZ47" i="3"/>
  <c r="CY43" i="2" s="1"/>
  <c r="EO36" i="3"/>
  <c r="AW37" i="2"/>
  <c r="FA41" i="3"/>
  <c r="AZ37" i="2" s="1"/>
  <c r="CV37" i="2"/>
  <c r="GZ41" i="3"/>
  <c r="CY37" i="2" s="1"/>
  <c r="AY37" i="2"/>
  <c r="FB41" i="3"/>
  <c r="CG37" i="2"/>
  <c r="GK41" i="3"/>
  <c r="CJ37" i="2" s="1"/>
  <c r="EP42" i="3"/>
  <c r="AO38" i="2" s="1"/>
  <c r="HQ42" i="3"/>
  <c r="DP38" i="2" s="1"/>
  <c r="AB39" i="2"/>
  <c r="CG39" i="2"/>
  <c r="AG39" i="2"/>
  <c r="EK43" i="3"/>
  <c r="AJ39" i="2" s="1"/>
  <c r="AP44" i="3"/>
  <c r="BY44" i="3" s="1"/>
  <c r="EO44" i="3"/>
  <c r="BA44" i="3"/>
  <c r="FS44" i="3"/>
  <c r="BG44" i="3"/>
  <c r="GC44" i="3"/>
  <c r="BQ44" i="3"/>
  <c r="FH44" i="3"/>
  <c r="EM44" i="3"/>
  <c r="GK44" i="3"/>
  <c r="CJ40" i="2" s="1"/>
  <c r="HL44" i="3"/>
  <c r="DK40" i="2" s="1"/>
  <c r="FE45" i="3"/>
  <c r="FF45" i="3" s="1"/>
  <c r="BE41" i="2" s="1"/>
  <c r="BP45" i="3"/>
  <c r="CL45" i="3" s="1"/>
  <c r="FK45" i="3"/>
  <c r="BJ41" i="2" s="1"/>
  <c r="BD42" i="2"/>
  <c r="FG46" i="3"/>
  <c r="BF42" i="2" s="1"/>
  <c r="BP46" i="3"/>
  <c r="CL46" i="3" s="1"/>
  <c r="FF46" i="3"/>
  <c r="BE42" i="2" s="1"/>
  <c r="AG43" i="2"/>
  <c r="CL43" i="2"/>
  <c r="AL40" i="3"/>
  <c r="BW40" i="3" s="1"/>
  <c r="CR41" i="3"/>
  <c r="HT41" i="3"/>
  <c r="AX41" i="3"/>
  <c r="CC41" i="3" s="1"/>
  <c r="GJ41" i="3"/>
  <c r="BA42" i="3"/>
  <c r="BG42" i="3"/>
  <c r="BQ42" i="3"/>
  <c r="CX38" i="2"/>
  <c r="HA42" i="3"/>
  <c r="CZ38" i="2" s="1"/>
  <c r="AW43" i="3"/>
  <c r="BD43" i="3"/>
  <c r="CF43" i="3" s="1"/>
  <c r="FP43" i="3"/>
  <c r="EX43" i="3"/>
  <c r="BM43" i="3"/>
  <c r="GW43" i="3"/>
  <c r="BU43" i="3"/>
  <c r="FJ43" i="3"/>
  <c r="BR43" i="3"/>
  <c r="CM43" i="3" s="1"/>
  <c r="EJ43" i="3"/>
  <c r="GO43" i="3"/>
  <c r="ER44" i="3"/>
  <c r="AQ44" i="3"/>
  <c r="AN44" i="3"/>
  <c r="BX44" i="3" s="1"/>
  <c r="BD44" i="3"/>
  <c r="CF44" i="3" s="1"/>
  <c r="AL41" i="2"/>
  <c r="EP45" i="3"/>
  <c r="AO41" i="2" s="1"/>
  <c r="ET45" i="3"/>
  <c r="EU45" i="3" s="1"/>
  <c r="AT41" i="2" s="1"/>
  <c r="AR45" i="3"/>
  <c r="BZ45" i="3" s="1"/>
  <c r="EG45" i="3"/>
  <c r="BI42" i="2"/>
  <c r="FL46" i="3"/>
  <c r="BK42" i="2" s="1"/>
  <c r="FR46" i="3"/>
  <c r="HH46" i="3"/>
  <c r="BR42" i="2"/>
  <c r="FV46" i="3"/>
  <c r="BU42" i="2" s="1"/>
  <c r="BG47" i="3"/>
  <c r="FL45" i="3"/>
  <c r="BK41" i="2" s="1"/>
  <c r="FV45" i="3"/>
  <c r="BU41" i="2" s="1"/>
  <c r="AM46" i="3"/>
  <c r="BC47" i="3"/>
  <c r="FN47" i="3"/>
  <c r="BS47" i="3"/>
  <c r="GR47" i="3"/>
  <c r="GJ43" i="3"/>
  <c r="GK43" i="3" s="1"/>
  <c r="CJ39" i="2" s="1"/>
  <c r="GT43" i="3"/>
  <c r="GM44" i="3"/>
  <c r="EM46" i="3"/>
  <c r="GQ46" i="3"/>
  <c r="CP42" i="2" s="1"/>
  <c r="BK47" i="3"/>
  <c r="GH47" i="3"/>
  <c r="AT47" i="3"/>
  <c r="CA47" i="3" s="1"/>
  <c r="EJ47" i="3"/>
  <c r="CX43" i="2"/>
  <c r="HA47" i="3"/>
  <c r="CZ43" i="2" s="1"/>
  <c r="EC47" i="3"/>
  <c r="BN41" i="3"/>
  <c r="CK41" i="3" s="1"/>
  <c r="BV41" i="3"/>
  <c r="CO41" i="3" s="1"/>
  <c r="CY41" i="3" s="1"/>
  <c r="AK42" i="3"/>
  <c r="EM43" i="3"/>
  <c r="BO44" i="3"/>
  <c r="AL45" i="3"/>
  <c r="BW45" i="3" s="1"/>
  <c r="GH45" i="3"/>
  <c r="BM46" i="3"/>
  <c r="DQ43" i="2"/>
  <c r="HU47" i="3"/>
  <c r="DT43" i="2" s="1"/>
  <c r="BV47" i="3"/>
  <c r="CO47" i="3" s="1"/>
  <c r="AW43" i="2"/>
  <c r="AQ41" i="3"/>
  <c r="EH44" i="3"/>
  <c r="FB44" i="3"/>
  <c r="GZ44" i="3"/>
  <c r="CY40" i="2" s="1"/>
  <c r="AU45" i="3"/>
  <c r="AV45" i="3" s="1"/>
  <c r="CB45" i="3" s="1"/>
  <c r="HC45" i="3"/>
  <c r="GC46" i="3"/>
  <c r="FX47" i="3"/>
  <c r="BI47" i="3"/>
  <c r="HR46" i="3"/>
  <c r="AM47" i="3"/>
  <c r="HH47" i="3"/>
  <c r="HM47" i="3"/>
  <c r="AY47" i="3"/>
  <c r="FC47" i="3"/>
  <c r="BO47" i="3"/>
  <c r="AK47" i="3"/>
  <c r="CR47" i="3"/>
  <c r="K2" i="2" a="1"/>
  <c r="K2" i="2" s="1"/>
  <c r="D6" i="2" s="1"/>
  <c r="H46" i="2"/>
  <c r="E45" i="2"/>
  <c r="G40" i="2"/>
  <c r="D39" i="2"/>
  <c r="F37" i="2"/>
  <c r="H35" i="2"/>
  <c r="E34" i="2"/>
  <c r="H31" i="2"/>
  <c r="E30" i="2"/>
  <c r="E26" i="2"/>
  <c r="G24" i="2"/>
  <c r="D23" i="2"/>
  <c r="D27" i="2" s="1"/>
  <c r="E11" i="2"/>
  <c r="D9" i="2"/>
  <c r="F5" i="2"/>
  <c r="G46" i="2"/>
  <c r="D45" i="2"/>
  <c r="F40" i="2"/>
  <c r="H38" i="2"/>
  <c r="E37" i="2"/>
  <c r="G35" i="2"/>
  <c r="D34" i="2"/>
  <c r="G31" i="2"/>
  <c r="D30" i="2"/>
  <c r="D26" i="2"/>
  <c r="F24" i="2"/>
  <c r="D11" i="2"/>
  <c r="D5" i="2"/>
  <c r="F34" i="2"/>
  <c r="F46" i="2"/>
  <c r="H44" i="2"/>
  <c r="H41" i="2"/>
  <c r="E40" i="2"/>
  <c r="G38" i="2"/>
  <c r="D37" i="2"/>
  <c r="F35" i="2"/>
  <c r="F31" i="2"/>
  <c r="H29" i="2"/>
  <c r="H25" i="2"/>
  <c r="E24" i="2"/>
  <c r="F26" i="2"/>
  <c r="E23" i="2"/>
  <c r="E27" i="2" s="1"/>
  <c r="H47" i="2"/>
  <c r="E46" i="2"/>
  <c r="G44" i="2"/>
  <c r="G41" i="2"/>
  <c r="D40" i="2"/>
  <c r="F38" i="2"/>
  <c r="H36" i="2"/>
  <c r="E35" i="2"/>
  <c r="E31" i="2"/>
  <c r="G29" i="2"/>
  <c r="G25" i="2"/>
  <c r="D24" i="2"/>
  <c r="D13" i="2"/>
  <c r="H40" i="2"/>
  <c r="G37" i="2"/>
  <c r="F30" i="2"/>
  <c r="G47" i="2"/>
  <c r="D46" i="2"/>
  <c r="F44" i="2"/>
  <c r="F41" i="2"/>
  <c r="H39" i="2"/>
  <c r="E38" i="2"/>
  <c r="G36" i="2"/>
  <c r="D35" i="2"/>
  <c r="D31" i="2"/>
  <c r="F29" i="2"/>
  <c r="F25" i="2"/>
  <c r="H23" i="2"/>
  <c r="D12" i="2"/>
  <c r="F45" i="2"/>
  <c r="F47" i="2"/>
  <c r="H45" i="2"/>
  <c r="E44" i="2"/>
  <c r="E41" i="2"/>
  <c r="G39" i="2"/>
  <c r="D38" i="2"/>
  <c r="F36" i="2"/>
  <c r="H34" i="2"/>
  <c r="H30" i="2"/>
  <c r="E29" i="2"/>
  <c r="H26" i="2"/>
  <c r="E25" i="2"/>
  <c r="G23" i="2"/>
  <c r="D16" i="2"/>
  <c r="D47" i="2"/>
  <c r="D15" i="2"/>
  <c r="E47" i="2"/>
  <c r="G45" i="2"/>
  <c r="D44" i="2"/>
  <c r="D41" i="2"/>
  <c r="F39" i="2"/>
  <c r="H37" i="2"/>
  <c r="E36" i="2"/>
  <c r="G34" i="2"/>
  <c r="G30" i="2"/>
  <c r="D29" i="2"/>
  <c r="G26" i="2"/>
  <c r="D25" i="2"/>
  <c r="F23" i="2"/>
  <c r="F15" i="2"/>
  <c r="D8" i="2"/>
  <c r="E39" i="2"/>
  <c r="D36" i="2"/>
  <c r="H24" i="2"/>
  <c r="AG40" i="2" l="1"/>
  <c r="EK44" i="3"/>
  <c r="AJ40" i="2" s="1"/>
  <c r="BQ42" i="2"/>
  <c r="BG40" i="2"/>
  <c r="CQ34" i="2"/>
  <c r="DB32" i="2"/>
  <c r="AL27" i="2"/>
  <c r="EP31" i="3"/>
  <c r="AO27" i="2" s="1"/>
  <c r="DG32" i="2"/>
  <c r="HK36" i="3"/>
  <c r="DJ32" i="2" s="1"/>
  <c r="BV31" i="3"/>
  <c r="CO31" i="3" s="1"/>
  <c r="GY31" i="3"/>
  <c r="AY26" i="2"/>
  <c r="FB30" i="3"/>
  <c r="BG26" i="2"/>
  <c r="BR22" i="2"/>
  <c r="FV26" i="3"/>
  <c r="BU22" i="2" s="1"/>
  <c r="BG17" i="2"/>
  <c r="AL5" i="2"/>
  <c r="EP9" i="3"/>
  <c r="AO5" i="2" s="1"/>
  <c r="DF6" i="2"/>
  <c r="DG18" i="3"/>
  <c r="DT18" i="3"/>
  <c r="CS18" i="3"/>
  <c r="GT10" i="3"/>
  <c r="BT10" i="3"/>
  <c r="CN10" i="3" s="1"/>
  <c r="CY10" i="3" s="1"/>
  <c r="DD10" i="2"/>
  <c r="HG14" i="3"/>
  <c r="BI19" i="2"/>
  <c r="FL23" i="3"/>
  <c r="BK19" i="2" s="1"/>
  <c r="BG16" i="2"/>
  <c r="BT9" i="2"/>
  <c r="FW13" i="3"/>
  <c r="BV9" i="2" s="1"/>
  <c r="AW7" i="2"/>
  <c r="BT6" i="2"/>
  <c r="FW10" i="3"/>
  <c r="BV6" i="2" s="1"/>
  <c r="BD20" i="2"/>
  <c r="FG24" i="3"/>
  <c r="BF20" i="2" s="1"/>
  <c r="DB15" i="2"/>
  <c r="CD12" i="2"/>
  <c r="GG16" i="3"/>
  <c r="CF12" i="2" s="1"/>
  <c r="FV13" i="3"/>
  <c r="BU9" i="2" s="1"/>
  <c r="CX6" i="2"/>
  <c r="HA10" i="3"/>
  <c r="CZ6" i="2" s="1"/>
  <c r="U58" i="3"/>
  <c r="U55" i="3"/>
  <c r="U59" i="3" s="1"/>
  <c r="CS7" i="2"/>
  <c r="GV11" i="3"/>
  <c r="CU7" i="2" s="1"/>
  <c r="CQ14" i="2"/>
  <c r="CI7" i="2"/>
  <c r="GL11" i="3"/>
  <c r="CK7" i="2" s="1"/>
  <c r="BJ47" i="3"/>
  <c r="CI47" i="3" s="1"/>
  <c r="GO47" i="3"/>
  <c r="AL42" i="2"/>
  <c r="EP46" i="3"/>
  <c r="AO42" i="2" s="1"/>
  <c r="AQ43" i="2"/>
  <c r="BO37" i="2"/>
  <c r="FR41" i="3"/>
  <c r="DG42" i="3"/>
  <c r="DT42" i="3"/>
  <c r="CS42" i="3"/>
  <c r="CG26" i="2"/>
  <c r="GK30" i="3"/>
  <c r="CJ26" i="2" s="1"/>
  <c r="GT32" i="3"/>
  <c r="BT32" i="3"/>
  <c r="CN32" i="3" s="1"/>
  <c r="CY32" i="3" s="1"/>
  <c r="CI27" i="2"/>
  <c r="GL31" i="3"/>
  <c r="CK27" i="2" s="1"/>
  <c r="BV34" i="3"/>
  <c r="CO34" i="3" s="1"/>
  <c r="GY34" i="3"/>
  <c r="AN20" i="2"/>
  <c r="EQ24" i="3"/>
  <c r="AP20" i="2" s="1"/>
  <c r="AH58" i="3"/>
  <c r="AH55" i="3"/>
  <c r="AH59" i="3" s="1"/>
  <c r="BT28" i="3"/>
  <c r="CN28" i="3" s="1"/>
  <c r="CY28" i="3" s="1"/>
  <c r="GT28" i="3"/>
  <c r="BG19" i="2"/>
  <c r="FK23" i="3"/>
  <c r="BJ19" i="2" s="1"/>
  <c r="DL15" i="2"/>
  <c r="HP19" i="3"/>
  <c r="DO15" i="2" s="1"/>
  <c r="HJ23" i="3"/>
  <c r="AN23" i="3"/>
  <c r="BX23" i="3" s="1"/>
  <c r="CS9" i="2"/>
  <c r="GV13" i="3"/>
  <c r="CU9" i="2" s="1"/>
  <c r="CS5" i="2"/>
  <c r="GV9" i="3"/>
  <c r="CU5" i="2" s="1"/>
  <c r="DL7" i="2"/>
  <c r="FE47" i="3"/>
  <c r="BP47" i="3"/>
  <c r="CL47" i="3" s="1"/>
  <c r="BW43" i="2"/>
  <c r="GA47" i="3"/>
  <c r="BZ43" i="2" s="1"/>
  <c r="AR41" i="3"/>
  <c r="BZ41" i="3" s="1"/>
  <c r="ET41" i="3"/>
  <c r="CG41" i="2"/>
  <c r="GK45" i="3"/>
  <c r="CJ41" i="2" s="1"/>
  <c r="CL40" i="2"/>
  <c r="GP44" i="3"/>
  <c r="CO40" i="2" s="1"/>
  <c r="CV39" i="2"/>
  <c r="BR42" i="3"/>
  <c r="CM42" i="3" s="1"/>
  <c r="CX42" i="3" s="1"/>
  <c r="FJ42" i="3"/>
  <c r="FJ44" i="3"/>
  <c r="BR44" i="3"/>
  <c r="CM44" i="3" s="1"/>
  <c r="ET47" i="3"/>
  <c r="AR47" i="3"/>
  <c r="BZ47" i="3" s="1"/>
  <c r="AF40" i="2"/>
  <c r="BY41" i="2"/>
  <c r="GB45" i="3"/>
  <c r="CA41" i="2" s="1"/>
  <c r="BM32" i="2"/>
  <c r="FQ36" i="3"/>
  <c r="BP32" i="2" s="1"/>
  <c r="DF34" i="2"/>
  <c r="BT38" i="3"/>
  <c r="CN38" i="3" s="1"/>
  <c r="GT38" i="3"/>
  <c r="EE36" i="3"/>
  <c r="HE36" i="3"/>
  <c r="HF36" i="3" s="1"/>
  <c r="DE32" i="2" s="1"/>
  <c r="AL36" i="3"/>
  <c r="BW36" i="3" s="1"/>
  <c r="AD37" i="2"/>
  <c r="EG41" i="3"/>
  <c r="CS36" i="3"/>
  <c r="DG36" i="3"/>
  <c r="DT36" i="3"/>
  <c r="EE39" i="3"/>
  <c r="HE39" i="3"/>
  <c r="AL39" i="3"/>
  <c r="BW39" i="3" s="1"/>
  <c r="CV32" i="2"/>
  <c r="AT42" i="3"/>
  <c r="CA42" i="3" s="1"/>
  <c r="EJ42" i="3"/>
  <c r="AN33" i="2"/>
  <c r="EQ37" i="3"/>
  <c r="AP33" i="2" s="1"/>
  <c r="AL30" i="3"/>
  <c r="BW30" i="3" s="1"/>
  <c r="EE30" i="3"/>
  <c r="HE30" i="3"/>
  <c r="ET42" i="3"/>
  <c r="AR42" i="3"/>
  <c r="BZ42" i="3" s="1"/>
  <c r="CL36" i="2"/>
  <c r="CX35" i="2"/>
  <c r="HA39" i="3"/>
  <c r="CZ35" i="2" s="1"/>
  <c r="BB32" i="2"/>
  <c r="FF36" i="3"/>
  <c r="BE32" i="2" s="1"/>
  <c r="GT35" i="3"/>
  <c r="BT35" i="3"/>
  <c r="CN35" i="3" s="1"/>
  <c r="CY35" i="3" s="1"/>
  <c r="DS43" i="2"/>
  <c r="HV47" i="3"/>
  <c r="DU43" i="2" s="1"/>
  <c r="BG36" i="2"/>
  <c r="DN34" i="2"/>
  <c r="HQ38" i="3"/>
  <c r="DP34" i="2" s="1"/>
  <c r="HP38" i="3"/>
  <c r="DO34" i="2" s="1"/>
  <c r="GK31" i="3"/>
  <c r="CJ27" i="2" s="1"/>
  <c r="BJ45" i="3"/>
  <c r="CI45" i="3" s="1"/>
  <c r="CW45" i="3" s="1"/>
  <c r="GO45" i="3"/>
  <c r="BQ33" i="2"/>
  <c r="HE33" i="3"/>
  <c r="AL33" i="3"/>
  <c r="BW33" i="3" s="1"/>
  <c r="EE33" i="3"/>
  <c r="DS41" i="2"/>
  <c r="HV45" i="3"/>
  <c r="DU41" i="2" s="1"/>
  <c r="CD32" i="2"/>
  <c r="GG36" i="3"/>
  <c r="CF32" i="2" s="1"/>
  <c r="AL30" i="2"/>
  <c r="DD27" i="2"/>
  <c r="HG31" i="3"/>
  <c r="DG39" i="2"/>
  <c r="CS35" i="2"/>
  <c r="GV39" i="3"/>
  <c r="CU35" i="2" s="1"/>
  <c r="FU34" i="3"/>
  <c r="BB34" i="3"/>
  <c r="CE34" i="3" s="1"/>
  <c r="AB29" i="2"/>
  <c r="EF33" i="3"/>
  <c r="AE29" i="2" s="1"/>
  <c r="CD27" i="2"/>
  <c r="GG31" i="3"/>
  <c r="CF27" i="2" s="1"/>
  <c r="GJ30" i="3"/>
  <c r="BL30" i="3"/>
  <c r="CJ30" i="3" s="1"/>
  <c r="AQ31" i="2"/>
  <c r="CQ29" i="2"/>
  <c r="CV27" i="2"/>
  <c r="GZ31" i="3"/>
  <c r="CY27" i="2" s="1"/>
  <c r="CQ28" i="2"/>
  <c r="GU32" i="3"/>
  <c r="CT28" i="2" s="1"/>
  <c r="CB23" i="2"/>
  <c r="GF27" i="3"/>
  <c r="CE23" i="2" s="1"/>
  <c r="AD33" i="2"/>
  <c r="EG37" i="3"/>
  <c r="DG25" i="2"/>
  <c r="BB23" i="2"/>
  <c r="FF27" i="3"/>
  <c r="BE23" i="2" s="1"/>
  <c r="BP21" i="3"/>
  <c r="CL21" i="3" s="1"/>
  <c r="FE21" i="3"/>
  <c r="FJ41" i="3"/>
  <c r="BR41" i="3"/>
  <c r="CM41" i="3" s="1"/>
  <c r="BR30" i="3"/>
  <c r="CM30" i="3" s="1"/>
  <c r="CX30" i="3" s="1"/>
  <c r="FJ30" i="3"/>
  <c r="AW23" i="2"/>
  <c r="FA27" i="3"/>
  <c r="AZ23" i="2" s="1"/>
  <c r="AW30" i="2"/>
  <c r="AG21" i="2"/>
  <c r="EK25" i="3"/>
  <c r="AJ21" i="2" s="1"/>
  <c r="DS28" i="2"/>
  <c r="HV32" i="3"/>
  <c r="DU28" i="2" s="1"/>
  <c r="BI22" i="2"/>
  <c r="FL26" i="3"/>
  <c r="BK22" i="2" s="1"/>
  <c r="S55" i="3"/>
  <c r="S59" i="3" s="1"/>
  <c r="S58" i="3"/>
  <c r="BW19" i="2"/>
  <c r="GA23" i="3"/>
  <c r="BZ19" i="2" s="1"/>
  <c r="DH32" i="3"/>
  <c r="DU32" i="3"/>
  <c r="T28" i="2" s="1"/>
  <c r="Z58" i="3"/>
  <c r="Z55" i="3"/>
  <c r="Z59" i="3" s="1"/>
  <c r="CX25" i="2"/>
  <c r="HA29" i="3"/>
  <c r="CZ25" i="2" s="1"/>
  <c r="DT29" i="3"/>
  <c r="DG29" i="3"/>
  <c r="CS29" i="3"/>
  <c r="DH27" i="3"/>
  <c r="DU27" i="3"/>
  <c r="T23" i="2" s="1"/>
  <c r="FK26" i="3"/>
  <c r="BJ22" i="2" s="1"/>
  <c r="FF24" i="3"/>
  <c r="BE20" i="2" s="1"/>
  <c r="BD22" i="3"/>
  <c r="CF22" i="3" s="1"/>
  <c r="FP22" i="3"/>
  <c r="FJ21" i="3"/>
  <c r="FK21" i="3" s="1"/>
  <c r="BJ17" i="2" s="1"/>
  <c r="BR21" i="3"/>
  <c r="CM21" i="3" s="1"/>
  <c r="AN7" i="2"/>
  <c r="EQ11" i="3"/>
  <c r="AP7" i="2" s="1"/>
  <c r="BY31" i="2"/>
  <c r="GB35" i="3"/>
  <c r="CA31" i="2" s="1"/>
  <c r="EZ25" i="3"/>
  <c r="BN25" i="3"/>
  <c r="CK25" i="3" s="1"/>
  <c r="CX25" i="3" s="1"/>
  <c r="GE23" i="3"/>
  <c r="BH23" i="3"/>
  <c r="CH23" i="3" s="1"/>
  <c r="EZ14" i="3"/>
  <c r="BN14" i="3"/>
  <c r="CK14" i="3" s="1"/>
  <c r="CX14" i="3" s="1"/>
  <c r="BG5" i="2"/>
  <c r="FK9" i="3"/>
  <c r="BJ5" i="2" s="1"/>
  <c r="FZ28" i="3"/>
  <c r="BF28" i="3"/>
  <c r="CG28" i="3" s="1"/>
  <c r="CW28" i="3" s="1"/>
  <c r="BB15" i="2"/>
  <c r="FF19" i="3"/>
  <c r="BE15" i="2" s="1"/>
  <c r="DG22" i="2"/>
  <c r="DN22" i="2"/>
  <c r="HQ26" i="3"/>
  <c r="DP22" i="2" s="1"/>
  <c r="AB21" i="2"/>
  <c r="EF25" i="3"/>
  <c r="AE21" i="2" s="1"/>
  <c r="DT23" i="3"/>
  <c r="CS23" i="3"/>
  <c r="DG23" i="3"/>
  <c r="AF17" i="2"/>
  <c r="BM12" i="2"/>
  <c r="FQ16" i="3"/>
  <c r="BP12" i="2" s="1"/>
  <c r="BR13" i="3"/>
  <c r="CM13" i="3" s="1"/>
  <c r="FJ13" i="3"/>
  <c r="AS23" i="2"/>
  <c r="EV27" i="3"/>
  <c r="AU23" i="2" s="1"/>
  <c r="BT22" i="2"/>
  <c r="FW26" i="3"/>
  <c r="BV22" i="2" s="1"/>
  <c r="DG19" i="2"/>
  <c r="HK23" i="3"/>
  <c r="DJ19" i="2" s="1"/>
  <c r="CQ16" i="2"/>
  <c r="GU20" i="3"/>
  <c r="CT16" i="2" s="1"/>
  <c r="CD14" i="2"/>
  <c r="GG18" i="3"/>
  <c r="CF14" i="2" s="1"/>
  <c r="BO10" i="2"/>
  <c r="FR14" i="3"/>
  <c r="N58" i="3"/>
  <c r="N55" i="3"/>
  <c r="N59" i="3" s="1"/>
  <c r="CS22" i="2"/>
  <c r="GV26" i="3"/>
  <c r="CU22" i="2" s="1"/>
  <c r="GU26" i="3"/>
  <c r="CT22" i="2" s="1"/>
  <c r="DG24" i="3"/>
  <c r="CS24" i="3"/>
  <c r="DT24" i="3"/>
  <c r="BY12" i="2"/>
  <c r="GB16" i="3"/>
  <c r="CA12" i="2" s="1"/>
  <c r="GT15" i="3"/>
  <c r="BT15" i="3"/>
  <c r="CN15" i="3" s="1"/>
  <c r="CY15" i="3" s="1"/>
  <c r="BF14" i="3"/>
  <c r="CG14" i="3" s="1"/>
  <c r="CW14" i="3" s="1"/>
  <c r="FZ14" i="3"/>
  <c r="FV10" i="3"/>
  <c r="BU6" i="2" s="1"/>
  <c r="EP24" i="3"/>
  <c r="AO20" i="2" s="1"/>
  <c r="AN14" i="2"/>
  <c r="EQ18" i="3"/>
  <c r="AP14" i="2" s="1"/>
  <c r="AX16" i="3"/>
  <c r="CC16" i="3" s="1"/>
  <c r="CV16" i="3" s="1"/>
  <c r="HT16" i="3"/>
  <c r="BR11" i="2"/>
  <c r="CX10" i="2"/>
  <c r="HA14" i="3"/>
  <c r="CZ10" i="2" s="1"/>
  <c r="BB12" i="3"/>
  <c r="CE12" i="3" s="1"/>
  <c r="FU12" i="3"/>
  <c r="DG10" i="2"/>
  <c r="CS12" i="2"/>
  <c r="GV16" i="3"/>
  <c r="CU12" i="2" s="1"/>
  <c r="HO11" i="3"/>
  <c r="AZ11" i="3"/>
  <c r="CD11" i="3" s="1"/>
  <c r="CV11" i="3" s="1"/>
  <c r="CN6" i="2"/>
  <c r="GQ10" i="3"/>
  <c r="CP6" i="2" s="1"/>
  <c r="AD10" i="2"/>
  <c r="EG14" i="3"/>
  <c r="BD24" i="2"/>
  <c r="FG28" i="3"/>
  <c r="BF24" i="2" s="1"/>
  <c r="CB16" i="2"/>
  <c r="BD13" i="2"/>
  <c r="FG17" i="3"/>
  <c r="BF13" i="2" s="1"/>
  <c r="BW7" i="2"/>
  <c r="EE19" i="3"/>
  <c r="HE19" i="3"/>
  <c r="AL19" i="3"/>
  <c r="BW19" i="3" s="1"/>
  <c r="DF11" i="2"/>
  <c r="AD8" i="2"/>
  <c r="EG12" i="3"/>
  <c r="CD6" i="2"/>
  <c r="GG10" i="3"/>
  <c r="CF6" i="2" s="1"/>
  <c r="DL5" i="2"/>
  <c r="CY11" i="3"/>
  <c r="BO19" i="2"/>
  <c r="FR23" i="3"/>
  <c r="FQ23" i="3"/>
  <c r="BP19" i="2" s="1"/>
  <c r="BT18" i="3"/>
  <c r="CN18" i="3" s="1"/>
  <c r="CY18" i="3" s="1"/>
  <c r="GT18" i="3"/>
  <c r="DL13" i="2"/>
  <c r="CX9" i="2"/>
  <c r="HA13" i="3"/>
  <c r="CZ9" i="2" s="1"/>
  <c r="GY9" i="3"/>
  <c r="BV9" i="3"/>
  <c r="CO9" i="3" s="1"/>
  <c r="CY9" i="3" s="1"/>
  <c r="L58" i="3"/>
  <c r="L55" i="3"/>
  <c r="L59" i="3" s="1"/>
  <c r="AS12" i="2"/>
  <c r="EV16" i="3"/>
  <c r="AU12" i="2" s="1"/>
  <c r="BV43" i="3"/>
  <c r="CO43" i="3" s="1"/>
  <c r="CY43" i="3" s="1"/>
  <c r="GY43" i="3"/>
  <c r="GZ43" i="3" s="1"/>
  <c r="CY39" i="2" s="1"/>
  <c r="CD41" i="2"/>
  <c r="GG45" i="3"/>
  <c r="CF41" i="2" s="1"/>
  <c r="AG38" i="2"/>
  <c r="EK42" i="3"/>
  <c r="AJ38" i="2" s="1"/>
  <c r="CQ31" i="2"/>
  <c r="GU35" i="3"/>
  <c r="CT31" i="2" s="1"/>
  <c r="BQ36" i="2"/>
  <c r="FJ34" i="3"/>
  <c r="BR34" i="3"/>
  <c r="CM34" i="3" s="1"/>
  <c r="ET35" i="3"/>
  <c r="AR35" i="3"/>
  <c r="BZ35" i="3" s="1"/>
  <c r="AN29" i="3"/>
  <c r="BX29" i="3" s="1"/>
  <c r="HJ29" i="3"/>
  <c r="EZ27" i="3"/>
  <c r="BN27" i="3"/>
  <c r="CK27" i="3" s="1"/>
  <c r="EJ21" i="3"/>
  <c r="AT21" i="3"/>
  <c r="CA21" i="3" s="1"/>
  <c r="BM18" i="2"/>
  <c r="AG8" i="2"/>
  <c r="EK12" i="3"/>
  <c r="AJ8" i="2" s="1"/>
  <c r="V58" i="3"/>
  <c r="V55" i="3"/>
  <c r="V59" i="3" s="1"/>
  <c r="CQ11" i="2"/>
  <c r="GU15" i="3"/>
  <c r="CT11" i="2" s="1"/>
  <c r="HJ14" i="3"/>
  <c r="AN14" i="3"/>
  <c r="BX14" i="3" s="1"/>
  <c r="BB43" i="2"/>
  <c r="FF47" i="3"/>
  <c r="BE43" i="2" s="1"/>
  <c r="GF46" i="3"/>
  <c r="CE42" i="2" s="1"/>
  <c r="CB42" i="2"/>
  <c r="CS39" i="2"/>
  <c r="GV43" i="3"/>
  <c r="CU39" i="2" s="1"/>
  <c r="ET44" i="3"/>
  <c r="AR44" i="3"/>
  <c r="BZ44" i="3" s="1"/>
  <c r="CP44" i="3" s="1"/>
  <c r="EZ43" i="3"/>
  <c r="BN43" i="3"/>
  <c r="CK43" i="3" s="1"/>
  <c r="BH42" i="3"/>
  <c r="CH42" i="3" s="1"/>
  <c r="GE42" i="3"/>
  <c r="CB40" i="2"/>
  <c r="BA37" i="2"/>
  <c r="BW42" i="2"/>
  <c r="GA46" i="3"/>
  <c r="BZ42" i="2" s="1"/>
  <c r="GU43" i="3"/>
  <c r="CT39" i="2" s="1"/>
  <c r="BP40" i="3"/>
  <c r="CL40" i="3" s="1"/>
  <c r="FE40" i="3"/>
  <c r="GO41" i="3"/>
  <c r="BJ41" i="3"/>
  <c r="CI41" i="3" s="1"/>
  <c r="DG31" i="2"/>
  <c r="AY38" i="2"/>
  <c r="FB42" i="3"/>
  <c r="BM34" i="2"/>
  <c r="DH44" i="3"/>
  <c r="DU44" i="3"/>
  <c r="T40" i="2" s="1"/>
  <c r="BB37" i="2"/>
  <c r="CV40" i="3"/>
  <c r="FE39" i="3"/>
  <c r="BP39" i="3"/>
  <c r="CL39" i="3" s="1"/>
  <c r="EZ36" i="3"/>
  <c r="BN36" i="3"/>
  <c r="CK36" i="3" s="1"/>
  <c r="CX36" i="3" s="1"/>
  <c r="CX45" i="3"/>
  <c r="CQ38" i="2"/>
  <c r="DL37" i="2"/>
  <c r="HP41" i="3"/>
  <c r="DO37" i="2" s="1"/>
  <c r="CG31" i="2"/>
  <c r="AQ38" i="2"/>
  <c r="EU42" i="3"/>
  <c r="AT38" i="2" s="1"/>
  <c r="BJ40" i="3"/>
  <c r="CI40" i="3" s="1"/>
  <c r="GO40" i="3"/>
  <c r="CS32" i="2"/>
  <c r="GV36" i="3"/>
  <c r="CU32" i="2" s="1"/>
  <c r="DI37" i="2"/>
  <c r="HL41" i="3"/>
  <c r="DK37" i="2" s="1"/>
  <c r="GE29" i="3"/>
  <c r="BH29" i="3"/>
  <c r="CH29" i="3" s="1"/>
  <c r="GE40" i="3"/>
  <c r="BH40" i="3"/>
  <c r="CH40" i="3" s="1"/>
  <c r="BM41" i="2"/>
  <c r="AW34" i="2"/>
  <c r="DB29" i="2"/>
  <c r="HF33" i="3"/>
  <c r="DE29" i="2" s="1"/>
  <c r="HJ34" i="3"/>
  <c r="AN34" i="3"/>
  <c r="BX34" i="3" s="1"/>
  <c r="AP34" i="3"/>
  <c r="BY34" i="3" s="1"/>
  <c r="EO34" i="3"/>
  <c r="AD27" i="2"/>
  <c r="EG31" i="3"/>
  <c r="AN43" i="3"/>
  <c r="BX43" i="3" s="1"/>
  <c r="HJ43" i="3"/>
  <c r="HK43" i="3" s="1"/>
  <c r="DJ39" i="2" s="1"/>
  <c r="CY39" i="3"/>
  <c r="FJ32" i="3"/>
  <c r="BR32" i="3"/>
  <c r="CM32" i="3" s="1"/>
  <c r="CB25" i="2"/>
  <c r="GF29" i="3"/>
  <c r="CE25" i="2" s="1"/>
  <c r="DN33" i="2"/>
  <c r="HQ37" i="3"/>
  <c r="DP33" i="2" s="1"/>
  <c r="BT33" i="3"/>
  <c r="CN33" i="3" s="1"/>
  <c r="GT33" i="3"/>
  <c r="GU33" i="3" s="1"/>
  <c r="CT29" i="2" s="1"/>
  <c r="EZ31" i="3"/>
  <c r="BN31" i="3"/>
  <c r="CK31" i="3" s="1"/>
  <c r="CX31" i="3" s="1"/>
  <c r="CL28" i="2"/>
  <c r="GP32" i="3"/>
  <c r="CO28" i="2" s="1"/>
  <c r="BR23" i="2"/>
  <c r="BO27" i="2"/>
  <c r="FR31" i="3"/>
  <c r="AN22" i="2"/>
  <c r="EQ26" i="3"/>
  <c r="AP22" i="2" s="1"/>
  <c r="BD34" i="2"/>
  <c r="FG38" i="3"/>
  <c r="BF34" i="2" s="1"/>
  <c r="BI31" i="2"/>
  <c r="FL35" i="3"/>
  <c r="BK31" i="2" s="1"/>
  <c r="DB21" i="2"/>
  <c r="HF25" i="3"/>
  <c r="DE21" i="2" s="1"/>
  <c r="ET21" i="3"/>
  <c r="AR21" i="3"/>
  <c r="BZ21" i="3" s="1"/>
  <c r="BG37" i="2"/>
  <c r="FK41" i="3"/>
  <c r="BJ37" i="2" s="1"/>
  <c r="BH30" i="3"/>
  <c r="CH30" i="3" s="1"/>
  <c r="GE30" i="3"/>
  <c r="HT27" i="3"/>
  <c r="AX27" i="3"/>
  <c r="CC27" i="3" s="1"/>
  <c r="HT34" i="3"/>
  <c r="AX34" i="3"/>
  <c r="CC34" i="3" s="1"/>
  <c r="CV34" i="3" s="1"/>
  <c r="BF24" i="3"/>
  <c r="CG24" i="3" s="1"/>
  <c r="CW24" i="3" s="1"/>
  <c r="FZ24" i="3"/>
  <c r="BD23" i="2"/>
  <c r="FG27" i="3"/>
  <c r="BF23" i="2" s="1"/>
  <c r="BJ26" i="3"/>
  <c r="CI26" i="3" s="1"/>
  <c r="GO26" i="3"/>
  <c r="K55" i="3"/>
  <c r="K59" i="3" s="1"/>
  <c r="K58" i="3"/>
  <c r="AY22" i="2"/>
  <c r="FB26" i="3"/>
  <c r="BF23" i="3"/>
  <c r="CG23" i="3" s="1"/>
  <c r="CW23" i="3" s="1"/>
  <c r="FZ23" i="3"/>
  <c r="S28" i="2"/>
  <c r="DX32" i="3"/>
  <c r="W28" i="2" s="1"/>
  <c r="DS24" i="2"/>
  <c r="HV28" i="3"/>
  <c r="DU24" i="2" s="1"/>
  <c r="BR17" i="2"/>
  <c r="FV21" i="3"/>
  <c r="BU17" i="2" s="1"/>
  <c r="AG13" i="2"/>
  <c r="EK17" i="3"/>
  <c r="AJ13" i="2" s="1"/>
  <c r="R58" i="3"/>
  <c r="R55" i="3"/>
  <c r="R59" i="3" s="1"/>
  <c r="DN23" i="2"/>
  <c r="HQ27" i="3"/>
  <c r="DP23" i="2" s="1"/>
  <c r="CN27" i="2"/>
  <c r="GQ31" i="3"/>
  <c r="CP27" i="2" s="1"/>
  <c r="GP31" i="3"/>
  <c r="CO27" i="2" s="1"/>
  <c r="BN29" i="3"/>
  <c r="CK29" i="3" s="1"/>
  <c r="EZ29" i="3"/>
  <c r="DB25" i="2"/>
  <c r="CD17" i="2"/>
  <c r="GG21" i="3"/>
  <c r="CF17" i="2" s="1"/>
  <c r="CS20" i="3"/>
  <c r="DG20" i="3"/>
  <c r="DT20" i="3"/>
  <c r="CG6" i="2"/>
  <c r="GK10" i="3"/>
  <c r="CJ6" i="2" s="1"/>
  <c r="CN24" i="2"/>
  <c r="GQ28" i="3"/>
  <c r="CP24" i="2" s="1"/>
  <c r="AI23" i="2"/>
  <c r="EK27" i="3"/>
  <c r="AJ23" i="2" s="1"/>
  <c r="EL27" i="3"/>
  <c r="AK23" i="2" s="1"/>
  <c r="AW21" i="2"/>
  <c r="FA25" i="3"/>
  <c r="AZ21" i="2" s="1"/>
  <c r="BR19" i="2"/>
  <c r="FV23" i="3"/>
  <c r="BU19" i="2" s="1"/>
  <c r="CL17" i="2"/>
  <c r="GP21" i="3"/>
  <c r="CO17" i="2" s="1"/>
  <c r="HE18" i="3"/>
  <c r="AL18" i="3"/>
  <c r="BW18" i="3" s="1"/>
  <c r="EE18" i="3"/>
  <c r="HT14" i="3"/>
  <c r="AX14" i="3"/>
  <c r="CC14" i="3" s="1"/>
  <c r="AN5" i="2"/>
  <c r="EQ9" i="3"/>
  <c r="AP5" i="2" s="1"/>
  <c r="BW24" i="2"/>
  <c r="GA28" i="3"/>
  <c r="BZ24" i="2" s="1"/>
  <c r="AN19" i="3"/>
  <c r="BX19" i="3" s="1"/>
  <c r="HJ19" i="3"/>
  <c r="BG13" i="2"/>
  <c r="FK17" i="3"/>
  <c r="BJ13" i="2" s="1"/>
  <c r="EE13" i="3"/>
  <c r="HE13" i="3"/>
  <c r="AL13" i="3"/>
  <c r="BW13" i="3" s="1"/>
  <c r="AE58" i="3"/>
  <c r="AE55" i="3"/>
  <c r="AE59" i="3" s="1"/>
  <c r="CX22" i="2"/>
  <c r="HA26" i="3"/>
  <c r="CZ22" i="2" s="1"/>
  <c r="AS21" i="2"/>
  <c r="EV25" i="3"/>
  <c r="AU21" i="2" s="1"/>
  <c r="EU25" i="3"/>
  <c r="AT21" i="2" s="1"/>
  <c r="BA18" i="2"/>
  <c r="AL13" i="2"/>
  <c r="EP17" i="3"/>
  <c r="AO13" i="2" s="1"/>
  <c r="DI9" i="2"/>
  <c r="HL13" i="3"/>
  <c r="DK9" i="2" s="1"/>
  <c r="F58" i="3"/>
  <c r="F55" i="3"/>
  <c r="F59" i="3" s="1"/>
  <c r="CY26" i="3"/>
  <c r="ET24" i="3"/>
  <c r="AR24" i="3"/>
  <c r="BZ24" i="3" s="1"/>
  <c r="DS14" i="2"/>
  <c r="HV18" i="3"/>
  <c r="DU14" i="2" s="1"/>
  <c r="CL11" i="2"/>
  <c r="DG14" i="3"/>
  <c r="DT14" i="3"/>
  <c r="CS14" i="3"/>
  <c r="DQ12" i="2"/>
  <c r="HU16" i="3"/>
  <c r="DT12" i="2" s="1"/>
  <c r="BB15" i="3"/>
  <c r="CE15" i="3" s="1"/>
  <c r="FU15" i="3"/>
  <c r="CG9" i="2"/>
  <c r="ET12" i="3"/>
  <c r="AR12" i="3"/>
  <c r="BZ12" i="3" s="1"/>
  <c r="CU12" i="3" s="1"/>
  <c r="AF6" i="2"/>
  <c r="BO5" i="2"/>
  <c r="FR9" i="3"/>
  <c r="AB17" i="2"/>
  <c r="EF21" i="3"/>
  <c r="AE17" i="2" s="1"/>
  <c r="DI14" i="2"/>
  <c r="HL18" i="3"/>
  <c r="DK14" i="2" s="1"/>
  <c r="DN9" i="2"/>
  <c r="HQ13" i="3"/>
  <c r="DP9" i="2" s="1"/>
  <c r="AN8" i="2"/>
  <c r="EQ12" i="3"/>
  <c r="AP8" i="2" s="1"/>
  <c r="BI6" i="2"/>
  <c r="FL10" i="3"/>
  <c r="BK6" i="2" s="1"/>
  <c r="DI24" i="2"/>
  <c r="HL28" i="3"/>
  <c r="DK24" i="2" s="1"/>
  <c r="AN11" i="3"/>
  <c r="BX11" i="3" s="1"/>
  <c r="HJ11" i="3"/>
  <c r="CI15" i="2"/>
  <c r="GL19" i="3"/>
  <c r="CK15" i="2" s="1"/>
  <c r="BH20" i="3"/>
  <c r="CH20" i="3" s="1"/>
  <c r="CW20" i="3" s="1"/>
  <c r="GE20" i="3"/>
  <c r="AS9" i="2"/>
  <c r="EV13" i="3"/>
  <c r="AU9" i="2" s="1"/>
  <c r="BF11" i="3"/>
  <c r="CG11" i="3" s="1"/>
  <c r="CW11" i="3" s="1"/>
  <c r="FZ11" i="3"/>
  <c r="ET10" i="3"/>
  <c r="AR10" i="3"/>
  <c r="BZ10" i="3" s="1"/>
  <c r="BY16" i="2"/>
  <c r="GB20" i="3"/>
  <c r="CA16" i="2" s="1"/>
  <c r="CX15" i="2"/>
  <c r="HA19" i="3"/>
  <c r="CZ15" i="2" s="1"/>
  <c r="DT19" i="3"/>
  <c r="CS19" i="3"/>
  <c r="DG19" i="3"/>
  <c r="CD13" i="2"/>
  <c r="GG17" i="3"/>
  <c r="CF13" i="2" s="1"/>
  <c r="DN12" i="2"/>
  <c r="HQ16" i="3"/>
  <c r="DP12" i="2" s="1"/>
  <c r="CD10" i="2"/>
  <c r="GG14" i="3"/>
  <c r="CF10" i="2" s="1"/>
  <c r="HO9" i="3"/>
  <c r="AZ9" i="3"/>
  <c r="CD9" i="3" s="1"/>
  <c r="HP16" i="3"/>
  <c r="DO12" i="2" s="1"/>
  <c r="DI16" i="2"/>
  <c r="HL20" i="3"/>
  <c r="DK16" i="2" s="1"/>
  <c r="CL14" i="2"/>
  <c r="GP18" i="3"/>
  <c r="CO14" i="2" s="1"/>
  <c r="AZ17" i="3"/>
  <c r="CD17" i="3" s="1"/>
  <c r="HO17" i="3"/>
  <c r="CW15" i="3"/>
  <c r="CV5" i="2"/>
  <c r="GZ9" i="3"/>
  <c r="CY5" i="2" s="1"/>
  <c r="DB5" i="2"/>
  <c r="HF9" i="3"/>
  <c r="DE5" i="2" s="1"/>
  <c r="HJ46" i="3"/>
  <c r="AN46" i="3"/>
  <c r="BX46" i="3" s="1"/>
  <c r="DD37" i="2"/>
  <c r="HG41" i="3"/>
  <c r="FU37" i="3"/>
  <c r="BB37" i="3"/>
  <c r="CE37" i="3" s="1"/>
  <c r="CN32" i="2"/>
  <c r="GQ36" i="3"/>
  <c r="CP32" i="2" s="1"/>
  <c r="CX41" i="2"/>
  <c r="HA45" i="3"/>
  <c r="CZ41" i="2" s="1"/>
  <c r="FJ27" i="3"/>
  <c r="BR27" i="3"/>
  <c r="CM27" i="3" s="1"/>
  <c r="EE29" i="3"/>
  <c r="AL29" i="3"/>
  <c r="BW29" i="3" s="1"/>
  <c r="HE29" i="3"/>
  <c r="BB10" i="2"/>
  <c r="FF14" i="3"/>
  <c r="BE10" i="2" s="1"/>
  <c r="AW12" i="2"/>
  <c r="BY18" i="2"/>
  <c r="GB22" i="3"/>
  <c r="CA18" i="2" s="1"/>
  <c r="CI12" i="2"/>
  <c r="GL16" i="3"/>
  <c r="CK12" i="2" s="1"/>
  <c r="BR8" i="2"/>
  <c r="FV12" i="3"/>
  <c r="BU8" i="2" s="1"/>
  <c r="S18" i="2"/>
  <c r="DX22" i="3"/>
  <c r="W18" i="2" s="1"/>
  <c r="CN5" i="2"/>
  <c r="GQ9" i="3"/>
  <c r="CP5" i="2" s="1"/>
  <c r="HO47" i="3"/>
  <c r="AZ47" i="3"/>
  <c r="CD47" i="3" s="1"/>
  <c r="CV47" i="3" s="1"/>
  <c r="BP44" i="3"/>
  <c r="CL44" i="3" s="1"/>
  <c r="CX44" i="3" s="1"/>
  <c r="FE44" i="3"/>
  <c r="AI43" i="2"/>
  <c r="EL47" i="3"/>
  <c r="AK43" i="2" s="1"/>
  <c r="CI39" i="2"/>
  <c r="GL43" i="3"/>
  <c r="CK39" i="2" s="1"/>
  <c r="AF41" i="2"/>
  <c r="AQ40" i="2"/>
  <c r="AW39" i="2"/>
  <c r="FA43" i="3"/>
  <c r="AZ39" i="2" s="1"/>
  <c r="BB42" i="3"/>
  <c r="CE42" i="3" s="1"/>
  <c r="FU42" i="3"/>
  <c r="BH44" i="3"/>
  <c r="CH44" i="3" s="1"/>
  <c r="CW44" i="3" s="1"/>
  <c r="GE44" i="3"/>
  <c r="BF46" i="3"/>
  <c r="CG46" i="3" s="1"/>
  <c r="CW46" i="3" s="1"/>
  <c r="FZ46" i="3"/>
  <c r="DI41" i="2"/>
  <c r="HL45" i="3"/>
  <c r="DK41" i="2" s="1"/>
  <c r="DF36" i="2"/>
  <c r="CX42" i="2"/>
  <c r="HA46" i="3"/>
  <c r="CZ42" i="2" s="1"/>
  <c r="DG45" i="3"/>
  <c r="CS45" i="3"/>
  <c r="DT45" i="3"/>
  <c r="CL33" i="2"/>
  <c r="GP37" i="3"/>
  <c r="CO33" i="2" s="1"/>
  <c r="FE35" i="3"/>
  <c r="BP35" i="3"/>
  <c r="CL35" i="3" s="1"/>
  <c r="BD38" i="3"/>
  <c r="CF38" i="3" s="1"/>
  <c r="FP38" i="3"/>
  <c r="FQ38" i="3" s="1"/>
  <c r="BP34" i="2" s="1"/>
  <c r="S40" i="2"/>
  <c r="DX44" i="3"/>
  <c r="W40" i="2" s="1"/>
  <c r="BP41" i="3"/>
  <c r="CL41" i="3" s="1"/>
  <c r="FE41" i="3"/>
  <c r="GP36" i="3"/>
  <c r="CO32" i="2" s="1"/>
  <c r="DS36" i="2"/>
  <c r="HV40" i="3"/>
  <c r="DU36" i="2" s="1"/>
  <c r="DL35" i="2"/>
  <c r="AW32" i="2"/>
  <c r="FA36" i="3"/>
  <c r="AZ32" i="2" s="1"/>
  <c r="AY41" i="2"/>
  <c r="FB45" i="3"/>
  <c r="GT42" i="3"/>
  <c r="GU42" i="3" s="1"/>
  <c r="CT38" i="2" s="1"/>
  <c r="BT42" i="3"/>
  <c r="CN42" i="3" s="1"/>
  <c r="CY42" i="3" s="1"/>
  <c r="FQ41" i="3"/>
  <c r="BP37" i="2" s="1"/>
  <c r="BG33" i="2"/>
  <c r="DI32" i="2"/>
  <c r="HL36" i="3"/>
  <c r="DK32" i="2" s="1"/>
  <c r="GJ35" i="3"/>
  <c r="BL35" i="3"/>
  <c r="CJ35" i="3" s="1"/>
  <c r="EO40" i="3"/>
  <c r="AP40" i="3"/>
  <c r="BY40" i="3" s="1"/>
  <c r="CP40" i="3" s="1"/>
  <c r="DH37" i="3"/>
  <c r="DU37" i="3"/>
  <c r="T33" i="2" s="1"/>
  <c r="BD32" i="2"/>
  <c r="FG36" i="3"/>
  <c r="BF32" i="2" s="1"/>
  <c r="ET29" i="3"/>
  <c r="AR29" i="3"/>
  <c r="BZ29" i="3" s="1"/>
  <c r="CB36" i="2"/>
  <c r="GF40" i="3"/>
  <c r="CE36" i="2" s="1"/>
  <c r="DS31" i="2"/>
  <c r="HV35" i="3"/>
  <c r="DU31" i="2" s="1"/>
  <c r="AN27" i="2"/>
  <c r="EQ31" i="3"/>
  <c r="AP27" i="2" s="1"/>
  <c r="BD45" i="3"/>
  <c r="CF45" i="3" s="1"/>
  <c r="FP45" i="3"/>
  <c r="FQ45" i="3" s="1"/>
  <c r="BP41" i="2" s="1"/>
  <c r="BN38" i="3"/>
  <c r="CK38" i="3" s="1"/>
  <c r="CX38" i="3" s="1"/>
  <c r="EZ38" i="3"/>
  <c r="DT33" i="3"/>
  <c r="CS33" i="3"/>
  <c r="DG33" i="3"/>
  <c r="DI29" i="2"/>
  <c r="HL33" i="3"/>
  <c r="DK29" i="2" s="1"/>
  <c r="DL27" i="2"/>
  <c r="HP31" i="3"/>
  <c r="DO27" i="2" s="1"/>
  <c r="BO35" i="2"/>
  <c r="FR39" i="3"/>
  <c r="CB28" i="2"/>
  <c r="BF31" i="3"/>
  <c r="CG31" i="3" s="1"/>
  <c r="CW31" i="3" s="1"/>
  <c r="FZ31" i="3"/>
  <c r="BR25" i="2"/>
  <c r="FV29" i="3"/>
  <c r="BU25" i="2" s="1"/>
  <c r="BW39" i="2"/>
  <c r="BM29" i="2"/>
  <c r="AW27" i="2"/>
  <c r="FA31" i="3"/>
  <c r="AZ27" i="2" s="1"/>
  <c r="GO32" i="3"/>
  <c r="BJ32" i="3"/>
  <c r="CI32" i="3" s="1"/>
  <c r="BB27" i="3"/>
  <c r="CE27" i="3" s="1"/>
  <c r="FU27" i="3"/>
  <c r="CV22" i="2"/>
  <c r="GZ26" i="3"/>
  <c r="CY22" i="2" s="1"/>
  <c r="AF24" i="2"/>
  <c r="CB37" i="2"/>
  <c r="HE34" i="3"/>
  <c r="EE34" i="3"/>
  <c r="AL34" i="3"/>
  <c r="BW34" i="3" s="1"/>
  <c r="BR26" i="2"/>
  <c r="FV30" i="3"/>
  <c r="BU26" i="2" s="1"/>
  <c r="BD27" i="2"/>
  <c r="FG31" i="3"/>
  <c r="BF27" i="2" s="1"/>
  <c r="AR22" i="3"/>
  <c r="BZ22" i="3" s="1"/>
  <c r="ET22" i="3"/>
  <c r="CL22" i="2"/>
  <c r="GP26" i="3"/>
  <c r="CO22" i="2" s="1"/>
  <c r="BG20" i="2"/>
  <c r="FK24" i="3"/>
  <c r="BJ20" i="2" s="1"/>
  <c r="AI19" i="2"/>
  <c r="EL23" i="3"/>
  <c r="AK19" i="2" s="1"/>
  <c r="AQ5" i="2"/>
  <c r="CI23" i="2"/>
  <c r="GL27" i="3"/>
  <c r="CK23" i="2" s="1"/>
  <c r="DI21" i="2"/>
  <c r="HL25" i="3"/>
  <c r="DK21" i="2" s="1"/>
  <c r="EO21" i="3"/>
  <c r="AP21" i="3"/>
  <c r="BY21" i="3" s="1"/>
  <c r="CG11" i="2"/>
  <c r="GK15" i="3"/>
  <c r="CJ11" i="2" s="1"/>
  <c r="J58" i="3"/>
  <c r="J55" i="3"/>
  <c r="J59" i="3" s="1"/>
  <c r="CX33" i="2"/>
  <c r="HA37" i="3"/>
  <c r="CZ33" i="2" s="1"/>
  <c r="S26" i="2"/>
  <c r="DX30" i="3"/>
  <c r="W26" i="2" s="1"/>
  <c r="AW25" i="2"/>
  <c r="FA29" i="3"/>
  <c r="AZ25" i="2" s="1"/>
  <c r="EP26" i="3"/>
  <c r="AO22" i="2" s="1"/>
  <c r="BI18" i="2"/>
  <c r="FL22" i="3"/>
  <c r="BK18" i="2" s="1"/>
  <c r="AN15" i="2"/>
  <c r="EQ19" i="3"/>
  <c r="AP15" i="2" s="1"/>
  <c r="CL5" i="2"/>
  <c r="GP9" i="3"/>
  <c r="CO5" i="2" s="1"/>
  <c r="BM24" i="2"/>
  <c r="DL22" i="2"/>
  <c r="HP26" i="3"/>
  <c r="DO22" i="2" s="1"/>
  <c r="AN19" i="2"/>
  <c r="EQ23" i="3"/>
  <c r="AP19" i="2" s="1"/>
  <c r="CL13" i="2"/>
  <c r="GP17" i="3"/>
  <c r="CO13" i="2" s="1"/>
  <c r="BW9" i="2"/>
  <c r="GA13" i="3"/>
  <c r="BZ9" i="2" s="1"/>
  <c r="AF58" i="3"/>
  <c r="AF55" i="3"/>
  <c r="AF59" i="3" s="1"/>
  <c r="HO22" i="3"/>
  <c r="AZ22" i="3"/>
  <c r="CD22" i="3" s="1"/>
  <c r="DI28" i="2"/>
  <c r="HL32" i="3"/>
  <c r="DK28" i="2" s="1"/>
  <c r="BV24" i="3"/>
  <c r="CO24" i="3" s="1"/>
  <c r="GY24" i="3"/>
  <c r="DN17" i="2"/>
  <c r="HQ21" i="3"/>
  <c r="DP17" i="2" s="1"/>
  <c r="GY17" i="3"/>
  <c r="BV17" i="3"/>
  <c r="CO17" i="3" s="1"/>
  <c r="CL8" i="2"/>
  <c r="GP12" i="3"/>
  <c r="CO8" i="2" s="1"/>
  <c r="W58" i="3"/>
  <c r="W55" i="3"/>
  <c r="W59" i="3" s="1"/>
  <c r="CS21" i="2"/>
  <c r="GV25" i="3"/>
  <c r="CU21" i="2" s="1"/>
  <c r="CY24" i="3"/>
  <c r="CQ15" i="2"/>
  <c r="GU19" i="3"/>
  <c r="CT15" i="2" s="1"/>
  <c r="CY17" i="3"/>
  <c r="EZ12" i="3"/>
  <c r="BN12" i="3"/>
  <c r="CK12" i="3" s="1"/>
  <c r="BY28" i="2"/>
  <c r="GB32" i="3"/>
  <c r="CA28" i="2" s="1"/>
  <c r="AQ20" i="2"/>
  <c r="EU24" i="3"/>
  <c r="AT20" i="2" s="1"/>
  <c r="CS15" i="2"/>
  <c r="GV19" i="3"/>
  <c r="CU15" i="2" s="1"/>
  <c r="BI14" i="2"/>
  <c r="FL18" i="3"/>
  <c r="BK14" i="2" s="1"/>
  <c r="EE16" i="3"/>
  <c r="HE16" i="3"/>
  <c r="AL16" i="3"/>
  <c r="BW16" i="3" s="1"/>
  <c r="BJ15" i="3"/>
  <c r="CI15" i="3" s="1"/>
  <c r="GO15" i="3"/>
  <c r="GP15" i="3" s="1"/>
  <c r="CO11" i="2" s="1"/>
  <c r="CN9" i="2"/>
  <c r="GQ13" i="3"/>
  <c r="CP9" i="2" s="1"/>
  <c r="S6" i="2"/>
  <c r="DX10" i="3"/>
  <c r="W6" i="2" s="1"/>
  <c r="GA22" i="3"/>
  <c r="BZ18" i="2" s="1"/>
  <c r="EP23" i="3"/>
  <c r="AO19" i="2" s="1"/>
  <c r="BD12" i="2"/>
  <c r="FG16" i="3"/>
  <c r="BF12" i="2" s="1"/>
  <c r="ET15" i="3"/>
  <c r="AR15" i="3"/>
  <c r="BZ15" i="3" s="1"/>
  <c r="BL13" i="3"/>
  <c r="CJ13" i="3" s="1"/>
  <c r="GJ13" i="3"/>
  <c r="AQ8" i="2"/>
  <c r="EU12" i="3"/>
  <c r="AT8" i="2" s="1"/>
  <c r="BA16" i="2"/>
  <c r="CX11" i="2"/>
  <c r="HA15" i="3"/>
  <c r="CZ11" i="2" s="1"/>
  <c r="GU13" i="3"/>
  <c r="CT9" i="2" s="1"/>
  <c r="AL8" i="2"/>
  <c r="EP12" i="3"/>
  <c r="AO8" i="2" s="1"/>
  <c r="CS17" i="2"/>
  <c r="GV21" i="3"/>
  <c r="CU17" i="2" s="1"/>
  <c r="BQ13" i="2"/>
  <c r="DG7" i="2"/>
  <c r="HK11" i="3"/>
  <c r="DJ7" i="2" s="1"/>
  <c r="BM6" i="2"/>
  <c r="GU9" i="3"/>
  <c r="CT5" i="2" s="1"/>
  <c r="BR16" i="2"/>
  <c r="AY11" i="2"/>
  <c r="FB15" i="3"/>
  <c r="DD8" i="2"/>
  <c r="HG12" i="3"/>
  <c r="AQ6" i="2"/>
  <c r="EU10" i="3"/>
  <c r="AT6" i="2" s="1"/>
  <c r="FF16" i="3"/>
  <c r="BE12" i="2" s="1"/>
  <c r="BD21" i="2"/>
  <c r="FG25" i="3"/>
  <c r="BF21" i="2" s="1"/>
  <c r="EZ19" i="3"/>
  <c r="BN19" i="3"/>
  <c r="CK19" i="3" s="1"/>
  <c r="CX19" i="3" s="1"/>
  <c r="CI14" i="2"/>
  <c r="GL18" i="3"/>
  <c r="CK14" i="2" s="1"/>
  <c r="GF16" i="3"/>
  <c r="CE12" i="2" s="1"/>
  <c r="AF11" i="2"/>
  <c r="M58" i="3"/>
  <c r="M55" i="3"/>
  <c r="M59" i="3" s="1"/>
  <c r="BJ18" i="3"/>
  <c r="CI18" i="3" s="1"/>
  <c r="GO18" i="3"/>
  <c r="DG17" i="3"/>
  <c r="DT17" i="3"/>
  <c r="CS17" i="3"/>
  <c r="BY11" i="2"/>
  <c r="GB15" i="3"/>
  <c r="CA11" i="2" s="1"/>
  <c r="BD9" i="2"/>
  <c r="FG13" i="3"/>
  <c r="BF9" i="2" s="1"/>
  <c r="AJ58" i="3"/>
  <c r="AJ55" i="3"/>
  <c r="AJ59" i="3" s="1"/>
  <c r="DT9" i="3"/>
  <c r="CS9" i="3"/>
  <c r="DG9" i="3"/>
  <c r="DH15" i="3"/>
  <c r="DU15" i="3"/>
  <c r="T11" i="2" s="1"/>
  <c r="DG41" i="3"/>
  <c r="DT41" i="3"/>
  <c r="CS41" i="3"/>
  <c r="AN32" i="2"/>
  <c r="EQ36" i="3"/>
  <c r="AP32" i="2" s="1"/>
  <c r="DN36" i="2"/>
  <c r="HQ40" i="3"/>
  <c r="DP36" i="2" s="1"/>
  <c r="BV36" i="3"/>
  <c r="CO36" i="3" s="1"/>
  <c r="CY36" i="3" s="1"/>
  <c r="GY36" i="3"/>
  <c r="GZ36" i="3" s="1"/>
  <c r="CY32" i="2" s="1"/>
  <c r="CL41" i="2"/>
  <c r="GP45" i="3"/>
  <c r="CO41" i="2" s="1"/>
  <c r="AB34" i="2"/>
  <c r="EF38" i="3"/>
  <c r="AE34" i="2" s="1"/>
  <c r="AT30" i="3"/>
  <c r="CA30" i="3" s="1"/>
  <c r="EJ30" i="3"/>
  <c r="DD33" i="2"/>
  <c r="HG37" i="3"/>
  <c r="AA55" i="3"/>
  <c r="AA59" i="3" s="1"/>
  <c r="AA58" i="3"/>
  <c r="AB18" i="2"/>
  <c r="EF22" i="3"/>
  <c r="AE18" i="2" s="1"/>
  <c r="CW35" i="3"/>
  <c r="DS20" i="2"/>
  <c r="HV24" i="3"/>
  <c r="DU20" i="2" s="1"/>
  <c r="BW12" i="2"/>
  <c r="GA16" i="3"/>
  <c r="BZ12" i="2" s="1"/>
  <c r="DG12" i="3"/>
  <c r="DT12" i="3"/>
  <c r="CS12" i="3"/>
  <c r="DL43" i="2"/>
  <c r="HP47" i="3"/>
  <c r="DO43" i="2" s="1"/>
  <c r="DB41" i="2"/>
  <c r="HF45" i="3"/>
  <c r="DE41" i="2" s="1"/>
  <c r="AL39" i="2"/>
  <c r="EP43" i="3"/>
  <c r="AO39" i="2" s="1"/>
  <c r="CQ43" i="2"/>
  <c r="GE47" i="3"/>
  <c r="BH47" i="3"/>
  <c r="CH47" i="3" s="1"/>
  <c r="CN39" i="2"/>
  <c r="GQ43" i="3"/>
  <c r="CP39" i="2" s="1"/>
  <c r="GP43" i="3"/>
  <c r="CO39" i="2" s="1"/>
  <c r="BO39" i="2"/>
  <c r="FR43" i="3"/>
  <c r="CI37" i="2"/>
  <c r="GL41" i="3"/>
  <c r="CK37" i="2" s="1"/>
  <c r="EK47" i="3"/>
  <c r="AJ43" i="2" s="1"/>
  <c r="BD41" i="2"/>
  <c r="FG45" i="3"/>
  <c r="BF41" i="2" s="1"/>
  <c r="BR40" i="2"/>
  <c r="BG43" i="2"/>
  <c r="HE46" i="3"/>
  <c r="EE46" i="3"/>
  <c r="AL46" i="3"/>
  <c r="BW46" i="3" s="1"/>
  <c r="FQ43" i="3"/>
  <c r="BP39" i="2" s="1"/>
  <c r="EZ39" i="3"/>
  <c r="BN39" i="3"/>
  <c r="CK39" i="3" s="1"/>
  <c r="CX39" i="3" s="1"/>
  <c r="CI32" i="2"/>
  <c r="GL36" i="3"/>
  <c r="CK32" i="2" s="1"/>
  <c r="AZ35" i="3"/>
  <c r="CD35" i="3" s="1"/>
  <c r="CV35" i="3" s="1"/>
  <c r="HO35" i="3"/>
  <c r="CX36" i="2"/>
  <c r="HA40" i="3"/>
  <c r="CZ36" i="2" s="1"/>
  <c r="GZ40" i="3"/>
  <c r="CY36" i="2" s="1"/>
  <c r="AG34" i="2"/>
  <c r="BB31" i="2"/>
  <c r="FF35" i="3"/>
  <c r="BE31" i="2" s="1"/>
  <c r="BW37" i="2"/>
  <c r="GA41" i="3"/>
  <c r="BZ37" i="2" s="1"/>
  <c r="BW31" i="2"/>
  <c r="GA35" i="3"/>
  <c r="BZ31" i="2" s="1"/>
  <c r="HO39" i="3"/>
  <c r="AZ39" i="3"/>
  <c r="CD39" i="3" s="1"/>
  <c r="ET37" i="3"/>
  <c r="AR37" i="3"/>
  <c r="BZ37" i="3" s="1"/>
  <c r="AX36" i="3"/>
  <c r="CC36" i="3" s="1"/>
  <c r="HT36" i="3"/>
  <c r="CL38" i="2"/>
  <c r="FJ37" i="3"/>
  <c r="FK37" i="3" s="1"/>
  <c r="BJ33" i="2" s="1"/>
  <c r="BR37" i="3"/>
  <c r="CM37" i="3" s="1"/>
  <c r="EZ34" i="3"/>
  <c r="BN34" i="3"/>
  <c r="CK34" i="3" s="1"/>
  <c r="CX34" i="3" s="1"/>
  <c r="CI41" i="2"/>
  <c r="GL45" i="3"/>
  <c r="CK41" i="2" s="1"/>
  <c r="BT34" i="2"/>
  <c r="FW38" i="3"/>
  <c r="BV34" i="2" s="1"/>
  <c r="BO32" i="2"/>
  <c r="FR36" i="3"/>
  <c r="BM31" i="2"/>
  <c r="AQ36" i="2"/>
  <c r="S33" i="2"/>
  <c r="DX37" i="3"/>
  <c r="W33" i="2" s="1"/>
  <c r="CV25" i="2"/>
  <c r="GZ29" i="3"/>
  <c r="CY25" i="2" s="1"/>
  <c r="BQ40" i="2"/>
  <c r="DG40" i="3"/>
  <c r="DT40" i="3"/>
  <c r="CS40" i="3"/>
  <c r="DG38" i="3"/>
  <c r="DT38" i="3"/>
  <c r="CS38" i="3"/>
  <c r="DG35" i="3"/>
  <c r="DT35" i="3"/>
  <c r="CS35" i="3"/>
  <c r="GY33" i="3"/>
  <c r="BV33" i="3"/>
  <c r="CO33" i="3" s="1"/>
  <c r="AG41" i="2"/>
  <c r="HT38" i="3"/>
  <c r="AX38" i="3"/>
  <c r="CC38" i="3" s="1"/>
  <c r="CV38" i="3" s="1"/>
  <c r="ET32" i="3"/>
  <c r="AR32" i="3"/>
  <c r="BZ32" i="3" s="1"/>
  <c r="AN31" i="3"/>
  <c r="BX31" i="3" s="1"/>
  <c r="HJ31" i="3"/>
  <c r="EE43" i="3"/>
  <c r="HE43" i="3"/>
  <c r="AL43" i="3"/>
  <c r="BW43" i="3" s="1"/>
  <c r="DI33" i="2"/>
  <c r="HL37" i="3"/>
  <c r="DK33" i="2" s="1"/>
  <c r="CN29" i="2"/>
  <c r="GQ33" i="3"/>
  <c r="CP29" i="2" s="1"/>
  <c r="BH32" i="3"/>
  <c r="CH32" i="3" s="1"/>
  <c r="GE32" i="3"/>
  <c r="GF32" i="3" s="1"/>
  <c r="CE28" i="2" s="1"/>
  <c r="DB27" i="2"/>
  <c r="HF31" i="3"/>
  <c r="DE27" i="2" s="1"/>
  <c r="BF43" i="3"/>
  <c r="CG43" i="3" s="1"/>
  <c r="CW43" i="3" s="1"/>
  <c r="FZ43" i="3"/>
  <c r="HK37" i="3"/>
  <c r="DJ33" i="2" s="1"/>
  <c r="BD33" i="3"/>
  <c r="CF33" i="3" s="1"/>
  <c r="CV33" i="3" s="1"/>
  <c r="FP33" i="3"/>
  <c r="FQ33" i="3" s="1"/>
  <c r="BP29" i="2" s="1"/>
  <c r="BM28" i="2"/>
  <c r="DG28" i="3"/>
  <c r="CS28" i="3"/>
  <c r="DT28" i="3"/>
  <c r="BW30" i="2"/>
  <c r="GA34" i="3"/>
  <c r="BZ30" i="2" s="1"/>
  <c r="EF31" i="3"/>
  <c r="AE27" i="2" s="1"/>
  <c r="DD21" i="2"/>
  <c r="HG25" i="3"/>
  <c r="CD31" i="2"/>
  <c r="GG35" i="3"/>
  <c r="CF31" i="2" s="1"/>
  <c r="DN28" i="2"/>
  <c r="HQ32" i="3"/>
  <c r="DP28" i="2" s="1"/>
  <c r="FE29" i="3"/>
  <c r="BP29" i="3"/>
  <c r="CL29" i="3" s="1"/>
  <c r="CI24" i="2"/>
  <c r="GL28" i="3"/>
  <c r="CK24" i="2" s="1"/>
  <c r="AG20" i="2"/>
  <c r="EK24" i="3"/>
  <c r="AJ20" i="2" s="1"/>
  <c r="BH41" i="3"/>
  <c r="CH41" i="3" s="1"/>
  <c r="GE41" i="3"/>
  <c r="DT34" i="3"/>
  <c r="CS34" i="3"/>
  <c r="DG34" i="3"/>
  <c r="BB30" i="3"/>
  <c r="CE30" i="3" s="1"/>
  <c r="FU30" i="3"/>
  <c r="BD26" i="2"/>
  <c r="FG30" i="3"/>
  <c r="BF26" i="2" s="1"/>
  <c r="DD17" i="2"/>
  <c r="HG21" i="3"/>
  <c r="EP36" i="3"/>
  <c r="AO32" i="2" s="1"/>
  <c r="ET30" i="3"/>
  <c r="EU30" i="3" s="1"/>
  <c r="AT26" i="2" s="1"/>
  <c r="AR30" i="3"/>
  <c r="BZ30" i="3" s="1"/>
  <c r="BW23" i="2"/>
  <c r="FP26" i="3"/>
  <c r="BD26" i="3"/>
  <c r="CF26" i="3" s="1"/>
  <c r="CV26" i="3" s="1"/>
  <c r="BR24" i="3"/>
  <c r="CM24" i="3" s="1"/>
  <c r="FJ24" i="3"/>
  <c r="AG5" i="2"/>
  <c r="EK9" i="3"/>
  <c r="AJ5" i="2" s="1"/>
  <c r="AS42" i="2"/>
  <c r="EV46" i="3"/>
  <c r="AU42" i="2" s="1"/>
  <c r="BD18" i="2"/>
  <c r="FG22" i="3"/>
  <c r="BF18" i="2" s="1"/>
  <c r="CU25" i="3"/>
  <c r="CV22" i="3"/>
  <c r="BJ20" i="3"/>
  <c r="CI20" i="3" s="1"/>
  <c r="GO20" i="3"/>
  <c r="AR14" i="3"/>
  <c r="BZ14" i="3" s="1"/>
  <c r="ET14" i="3"/>
  <c r="CI30" i="2"/>
  <c r="GL34" i="3"/>
  <c r="CK30" i="2" s="1"/>
  <c r="GK34" i="3"/>
  <c r="CJ30" i="2" s="1"/>
  <c r="DH30" i="3"/>
  <c r="DU30" i="3"/>
  <c r="T26" i="2" s="1"/>
  <c r="BF29" i="3"/>
  <c r="CG29" i="3" s="1"/>
  <c r="FZ29" i="3"/>
  <c r="DS22" i="2"/>
  <c r="HV26" i="3"/>
  <c r="DU22" i="2" s="1"/>
  <c r="DN21" i="2"/>
  <c r="HQ25" i="3"/>
  <c r="DP21" i="2" s="1"/>
  <c r="CG14" i="2"/>
  <c r="GK18" i="3"/>
  <c r="CJ14" i="2" s="1"/>
  <c r="AG55" i="3"/>
  <c r="AG59" i="3" s="1"/>
  <c r="AG58" i="3"/>
  <c r="GO29" i="3"/>
  <c r="BJ29" i="3"/>
  <c r="CI29" i="3" s="1"/>
  <c r="BD28" i="3"/>
  <c r="CF28" i="3" s="1"/>
  <c r="CV28" i="3" s="1"/>
  <c r="FP28" i="3"/>
  <c r="FQ28" i="3" s="1"/>
  <c r="BP24" i="2" s="1"/>
  <c r="AS22" i="2"/>
  <c r="EV26" i="3"/>
  <c r="AU22" i="2" s="1"/>
  <c r="AD20" i="2"/>
  <c r="EG24" i="3"/>
  <c r="CB13" i="2"/>
  <c r="GF17" i="3"/>
  <c r="CE13" i="2" s="1"/>
  <c r="X58" i="3"/>
  <c r="X55" i="3"/>
  <c r="X59" i="3" s="1"/>
  <c r="DI23" i="2"/>
  <c r="HL27" i="3"/>
  <c r="DK23" i="2" s="1"/>
  <c r="DL18" i="2"/>
  <c r="DD22" i="2"/>
  <c r="HG26" i="3"/>
  <c r="AF21" i="2"/>
  <c r="EW25" i="3"/>
  <c r="CV20" i="2"/>
  <c r="GZ24" i="3"/>
  <c r="CY20" i="2" s="1"/>
  <c r="BB18" i="2"/>
  <c r="FF22" i="3"/>
  <c r="BE18" i="2" s="1"/>
  <c r="EZ17" i="3"/>
  <c r="BN17" i="3"/>
  <c r="CK17" i="3" s="1"/>
  <c r="CX17" i="3" s="1"/>
  <c r="CV12" i="3"/>
  <c r="O58" i="3"/>
  <c r="O55" i="3"/>
  <c r="O59" i="3" s="1"/>
  <c r="AS19" i="2"/>
  <c r="EV23" i="3"/>
  <c r="AU19" i="2" s="1"/>
  <c r="CN18" i="2"/>
  <c r="GQ22" i="3"/>
  <c r="CP18" i="2" s="1"/>
  <c r="BM15" i="2"/>
  <c r="FQ19" i="3"/>
  <c r="BP15" i="2" s="1"/>
  <c r="CQ7" i="2"/>
  <c r="GU11" i="3"/>
  <c r="CT7" i="2" s="1"/>
  <c r="CW32" i="3"/>
  <c r="BY13" i="2"/>
  <c r="GB17" i="3"/>
  <c r="CA13" i="2" s="1"/>
  <c r="DB12" i="2"/>
  <c r="BM11" i="2"/>
  <c r="S9" i="2"/>
  <c r="DX13" i="3"/>
  <c r="W9" i="2" s="1"/>
  <c r="CN8" i="2"/>
  <c r="GQ12" i="3"/>
  <c r="CP8" i="2" s="1"/>
  <c r="BD10" i="2"/>
  <c r="FG14" i="3"/>
  <c r="BF10" i="2" s="1"/>
  <c r="AQ11" i="2"/>
  <c r="EU15" i="3"/>
  <c r="AT11" i="2" s="1"/>
  <c r="DQ9" i="2"/>
  <c r="HU13" i="3"/>
  <c r="DT9" i="2" s="1"/>
  <c r="BD13" i="3"/>
  <c r="CF13" i="3" s="1"/>
  <c r="CV13" i="3" s="1"/>
  <c r="FP13" i="3"/>
  <c r="EP19" i="3"/>
  <c r="AO15" i="2" s="1"/>
  <c r="GA17" i="3"/>
  <c r="BZ13" i="2" s="1"/>
  <c r="CD11" i="2"/>
  <c r="GG15" i="3"/>
  <c r="CF11" i="2" s="1"/>
  <c r="BG8" i="2"/>
  <c r="BB5" i="2"/>
  <c r="DF24" i="2"/>
  <c r="HW28" i="3"/>
  <c r="DV24" i="2" s="1"/>
  <c r="AF22" i="2"/>
  <c r="BG6" i="2"/>
  <c r="FK10" i="3"/>
  <c r="BJ6" i="2" s="1"/>
  <c r="FP10" i="3"/>
  <c r="BD10" i="3"/>
  <c r="CF10" i="3" s="1"/>
  <c r="BB20" i="3"/>
  <c r="CE20" i="3" s="1"/>
  <c r="CV20" i="3" s="1"/>
  <c r="FU20" i="3"/>
  <c r="CN7" i="2"/>
  <c r="GQ11" i="3"/>
  <c r="CP7" i="2" s="1"/>
  <c r="DB7" i="2"/>
  <c r="HF11" i="3"/>
  <c r="DE7" i="2" s="1"/>
  <c r="BW5" i="2"/>
  <c r="AW15" i="2"/>
  <c r="FA19" i="3"/>
  <c r="AZ15" i="2" s="1"/>
  <c r="DD5" i="2"/>
  <c r="HG9" i="3"/>
  <c r="HJ9" i="3"/>
  <c r="AN9" i="3"/>
  <c r="BX9" i="3" s="1"/>
  <c r="CU9" i="3" s="1"/>
  <c r="DL10" i="2"/>
  <c r="AI25" i="2"/>
  <c r="EL29" i="3"/>
  <c r="AK25" i="2" s="1"/>
  <c r="AF18" i="2"/>
  <c r="BM14" i="2"/>
  <c r="FQ18" i="3"/>
  <c r="BP14" i="2" s="1"/>
  <c r="DG13" i="2"/>
  <c r="FF13" i="3"/>
  <c r="BE9" i="2" s="1"/>
  <c r="BN9" i="3"/>
  <c r="CK9" i="3" s="1"/>
  <c r="EZ9" i="3"/>
  <c r="D58" i="3"/>
  <c r="D55" i="3"/>
  <c r="D59" i="3" s="1"/>
  <c r="DH13" i="3"/>
  <c r="DU13" i="3"/>
  <c r="T9" i="2" s="1"/>
  <c r="S11" i="2"/>
  <c r="DX15" i="3"/>
  <c r="W11" i="2" s="1"/>
  <c r="EZ46" i="3"/>
  <c r="BN46" i="3"/>
  <c r="CK46" i="3" s="1"/>
  <c r="CX46" i="3" s="1"/>
  <c r="CQ32" i="2"/>
  <c r="GU36" i="3"/>
  <c r="CT32" i="2" s="1"/>
  <c r="BR40" i="3"/>
  <c r="CM40" i="3" s="1"/>
  <c r="FJ40" i="3"/>
  <c r="FK40" i="3" s="1"/>
  <c r="BJ36" i="2" s="1"/>
  <c r="CV45" i="3"/>
  <c r="DL39" i="2"/>
  <c r="CL29" i="2"/>
  <c r="GP33" i="3"/>
  <c r="CO29" i="2" s="1"/>
  <c r="AL37" i="2"/>
  <c r="BT29" i="2"/>
  <c r="FW33" i="3"/>
  <c r="BV29" i="2" s="1"/>
  <c r="DN27" i="2"/>
  <c r="HQ31" i="3"/>
  <c r="DP27" i="2" s="1"/>
  <c r="DB14" i="2"/>
  <c r="HF18" i="3"/>
  <c r="DE14" i="2" s="1"/>
  <c r="AI27" i="2"/>
  <c r="EL31" i="3"/>
  <c r="AK27" i="2" s="1"/>
  <c r="AW16" i="2"/>
  <c r="FA20" i="3"/>
  <c r="AZ16" i="2" s="1"/>
  <c r="BT19" i="2"/>
  <c r="FW23" i="3"/>
  <c r="BV19" i="2" s="1"/>
  <c r="AL10" i="2"/>
  <c r="EP14" i="3"/>
  <c r="AO10" i="2" s="1"/>
  <c r="CI10" i="2"/>
  <c r="GL14" i="3"/>
  <c r="CK10" i="2" s="1"/>
  <c r="CD9" i="2"/>
  <c r="GG13" i="3"/>
  <c r="CF9" i="2" s="1"/>
  <c r="HT9" i="3"/>
  <c r="AX9" i="3"/>
  <c r="CC9" i="3" s="1"/>
  <c r="CV9" i="3" s="1"/>
  <c r="DG43" i="2"/>
  <c r="AL42" i="3"/>
  <c r="BW42" i="3" s="1"/>
  <c r="HE42" i="3"/>
  <c r="EE42" i="3"/>
  <c r="CG43" i="2"/>
  <c r="GT47" i="3"/>
  <c r="BT47" i="3"/>
  <c r="CN47" i="3" s="1"/>
  <c r="CY47" i="3" s="1"/>
  <c r="AS41" i="2"/>
  <c r="EV45" i="3"/>
  <c r="AU41" i="2" s="1"/>
  <c r="AI39" i="2"/>
  <c r="EL43" i="3"/>
  <c r="AK39" i="2" s="1"/>
  <c r="FU44" i="3"/>
  <c r="BB44" i="3"/>
  <c r="CE44" i="3" s="1"/>
  <c r="CV44" i="3" s="1"/>
  <c r="BR47" i="3"/>
  <c r="CM47" i="3" s="1"/>
  <c r="FJ47" i="3"/>
  <c r="DB42" i="2"/>
  <c r="HF46" i="3"/>
  <c r="DE42" i="2" s="1"/>
  <c r="DF40" i="2"/>
  <c r="HW44" i="3"/>
  <c r="DV40" i="2" s="1"/>
  <c r="AX39" i="3"/>
  <c r="CC39" i="3" s="1"/>
  <c r="CV39" i="3" s="1"/>
  <c r="HT39" i="3"/>
  <c r="EJ41" i="3"/>
  <c r="AT41" i="3"/>
  <c r="CA41" i="3" s="1"/>
  <c r="DI34" i="2"/>
  <c r="HL38" i="3"/>
  <c r="DK34" i="2" s="1"/>
  <c r="AT38" i="3"/>
  <c r="CA38" i="3" s="1"/>
  <c r="EJ38" i="3"/>
  <c r="EK38" i="3" s="1"/>
  <c r="AJ34" i="2" s="1"/>
  <c r="DL31" i="2"/>
  <c r="HP35" i="3"/>
  <c r="DO31" i="2" s="1"/>
  <c r="BF41" i="3"/>
  <c r="CG41" i="3" s="1"/>
  <c r="CW41" i="3" s="1"/>
  <c r="FZ41" i="3"/>
  <c r="BI32" i="2"/>
  <c r="FL36" i="3"/>
  <c r="BK32" i="2" s="1"/>
  <c r="HE35" i="3"/>
  <c r="AL35" i="3"/>
  <c r="BW35" i="3" s="1"/>
  <c r="EE35" i="3"/>
  <c r="DS38" i="2"/>
  <c r="HV42" i="3"/>
  <c r="DU38" i="2" s="1"/>
  <c r="AN39" i="3"/>
  <c r="BX39" i="3" s="1"/>
  <c r="HJ39" i="3"/>
  <c r="AQ33" i="2"/>
  <c r="EU37" i="3"/>
  <c r="AT33" i="2" s="1"/>
  <c r="EZ35" i="3"/>
  <c r="BN35" i="3"/>
  <c r="CK35" i="3" s="1"/>
  <c r="CX35" i="3" s="1"/>
  <c r="BJ42" i="3"/>
  <c r="CI42" i="3" s="1"/>
  <c r="GO42" i="3"/>
  <c r="BF39" i="3"/>
  <c r="CG39" i="3" s="1"/>
  <c r="CW39" i="3" s="1"/>
  <c r="FZ39" i="3"/>
  <c r="CB33" i="2"/>
  <c r="CX40" i="3"/>
  <c r="AG36" i="2"/>
  <c r="FP35" i="3"/>
  <c r="FQ35" i="3" s="1"/>
  <c r="BP31" i="2" s="1"/>
  <c r="BD35" i="3"/>
  <c r="CF35" i="3" s="1"/>
  <c r="AR40" i="3"/>
  <c r="BZ40" i="3" s="1"/>
  <c r="ET40" i="3"/>
  <c r="BO30" i="2"/>
  <c r="FR34" i="3"/>
  <c r="DQ25" i="2"/>
  <c r="HU29" i="3"/>
  <c r="DT25" i="2" s="1"/>
  <c r="AL36" i="2"/>
  <c r="EP40" i="3"/>
  <c r="AO36" i="2" s="1"/>
  <c r="FQ34" i="3"/>
  <c r="BP30" i="2" s="1"/>
  <c r="FZ33" i="3"/>
  <c r="BF33" i="3"/>
  <c r="CG33" i="3" s="1"/>
  <c r="DN41" i="2"/>
  <c r="HQ45" i="3"/>
  <c r="DP41" i="2" s="1"/>
  <c r="AT45" i="3"/>
  <c r="CA45" i="3" s="1"/>
  <c r="CP45" i="3" s="1"/>
  <c r="EJ45" i="3"/>
  <c r="CY34" i="3"/>
  <c r="CG34" i="2"/>
  <c r="CB30" i="2"/>
  <c r="AQ28" i="2"/>
  <c r="EU32" i="3"/>
  <c r="AT28" i="2" s="1"/>
  <c r="CL26" i="2"/>
  <c r="GP30" i="3"/>
  <c r="CO26" i="2" s="1"/>
  <c r="FE43" i="3"/>
  <c r="BP43" i="3"/>
  <c r="CL43" i="3" s="1"/>
  <c r="CW40" i="3"/>
  <c r="HK38" i="3"/>
  <c r="DJ34" i="2" s="1"/>
  <c r="AG29" i="2"/>
  <c r="EK33" i="3"/>
  <c r="AJ29" i="2" s="1"/>
  <c r="BR28" i="2"/>
  <c r="CS31" i="3"/>
  <c r="DG31" i="3"/>
  <c r="DT31" i="3"/>
  <c r="DB39" i="2"/>
  <c r="HF43" i="3"/>
  <c r="DE39" i="2" s="1"/>
  <c r="AS35" i="2"/>
  <c r="EV39" i="3"/>
  <c r="AU35" i="2" s="1"/>
  <c r="AI29" i="2"/>
  <c r="EL33" i="3"/>
  <c r="AK29" i="2" s="1"/>
  <c r="CQ26" i="2"/>
  <c r="AY29" i="2"/>
  <c r="FB33" i="3"/>
  <c r="BD32" i="3"/>
  <c r="CF32" i="3" s="1"/>
  <c r="FP32" i="3"/>
  <c r="CB19" i="2"/>
  <c r="GF23" i="3"/>
  <c r="CE19" i="2" s="1"/>
  <c r="BY33" i="2"/>
  <c r="GB37" i="3"/>
  <c r="CA33" i="2" s="1"/>
  <c r="GA37" i="3"/>
  <c r="BZ33" i="2" s="1"/>
  <c r="BB25" i="2"/>
  <c r="FF29" i="3"/>
  <c r="BE25" i="2" s="1"/>
  <c r="GY23" i="3"/>
  <c r="BV23" i="3"/>
  <c r="CO23" i="3" s="1"/>
  <c r="CY23" i="3" s="1"/>
  <c r="FU41" i="3"/>
  <c r="BB41" i="3"/>
  <c r="CE41" i="3" s="1"/>
  <c r="DB30" i="2"/>
  <c r="HF34" i="3"/>
  <c r="DE30" i="2" s="1"/>
  <c r="DQ23" i="2"/>
  <c r="HU27" i="3"/>
  <c r="DT23" i="2" s="1"/>
  <c r="EO30" i="3"/>
  <c r="AP30" i="3"/>
  <c r="BY30" i="3" s="1"/>
  <c r="DG21" i="3"/>
  <c r="DT21" i="3"/>
  <c r="CS21" i="3"/>
  <c r="AQ26" i="2"/>
  <c r="BF27" i="3"/>
  <c r="CG27" i="3" s="1"/>
  <c r="CW27" i="3" s="1"/>
  <c r="FZ27" i="3"/>
  <c r="BM22" i="2"/>
  <c r="FQ26" i="3"/>
  <c r="BP22" i="2" s="1"/>
  <c r="CB20" i="2"/>
  <c r="GF24" i="3"/>
  <c r="CE20" i="2" s="1"/>
  <c r="GE9" i="3"/>
  <c r="BH9" i="3"/>
  <c r="CH9" i="3" s="1"/>
  <c r="CN20" i="2"/>
  <c r="GQ24" i="3"/>
  <c r="CP20" i="2" s="1"/>
  <c r="DF20" i="2"/>
  <c r="HW24" i="3"/>
  <c r="DV20" i="2" s="1"/>
  <c r="CG18" i="2"/>
  <c r="AT20" i="3"/>
  <c r="CA20" i="3" s="1"/>
  <c r="EJ20" i="3"/>
  <c r="AL9" i="2"/>
  <c r="EP13" i="3"/>
  <c r="AO9" i="2" s="1"/>
  <c r="BW25" i="2"/>
  <c r="GA29" i="3"/>
  <c r="BZ25" i="2" s="1"/>
  <c r="BA24" i="2"/>
  <c r="FM28" i="3"/>
  <c r="BL24" i="2" s="1"/>
  <c r="FA26" i="3"/>
  <c r="AZ22" i="2" s="1"/>
  <c r="HK25" i="3"/>
  <c r="DJ21" i="2" s="1"/>
  <c r="ET17" i="3"/>
  <c r="AR17" i="3"/>
  <c r="BZ17" i="3" s="1"/>
  <c r="Y55" i="3"/>
  <c r="Y59" i="3" s="1"/>
  <c r="Y58" i="3"/>
  <c r="AG24" i="2"/>
  <c r="CU24" i="3"/>
  <c r="FK22" i="3"/>
  <c r="BJ18" i="2" s="1"/>
  <c r="CV16" i="2"/>
  <c r="BR13" i="2"/>
  <c r="FV17" i="3"/>
  <c r="BU13" i="2" s="1"/>
  <c r="P58" i="3"/>
  <c r="P55" i="3"/>
  <c r="P59" i="3" s="1"/>
  <c r="DG18" i="2"/>
  <c r="AY28" i="2"/>
  <c r="FB32" i="3"/>
  <c r="CD23" i="2"/>
  <c r="GG27" i="3"/>
  <c r="CF23" i="2" s="1"/>
  <c r="EZ24" i="3"/>
  <c r="BN24" i="3"/>
  <c r="CK24" i="3" s="1"/>
  <c r="CX24" i="3" s="1"/>
  <c r="HT17" i="3"/>
  <c r="AX17" i="3"/>
  <c r="CC17" i="3" s="1"/>
  <c r="CV17" i="3" s="1"/>
  <c r="DG11" i="2"/>
  <c r="HK15" i="3"/>
  <c r="DJ11" i="2" s="1"/>
  <c r="G58" i="3"/>
  <c r="G55" i="3"/>
  <c r="G59" i="3" s="1"/>
  <c r="BO21" i="2"/>
  <c r="FR25" i="3"/>
  <c r="EE23" i="3"/>
  <c r="AL23" i="3"/>
  <c r="BW23" i="3" s="1"/>
  <c r="HE23" i="3"/>
  <c r="BM7" i="2"/>
  <c r="FQ11" i="3"/>
  <c r="BP7" i="2" s="1"/>
  <c r="BQ20" i="2"/>
  <c r="BO15" i="2"/>
  <c r="FR19" i="3"/>
  <c r="BT14" i="2"/>
  <c r="FW18" i="3"/>
  <c r="BV14" i="2" s="1"/>
  <c r="DD13" i="2"/>
  <c r="HG17" i="3"/>
  <c r="DG16" i="3"/>
  <c r="CS16" i="3"/>
  <c r="DT16" i="3"/>
  <c r="FP15" i="3"/>
  <c r="BD15" i="3"/>
  <c r="CF15" i="3" s="1"/>
  <c r="EZ13" i="3"/>
  <c r="BN13" i="3"/>
  <c r="CK13" i="3" s="1"/>
  <c r="CX13" i="3" s="1"/>
  <c r="BL21" i="3"/>
  <c r="CJ21" i="3" s="1"/>
  <c r="CW21" i="3" s="1"/>
  <c r="DC21" i="3" s="1"/>
  <c r="GJ21" i="3"/>
  <c r="BV16" i="3"/>
  <c r="CO16" i="3" s="1"/>
  <c r="CY16" i="3" s="1"/>
  <c r="GY16" i="3"/>
  <c r="BI11" i="2"/>
  <c r="FL15" i="3"/>
  <c r="BK11" i="2" s="1"/>
  <c r="GK14" i="3"/>
  <c r="CJ10" i="2" s="1"/>
  <c r="GP13" i="3"/>
  <c r="CO9" i="2" s="1"/>
  <c r="BY6" i="2"/>
  <c r="GB10" i="3"/>
  <c r="CA6" i="2" s="1"/>
  <c r="DN24" i="2"/>
  <c r="HQ28" i="3"/>
  <c r="DP24" i="2" s="1"/>
  <c r="CS16" i="2"/>
  <c r="GV20" i="3"/>
  <c r="CU16" i="2" s="1"/>
  <c r="BM9" i="2"/>
  <c r="BR12" i="3"/>
  <c r="CM12" i="3" s="1"/>
  <c r="FJ12" i="3"/>
  <c r="FK12" i="3" s="1"/>
  <c r="BJ8" i="2" s="1"/>
  <c r="AI7" i="2"/>
  <c r="EL11" i="3"/>
  <c r="AK7" i="2" s="1"/>
  <c r="BO12" i="2"/>
  <c r="FR16" i="3"/>
  <c r="EE11" i="3"/>
  <c r="HE11" i="3"/>
  <c r="AL11" i="3"/>
  <c r="BW11" i="3" s="1"/>
  <c r="AG6" i="2"/>
  <c r="BO16" i="2"/>
  <c r="FR20" i="3"/>
  <c r="EO20" i="3"/>
  <c r="AP20" i="3"/>
  <c r="BY20" i="3" s="1"/>
  <c r="AY14" i="2"/>
  <c r="FB18" i="3"/>
  <c r="DT11" i="3"/>
  <c r="CS11" i="3"/>
  <c r="DG11" i="3"/>
  <c r="BO7" i="2"/>
  <c r="FR11" i="3"/>
  <c r="BW15" i="2"/>
  <c r="AD5" i="2"/>
  <c r="EG9" i="3"/>
  <c r="DG5" i="2"/>
  <c r="HK9" i="3"/>
  <c r="DJ5" i="2" s="1"/>
  <c r="AZ14" i="3"/>
  <c r="CD14" i="3" s="1"/>
  <c r="HO14" i="3"/>
  <c r="BD18" i="3"/>
  <c r="CF18" i="3" s="1"/>
  <c r="CV18" i="3" s="1"/>
  <c r="FP18" i="3"/>
  <c r="HJ17" i="3"/>
  <c r="AN17" i="3"/>
  <c r="BX17" i="3" s="1"/>
  <c r="BB7" i="2"/>
  <c r="FF11" i="3"/>
  <c r="BE7" i="2" s="1"/>
  <c r="AB58" i="3"/>
  <c r="AB55" i="3"/>
  <c r="AB59" i="3" s="1"/>
  <c r="GJ47" i="3"/>
  <c r="GK47" i="3" s="1"/>
  <c r="CJ43" i="2" s="1"/>
  <c r="BL47" i="3"/>
  <c r="CJ47" i="3" s="1"/>
  <c r="AX43" i="3"/>
  <c r="CC43" i="3" s="1"/>
  <c r="HT43" i="3"/>
  <c r="AN40" i="2"/>
  <c r="EQ44" i="3"/>
  <c r="AP40" i="2" s="1"/>
  <c r="BB47" i="3"/>
  <c r="CE47" i="3" s="1"/>
  <c r="FU47" i="3"/>
  <c r="AN39" i="2"/>
  <c r="EQ43" i="3"/>
  <c r="AP39" i="2" s="1"/>
  <c r="HJ35" i="3"/>
  <c r="AN35" i="3"/>
  <c r="BX35" i="3" s="1"/>
  <c r="DN37" i="2"/>
  <c r="HQ41" i="3"/>
  <c r="DP37" i="2" s="1"/>
  <c r="BW32" i="2"/>
  <c r="DB31" i="2"/>
  <c r="HF35" i="3"/>
  <c r="DE31" i="2" s="1"/>
  <c r="CG38" i="2"/>
  <c r="DG35" i="2"/>
  <c r="HK39" i="3"/>
  <c r="DJ35" i="2" s="1"/>
  <c r="AI32" i="2"/>
  <c r="EL36" i="3"/>
  <c r="AK32" i="2" s="1"/>
  <c r="DQ31" i="2"/>
  <c r="HU35" i="3"/>
  <c r="DT31" i="2" s="1"/>
  <c r="BM38" i="2"/>
  <c r="DB35" i="2"/>
  <c r="HF39" i="3"/>
  <c r="DE35" i="2" s="1"/>
  <c r="BH37" i="3"/>
  <c r="CH37" i="3" s="1"/>
  <c r="GE37" i="3"/>
  <c r="AY36" i="2"/>
  <c r="FB40" i="3"/>
  <c r="AT40" i="3"/>
  <c r="CA40" i="3" s="1"/>
  <c r="EJ40" i="3"/>
  <c r="CL31" i="2"/>
  <c r="GP35" i="3"/>
  <c r="CO31" i="2" s="1"/>
  <c r="AG31" i="2"/>
  <c r="CX47" i="3"/>
  <c r="BT36" i="2"/>
  <c r="FW40" i="3"/>
  <c r="BV36" i="2" s="1"/>
  <c r="CQ41" i="2"/>
  <c r="FV40" i="3"/>
  <c r="BU36" i="2" s="1"/>
  <c r="CS30" i="2"/>
  <c r="GV34" i="3"/>
  <c r="CU30" i="2" s="1"/>
  <c r="AF28" i="2"/>
  <c r="AS39" i="2"/>
  <c r="EV43" i="3"/>
  <c r="AU39" i="2" s="1"/>
  <c r="CI35" i="2"/>
  <c r="GL39" i="3"/>
  <c r="CK35" i="2" s="1"/>
  <c r="BL38" i="3"/>
  <c r="CJ38" i="3" s="1"/>
  <c r="CW38" i="3" s="1"/>
  <c r="DC38" i="3" s="1"/>
  <c r="GJ38" i="3"/>
  <c r="GE34" i="3"/>
  <c r="BH34" i="3"/>
  <c r="CH34" i="3" s="1"/>
  <c r="CW34" i="3" s="1"/>
  <c r="DQ27" i="2"/>
  <c r="HU31" i="3"/>
  <c r="DT27" i="2" s="1"/>
  <c r="BB39" i="2"/>
  <c r="FF43" i="3"/>
  <c r="BE39" i="2" s="1"/>
  <c r="BY36" i="2"/>
  <c r="GB40" i="3"/>
  <c r="CA36" i="2" s="1"/>
  <c r="CG29" i="2"/>
  <c r="FU32" i="3"/>
  <c r="FV32" i="3" s="1"/>
  <c r="BU28" i="2" s="1"/>
  <c r="BB32" i="3"/>
  <c r="CE32" i="3" s="1"/>
  <c r="CV32" i="3" s="1"/>
  <c r="AW26" i="2"/>
  <c r="FA30" i="3"/>
  <c r="AZ26" i="2" s="1"/>
  <c r="CS43" i="3"/>
  <c r="DG43" i="3"/>
  <c r="DT43" i="3"/>
  <c r="GT30" i="3"/>
  <c r="BT30" i="3"/>
  <c r="CN30" i="3" s="1"/>
  <c r="CY30" i="3" s="1"/>
  <c r="AG28" i="2"/>
  <c r="EK32" i="3"/>
  <c r="AJ28" i="2" s="1"/>
  <c r="BF26" i="3"/>
  <c r="CG26" i="3" s="1"/>
  <c r="CW26" i="3" s="1"/>
  <c r="FZ26" i="3"/>
  <c r="CS27" i="2"/>
  <c r="GV31" i="3"/>
  <c r="CU27" i="2" s="1"/>
  <c r="BQ26" i="2"/>
  <c r="DB18" i="2"/>
  <c r="HF22" i="3"/>
  <c r="DE18" i="2" s="1"/>
  <c r="CW37" i="3"/>
  <c r="CX28" i="2"/>
  <c r="HA32" i="3"/>
  <c r="CZ28" i="2" s="1"/>
  <c r="EZ23" i="3"/>
  <c r="BN23" i="3"/>
  <c r="CK23" i="3" s="1"/>
  <c r="CX23" i="3" s="1"/>
  <c r="CD42" i="2"/>
  <c r="GG46" i="3"/>
  <c r="CF42" i="2" s="1"/>
  <c r="BR37" i="2"/>
  <c r="BI29" i="2"/>
  <c r="FL33" i="3"/>
  <c r="BK29" i="2" s="1"/>
  <c r="GY27" i="3"/>
  <c r="BV27" i="3"/>
  <c r="CO27" i="3" s="1"/>
  <c r="CY27" i="3" s="1"/>
  <c r="AN25" i="2"/>
  <c r="EQ29" i="3"/>
  <c r="AP25" i="2" s="1"/>
  <c r="FK36" i="3"/>
  <c r="BJ32" i="2" s="1"/>
  <c r="DB23" i="2"/>
  <c r="AG22" i="2"/>
  <c r="BR20" i="2"/>
  <c r="BT18" i="2"/>
  <c r="FW22" i="3"/>
  <c r="BV18" i="2" s="1"/>
  <c r="AR9" i="3"/>
  <c r="BZ9" i="3" s="1"/>
  <c r="ET9" i="3"/>
  <c r="EU9" i="3" s="1"/>
  <c r="AT5" i="2" s="1"/>
  <c r="AI20" i="2"/>
  <c r="EL24" i="3"/>
  <c r="AK20" i="2" s="1"/>
  <c r="BL22" i="3"/>
  <c r="CJ22" i="3" s="1"/>
  <c r="GJ22" i="3"/>
  <c r="EE20" i="3"/>
  <c r="HE20" i="3"/>
  <c r="AL20" i="3"/>
  <c r="BW20" i="3" s="1"/>
  <c r="CB7" i="2"/>
  <c r="GF11" i="3"/>
  <c r="CE7" i="2" s="1"/>
  <c r="CV30" i="3"/>
  <c r="DS25" i="2"/>
  <c r="HV29" i="3"/>
  <c r="DU25" i="2" s="1"/>
  <c r="DH25" i="3"/>
  <c r="DU25" i="3"/>
  <c r="T21" i="2" s="1"/>
  <c r="BB19" i="2"/>
  <c r="FF23" i="3"/>
  <c r="BE19" i="2" s="1"/>
  <c r="CQ18" i="2"/>
  <c r="CU21" i="3"/>
  <c r="CP21" i="3"/>
  <c r="CB10" i="2"/>
  <c r="GF14" i="3"/>
  <c r="CE10" i="2" s="1"/>
  <c r="Q55" i="3"/>
  <c r="Q59" i="3" s="1"/>
  <c r="Q58" i="3"/>
  <c r="AS24" i="2"/>
  <c r="EV28" i="3"/>
  <c r="AU24" i="2" s="1"/>
  <c r="EJ28" i="3"/>
  <c r="AT28" i="3"/>
  <c r="CA28" i="3" s="1"/>
  <c r="CU28" i="3" s="1"/>
  <c r="HJ26" i="3"/>
  <c r="HK26" i="3" s="1"/>
  <c r="DJ22" i="2" s="1"/>
  <c r="AN26" i="3"/>
  <c r="BX26" i="3" s="1"/>
  <c r="CU26" i="3" s="1"/>
  <c r="ET20" i="3"/>
  <c r="AR20" i="3"/>
  <c r="BZ20" i="3" s="1"/>
  <c r="FE12" i="3"/>
  <c r="BP12" i="3"/>
  <c r="CL12" i="3" s="1"/>
  <c r="H58" i="3"/>
  <c r="H55" i="3"/>
  <c r="H59" i="3" s="1"/>
  <c r="AN22" i="3"/>
  <c r="BX22" i="3" s="1"/>
  <c r="CP22" i="3" s="1"/>
  <c r="HJ22" i="3"/>
  <c r="HK22" i="3" s="1"/>
  <c r="DJ18" i="2" s="1"/>
  <c r="FE26" i="3"/>
  <c r="BP26" i="3"/>
  <c r="CL26" i="3" s="1"/>
  <c r="CX26" i="3" s="1"/>
  <c r="CI21" i="2"/>
  <c r="GL25" i="3"/>
  <c r="CK21" i="2" s="1"/>
  <c r="AW20" i="2"/>
  <c r="FA24" i="3"/>
  <c r="AZ20" i="2" s="1"/>
  <c r="CD18" i="2"/>
  <c r="GG22" i="3"/>
  <c r="CF18" i="2" s="1"/>
  <c r="CQ12" i="2"/>
  <c r="GU16" i="3"/>
  <c r="CT12" i="2" s="1"/>
  <c r="FE15" i="3"/>
  <c r="BP15" i="3"/>
  <c r="CL15" i="3" s="1"/>
  <c r="CX15" i="3" s="1"/>
  <c r="FE10" i="3"/>
  <c r="BP10" i="3"/>
  <c r="CL10" i="3" s="1"/>
  <c r="CX10" i="3" s="1"/>
  <c r="FP29" i="3"/>
  <c r="BD29" i="3"/>
  <c r="CF29" i="3" s="1"/>
  <c r="BQ23" i="2"/>
  <c r="DL19" i="2"/>
  <c r="AI12" i="2"/>
  <c r="EL16" i="3"/>
  <c r="AK12" i="2" s="1"/>
  <c r="DG6" i="2"/>
  <c r="HK10" i="3"/>
  <c r="DJ6" i="2" s="1"/>
  <c r="AD13" i="2"/>
  <c r="EG17" i="3"/>
  <c r="AG11" i="2"/>
  <c r="AW9" i="2"/>
  <c r="AI8" i="2"/>
  <c r="EL12" i="3"/>
  <c r="AK8" i="2" s="1"/>
  <c r="BT5" i="2"/>
  <c r="FW9" i="3"/>
  <c r="BV5" i="2" s="1"/>
  <c r="CV12" i="2"/>
  <c r="GZ16" i="3"/>
  <c r="CY12" i="2" s="1"/>
  <c r="AB9" i="2"/>
  <c r="EF13" i="3"/>
  <c r="AE9" i="2" s="1"/>
  <c r="CX14" i="2"/>
  <c r="HA18" i="3"/>
  <c r="CZ14" i="2" s="1"/>
  <c r="AI9" i="2"/>
  <c r="EL13" i="3"/>
  <c r="AK9" i="2" s="1"/>
  <c r="CB8" i="2"/>
  <c r="GF12" i="3"/>
  <c r="CE8" i="2" s="1"/>
  <c r="S22" i="2"/>
  <c r="DX26" i="3"/>
  <c r="W22" i="2" s="1"/>
  <c r="DS6" i="2"/>
  <c r="HV10" i="3"/>
  <c r="DU6" i="2" s="1"/>
  <c r="AT10" i="3"/>
  <c r="CA10" i="3" s="1"/>
  <c r="EJ10" i="3"/>
  <c r="DI12" i="2"/>
  <c r="HL16" i="3"/>
  <c r="DK12" i="2" s="1"/>
  <c r="AL16" i="2"/>
  <c r="CX18" i="3"/>
  <c r="HK13" i="3"/>
  <c r="DJ9" i="2" s="1"/>
  <c r="CX7" i="2"/>
  <c r="HA11" i="3"/>
  <c r="CZ7" i="2" s="1"/>
  <c r="CL6" i="2"/>
  <c r="GP10" i="3"/>
  <c r="CO6" i="2" s="1"/>
  <c r="BI5" i="2"/>
  <c r="FL9" i="3"/>
  <c r="BK5" i="2" s="1"/>
  <c r="BF19" i="3"/>
  <c r="CG19" i="3" s="1"/>
  <c r="CW19" i="3" s="1"/>
  <c r="FZ19" i="3"/>
  <c r="AN13" i="2"/>
  <c r="EQ17" i="3"/>
  <c r="AP13" i="2" s="1"/>
  <c r="FQ14" i="3"/>
  <c r="BP10" i="2" s="1"/>
  <c r="AN10" i="2"/>
  <c r="EQ14" i="3"/>
  <c r="AP10" i="2" s="1"/>
  <c r="CX8" i="2"/>
  <c r="HA12" i="3"/>
  <c r="CZ8" i="2" s="1"/>
  <c r="FE9" i="3"/>
  <c r="BP9" i="3"/>
  <c r="CL9" i="3" s="1"/>
  <c r="E58" i="3"/>
  <c r="E55" i="3"/>
  <c r="E59" i="3" s="1"/>
  <c r="BA17" i="2"/>
  <c r="CW18" i="3"/>
  <c r="AG14" i="2"/>
  <c r="AI5" i="2"/>
  <c r="EL9" i="3"/>
  <c r="AK5" i="2" s="1"/>
  <c r="BF9" i="3"/>
  <c r="CG9" i="3" s="1"/>
  <c r="CW9" i="3" s="1"/>
  <c r="FZ9" i="3"/>
  <c r="DS16" i="2"/>
  <c r="HV20" i="3"/>
  <c r="DU16" i="2" s="1"/>
  <c r="AL47" i="3"/>
  <c r="BW47" i="3" s="1"/>
  <c r="EE47" i="3"/>
  <c r="HE47" i="3"/>
  <c r="AB43" i="2"/>
  <c r="EF47" i="3"/>
  <c r="AE43" i="2" s="1"/>
  <c r="HJ47" i="3"/>
  <c r="HK47" i="3" s="1"/>
  <c r="DJ43" i="2" s="1"/>
  <c r="AN47" i="3"/>
  <c r="BX47" i="3" s="1"/>
  <c r="BM43" i="2"/>
  <c r="FQ47" i="3"/>
  <c r="BP43" i="2" s="1"/>
  <c r="CV41" i="3"/>
  <c r="DT46" i="3"/>
  <c r="CS46" i="3"/>
  <c r="DG46" i="3"/>
  <c r="CP38" i="3"/>
  <c r="CU38" i="3"/>
  <c r="EZ37" i="3"/>
  <c r="BN37" i="3"/>
  <c r="CK37" i="3" s="1"/>
  <c r="CX37" i="3" s="1"/>
  <c r="BT32" i="2"/>
  <c r="FW36" i="3"/>
  <c r="BV32" i="2" s="1"/>
  <c r="DT47" i="3"/>
  <c r="DG47" i="3"/>
  <c r="CS47" i="3"/>
  <c r="DQ42" i="2"/>
  <c r="HU46" i="3"/>
  <c r="DT42" i="2" s="1"/>
  <c r="BA40" i="2"/>
  <c r="CX41" i="3"/>
  <c r="FP47" i="3"/>
  <c r="BD47" i="3"/>
  <c r="CF47" i="3" s="1"/>
  <c r="DG42" i="2"/>
  <c r="HK46" i="3"/>
  <c r="DJ42" i="2" s="1"/>
  <c r="BI39" i="2"/>
  <c r="FL43" i="3"/>
  <c r="BK39" i="2" s="1"/>
  <c r="FK43" i="3"/>
  <c r="BJ39" i="2" s="1"/>
  <c r="DS37" i="2"/>
  <c r="HV41" i="3"/>
  <c r="DU37" i="2" s="1"/>
  <c r="HU41" i="3"/>
  <c r="DT37" i="2" s="1"/>
  <c r="AL40" i="2"/>
  <c r="EP44" i="3"/>
  <c r="AO40" i="2" s="1"/>
  <c r="BR43" i="2"/>
  <c r="FV47" i="3"/>
  <c r="BU43" i="2" s="1"/>
  <c r="DF41" i="2"/>
  <c r="HW45" i="3"/>
  <c r="DV41" i="2" s="1"/>
  <c r="HF41" i="3"/>
  <c r="DE37" i="2" s="1"/>
  <c r="BP37" i="3"/>
  <c r="CL37" i="3" s="1"/>
  <c r="FE37" i="3"/>
  <c r="DS42" i="2"/>
  <c r="HV46" i="3"/>
  <c r="DU42" i="2" s="1"/>
  <c r="HT37" i="3"/>
  <c r="AX37" i="3"/>
  <c r="CC37" i="3" s="1"/>
  <c r="CV37" i="3" s="1"/>
  <c r="AN35" i="2"/>
  <c r="EQ39" i="3"/>
  <c r="AP35" i="2" s="1"/>
  <c r="EP39" i="3"/>
  <c r="AO35" i="2" s="1"/>
  <c r="AS34" i="2"/>
  <c r="EV38" i="3"/>
  <c r="AU34" i="2" s="1"/>
  <c r="BF36" i="3"/>
  <c r="CG36" i="3" s="1"/>
  <c r="CW36" i="3" s="1"/>
  <c r="FZ36" i="3"/>
  <c r="GA36" i="3" s="1"/>
  <c r="BZ32" i="2" s="1"/>
  <c r="CV30" i="2"/>
  <c r="GZ34" i="3"/>
  <c r="CY30" i="2" s="1"/>
  <c r="GJ42" i="3"/>
  <c r="BL42" i="3"/>
  <c r="CJ42" i="3" s="1"/>
  <c r="BW35" i="2"/>
  <c r="GA39" i="3"/>
  <c r="BZ35" i="2" s="1"/>
  <c r="HO36" i="3"/>
  <c r="AZ36" i="3"/>
  <c r="CD36" i="3" s="1"/>
  <c r="FP42" i="3"/>
  <c r="FQ42" i="3" s="1"/>
  <c r="BP38" i="2" s="1"/>
  <c r="BD42" i="3"/>
  <c r="CF42" i="3" s="1"/>
  <c r="CV42" i="3" s="1"/>
  <c r="GT40" i="3"/>
  <c r="BT40" i="3"/>
  <c r="CN40" i="3" s="1"/>
  <c r="CY40" i="3" s="1"/>
  <c r="DT39" i="3"/>
  <c r="CS39" i="3"/>
  <c r="DG39" i="3"/>
  <c r="BR33" i="2"/>
  <c r="FV37" i="3"/>
  <c r="BU33" i="2" s="1"/>
  <c r="BP32" i="3"/>
  <c r="CL32" i="3" s="1"/>
  <c r="CX32" i="3" s="1"/>
  <c r="FE32" i="3"/>
  <c r="EJ35" i="3"/>
  <c r="AT35" i="3"/>
  <c r="CA35" i="3" s="1"/>
  <c r="AY43" i="2"/>
  <c r="FB47" i="3"/>
  <c r="BT45" i="3"/>
  <c r="CN45" i="3" s="1"/>
  <c r="CY45" i="3" s="1"/>
  <c r="GT45" i="3"/>
  <c r="GU45" i="3" s="1"/>
  <c r="CT41" i="2" s="1"/>
  <c r="DF28" i="2"/>
  <c r="HW32" i="3"/>
  <c r="DV28" i="2" s="1"/>
  <c r="HO43" i="3"/>
  <c r="AZ43" i="3"/>
  <c r="CD43" i="3" s="1"/>
  <c r="HF37" i="3"/>
  <c r="DE33" i="2" s="1"/>
  <c r="DL30" i="2"/>
  <c r="HP34" i="3"/>
  <c r="DO30" i="2" s="1"/>
  <c r="BL33" i="3"/>
  <c r="CJ33" i="3" s="1"/>
  <c r="GJ33" i="3"/>
  <c r="GU31" i="3"/>
  <c r="CT27" i="2" s="1"/>
  <c r="CW30" i="3"/>
  <c r="GY38" i="3"/>
  <c r="BV38" i="3"/>
  <c r="CO38" i="3" s="1"/>
  <c r="AG26" i="2"/>
  <c r="EK30" i="3"/>
  <c r="AJ26" i="2" s="1"/>
  <c r="EJ32" i="3"/>
  <c r="AT32" i="3"/>
  <c r="CA32" i="3" s="1"/>
  <c r="CB26" i="2"/>
  <c r="GF30" i="3"/>
  <c r="CE26" i="2" s="1"/>
  <c r="BG23" i="2"/>
  <c r="FK27" i="3"/>
  <c r="BJ23" i="2" s="1"/>
  <c r="BW22" i="2"/>
  <c r="GA26" i="3"/>
  <c r="BZ22" i="2" s="1"/>
  <c r="CY31" i="3"/>
  <c r="CU37" i="3"/>
  <c r="BT31" i="2"/>
  <c r="FW35" i="3"/>
  <c r="BV31" i="2" s="1"/>
  <c r="DL25" i="2"/>
  <c r="HP29" i="3"/>
  <c r="DO25" i="2" s="1"/>
  <c r="AB24" i="2"/>
  <c r="EF28" i="3"/>
  <c r="AE24" i="2" s="1"/>
  <c r="AX23" i="3"/>
  <c r="CC23" i="3" s="1"/>
  <c r="HT23" i="3"/>
  <c r="AN42" i="2"/>
  <c r="EQ46" i="3"/>
  <c r="AP42" i="2" s="1"/>
  <c r="AP41" i="3"/>
  <c r="BY41" i="3" s="1"/>
  <c r="CP41" i="3" s="1"/>
  <c r="EO41" i="3"/>
  <c r="EP41" i="3" s="1"/>
  <c r="AO37" i="2" s="1"/>
  <c r="BY30" i="2"/>
  <c r="GB34" i="3"/>
  <c r="CA30" i="2" s="1"/>
  <c r="CV23" i="2"/>
  <c r="GZ27" i="3"/>
  <c r="CY23" i="2" s="1"/>
  <c r="CI25" i="2"/>
  <c r="GL29" i="3"/>
  <c r="CK25" i="2" s="1"/>
  <c r="CB22" i="2"/>
  <c r="GF26" i="3"/>
  <c r="CE22" i="2" s="1"/>
  <c r="AS29" i="2"/>
  <c r="EV33" i="3"/>
  <c r="AU29" i="2" s="1"/>
  <c r="EE27" i="3"/>
  <c r="HE27" i="3"/>
  <c r="AL27" i="3"/>
  <c r="BW27" i="3" s="1"/>
  <c r="AT26" i="3"/>
  <c r="CA26" i="3" s="1"/>
  <c r="CP26" i="3" s="1"/>
  <c r="EJ26" i="3"/>
  <c r="EK26" i="3" s="1"/>
  <c r="AJ22" i="2" s="1"/>
  <c r="BB24" i="3"/>
  <c r="CE24" i="3" s="1"/>
  <c r="CP24" i="3" s="1"/>
  <c r="FU24" i="3"/>
  <c r="FV24" i="3" s="1"/>
  <c r="BU20" i="2" s="1"/>
  <c r="AG17" i="2"/>
  <c r="EK21" i="3"/>
  <c r="AJ17" i="2" s="1"/>
  <c r="AI55" i="3"/>
  <c r="AI59" i="3" s="1"/>
  <c r="AI58" i="3"/>
  <c r="CI20" i="2"/>
  <c r="GL24" i="3"/>
  <c r="CK20" i="2" s="1"/>
  <c r="CB15" i="2"/>
  <c r="GF19" i="3"/>
  <c r="CE15" i="2" s="1"/>
  <c r="CU10" i="3"/>
  <c r="DD18" i="2"/>
  <c r="HG22" i="3"/>
  <c r="DS26" i="2"/>
  <c r="HV30" i="3"/>
  <c r="DU26" i="2" s="1"/>
  <c r="CV29" i="3"/>
  <c r="BT22" i="3"/>
  <c r="CN22" i="3" s="1"/>
  <c r="CY22" i="3" s="1"/>
  <c r="GT22" i="3"/>
  <c r="GU22" i="3" s="1"/>
  <c r="CT18" i="2" s="1"/>
  <c r="DI17" i="2"/>
  <c r="HL21" i="3"/>
  <c r="DK17" i="2" s="1"/>
  <c r="DB9" i="2"/>
  <c r="HF13" i="3"/>
  <c r="DE9" i="2" s="1"/>
  <c r="I55" i="3"/>
  <c r="I59" i="3" s="1"/>
  <c r="I58" i="3"/>
  <c r="CQ24" i="2"/>
  <c r="GU28" i="3"/>
  <c r="CT24" i="2" s="1"/>
  <c r="CD21" i="2"/>
  <c r="GG25" i="3"/>
  <c r="CF21" i="2" s="1"/>
  <c r="CN19" i="2"/>
  <c r="GQ23" i="3"/>
  <c r="CP19" i="2" s="1"/>
  <c r="GP23" i="3"/>
  <c r="CO19" i="2" s="1"/>
  <c r="AT22" i="3"/>
  <c r="CA22" i="3" s="1"/>
  <c r="EJ22" i="3"/>
  <c r="GY20" i="3"/>
  <c r="GZ20" i="3" s="1"/>
  <c r="CY16" i="2" s="1"/>
  <c r="BV20" i="3"/>
  <c r="CO20" i="3" s="1"/>
  <c r="CY20" i="3" s="1"/>
  <c r="GK11" i="3"/>
  <c r="CJ7" i="2" s="1"/>
  <c r="BB22" i="2"/>
  <c r="FF26" i="3"/>
  <c r="BE22" i="2" s="1"/>
  <c r="CV24" i="3"/>
  <c r="FE20" i="3"/>
  <c r="BP20" i="3"/>
  <c r="CL20" i="3" s="1"/>
  <c r="CX20" i="3" s="1"/>
  <c r="CG12" i="2"/>
  <c r="GK16" i="3"/>
  <c r="CJ12" i="2" s="1"/>
  <c r="AZ15" i="3"/>
  <c r="CD15" i="3" s="1"/>
  <c r="CV15" i="3" s="1"/>
  <c r="HO15" i="3"/>
  <c r="HO10" i="3"/>
  <c r="AZ10" i="3"/>
  <c r="CD10" i="3" s="1"/>
  <c r="CV10" i="3" s="1"/>
  <c r="BM25" i="2"/>
  <c r="FQ29" i="3"/>
  <c r="BP25" i="2" s="1"/>
  <c r="AZ23" i="3"/>
  <c r="CD23" i="3" s="1"/>
  <c r="HO23" i="3"/>
  <c r="HP23" i="3" s="1"/>
  <c r="DO19" i="2" s="1"/>
  <c r="CS10" i="2"/>
  <c r="GV14" i="3"/>
  <c r="CU10" i="2" s="1"/>
  <c r="AD58" i="3"/>
  <c r="AD55" i="3"/>
  <c r="AD59" i="3" s="1"/>
  <c r="CD20" i="2"/>
  <c r="GG24" i="3"/>
  <c r="CF20" i="2" s="1"/>
  <c r="DS11" i="2"/>
  <c r="HV15" i="3"/>
  <c r="DU11" i="2" s="1"/>
  <c r="AT15" i="3"/>
  <c r="CA15" i="3" s="1"/>
  <c r="EJ15" i="3"/>
  <c r="CI5" i="2"/>
  <c r="GL9" i="3"/>
  <c r="CK5" i="2" s="1"/>
  <c r="EZ16" i="3"/>
  <c r="FA16" i="3" s="1"/>
  <c r="AZ12" i="2" s="1"/>
  <c r="BN16" i="3"/>
  <c r="CK16" i="3" s="1"/>
  <c r="CX16" i="3" s="1"/>
  <c r="CW13" i="3"/>
  <c r="CW22" i="3"/>
  <c r="BO17" i="2"/>
  <c r="FR21" i="3"/>
  <c r="BH12" i="3"/>
  <c r="CH12" i="3" s="1"/>
  <c r="CW12" i="3" s="1"/>
  <c r="GE12" i="3"/>
  <c r="BI7" i="2"/>
  <c r="FL11" i="3"/>
  <c r="BK7" i="2" s="1"/>
  <c r="DH26" i="3"/>
  <c r="DU26" i="3"/>
  <c r="T22" i="2" s="1"/>
  <c r="CI16" i="2"/>
  <c r="GL20" i="3"/>
  <c r="CK16" i="2" s="1"/>
  <c r="AN11" i="2"/>
  <c r="EQ15" i="3"/>
  <c r="AP11" i="2" s="1"/>
  <c r="CQ6" i="2"/>
  <c r="GU10" i="3"/>
  <c r="CT6" i="2" s="1"/>
  <c r="DU22" i="3"/>
  <c r="T18" i="2" s="1"/>
  <c r="DH22" i="3"/>
  <c r="FJ20" i="3"/>
  <c r="BR20" i="3"/>
  <c r="CM20" i="3" s="1"/>
  <c r="EZ11" i="3"/>
  <c r="FA11" i="3" s="1"/>
  <c r="AZ7" i="2" s="1"/>
  <c r="BN11" i="3"/>
  <c r="CK11" i="3" s="1"/>
  <c r="CX11" i="3" s="1"/>
  <c r="AY6" i="2"/>
  <c r="FB10" i="3"/>
  <c r="FF31" i="3"/>
  <c r="BE27" i="2" s="1"/>
  <c r="AN12" i="2"/>
  <c r="EQ16" i="3"/>
  <c r="AP12" i="2" s="1"/>
  <c r="AC58" i="3"/>
  <c r="AC55" i="3"/>
  <c r="AC59" i="3" s="1"/>
  <c r="DN16" i="2"/>
  <c r="HQ20" i="3"/>
  <c r="DP16" i="2" s="1"/>
  <c r="BY14" i="2"/>
  <c r="GB18" i="3"/>
  <c r="CA14" i="2" s="1"/>
  <c r="AT18" i="3"/>
  <c r="CA18" i="3" s="1"/>
  <c r="EJ18" i="3"/>
  <c r="BT7" i="2"/>
  <c r="FW11" i="3"/>
  <c r="BV7" i="2" s="1"/>
  <c r="T58" i="3"/>
  <c r="T55" i="3"/>
  <c r="T59" i="3" s="1"/>
  <c r="BQ8" i="2"/>
  <c r="E48" i="2"/>
  <c r="D48" i="2"/>
  <c r="D32" i="2"/>
  <c r="D49" i="2" s="1"/>
  <c r="E32" i="2"/>
  <c r="DX32" i="2" s="1"/>
  <c r="DZ9" i="2" s="1"/>
  <c r="G42" i="2"/>
  <c r="H42" i="2"/>
  <c r="H48" i="2"/>
  <c r="H27" i="2"/>
  <c r="H32" i="2"/>
  <c r="E42" i="2"/>
  <c r="DX42" i="2" s="1"/>
  <c r="DZ10" i="2" s="1"/>
  <c r="D42" i="2"/>
  <c r="F27" i="2"/>
  <c r="G27" i="2"/>
  <c r="F48" i="2"/>
  <c r="G48" i="2"/>
  <c r="F42" i="2"/>
  <c r="F32" i="2"/>
  <c r="G32" i="2"/>
  <c r="DE41" i="3" l="1"/>
  <c r="DD26" i="3"/>
  <c r="DE44" i="3"/>
  <c r="DD32" i="3"/>
  <c r="DA26" i="3"/>
  <c r="DB26" i="3"/>
  <c r="DD22" i="3"/>
  <c r="DC45" i="3"/>
  <c r="DD16" i="2"/>
  <c r="HG20" i="3"/>
  <c r="HF20" i="3"/>
  <c r="DE16" i="2" s="1"/>
  <c r="DN10" i="2"/>
  <c r="HQ14" i="3"/>
  <c r="DP10" i="2" s="1"/>
  <c r="BQ7" i="2"/>
  <c r="AN16" i="2"/>
  <c r="EQ20" i="3"/>
  <c r="AP16" i="2" s="1"/>
  <c r="AD7" i="2"/>
  <c r="EG11" i="3"/>
  <c r="EF11" i="3"/>
  <c r="AE7" i="2" s="1"/>
  <c r="AY9" i="2"/>
  <c r="FB13" i="3"/>
  <c r="DD19" i="2"/>
  <c r="HG23" i="3"/>
  <c r="HF23" i="3"/>
  <c r="DE19" i="2" s="1"/>
  <c r="BT37" i="2"/>
  <c r="FW41" i="3"/>
  <c r="BV37" i="2" s="1"/>
  <c r="DU31" i="3"/>
  <c r="T27" i="2" s="1"/>
  <c r="DH31" i="3"/>
  <c r="BD39" i="2"/>
  <c r="FG43" i="3"/>
  <c r="BF39" i="2" s="1"/>
  <c r="BY35" i="2"/>
  <c r="GB39" i="3"/>
  <c r="CA35" i="2" s="1"/>
  <c r="DI35" i="2"/>
  <c r="HL39" i="3"/>
  <c r="DK35" i="2" s="1"/>
  <c r="BO9" i="2"/>
  <c r="FR13" i="3"/>
  <c r="DF22" i="2"/>
  <c r="HW26" i="3"/>
  <c r="DV22" i="2" s="1"/>
  <c r="CD37" i="2"/>
  <c r="GG41" i="3"/>
  <c r="CF37" i="2" s="1"/>
  <c r="CU32" i="3"/>
  <c r="DA32" i="3" s="1"/>
  <c r="CP32" i="3"/>
  <c r="DB32" i="3" s="1"/>
  <c r="DH35" i="3"/>
  <c r="DU35" i="3"/>
  <c r="T31" i="2" s="1"/>
  <c r="CV36" i="3"/>
  <c r="CU46" i="3"/>
  <c r="DA46" i="3" s="1"/>
  <c r="CP46" i="3"/>
  <c r="DF8" i="2"/>
  <c r="HW12" i="3"/>
  <c r="DV8" i="2" s="1"/>
  <c r="DD12" i="2"/>
  <c r="HG16" i="3"/>
  <c r="DE24" i="3"/>
  <c r="CX13" i="2"/>
  <c r="HA17" i="3"/>
  <c r="CZ13" i="2" s="1"/>
  <c r="GZ17" i="3"/>
  <c r="CY13" i="2" s="1"/>
  <c r="DN18" i="2"/>
  <c r="HQ22" i="3"/>
  <c r="DP18" i="2" s="1"/>
  <c r="CI31" i="2"/>
  <c r="GL35" i="3"/>
  <c r="CK31" i="2" s="1"/>
  <c r="BA41" i="2"/>
  <c r="FM45" i="3"/>
  <c r="BL41" i="2" s="1"/>
  <c r="CU41" i="3"/>
  <c r="DA41" i="3" s="1"/>
  <c r="CD40" i="2"/>
  <c r="GG44" i="3"/>
  <c r="CF40" i="2" s="1"/>
  <c r="DI42" i="2"/>
  <c r="HL46" i="3"/>
  <c r="DK42" i="2" s="1"/>
  <c r="CP12" i="3"/>
  <c r="DH19" i="3"/>
  <c r="DU19" i="3"/>
  <c r="T15" i="2" s="1"/>
  <c r="BY7" i="2"/>
  <c r="GB11" i="3"/>
  <c r="CA7" i="2" s="1"/>
  <c r="CP28" i="3"/>
  <c r="DC28" i="3" s="1"/>
  <c r="CP13" i="3"/>
  <c r="DB13" i="3" s="1"/>
  <c r="CU13" i="3"/>
  <c r="DA13" i="3" s="1"/>
  <c r="BA22" i="2"/>
  <c r="BY20" i="2"/>
  <c r="GB24" i="3"/>
  <c r="CA20" i="2" s="1"/>
  <c r="GA24" i="3"/>
  <c r="BZ20" i="2" s="1"/>
  <c r="CN37" i="2"/>
  <c r="GQ41" i="3"/>
  <c r="CP37" i="2" s="1"/>
  <c r="GP41" i="3"/>
  <c r="CO37" i="2" s="1"/>
  <c r="AS40" i="2"/>
  <c r="EV44" i="3"/>
  <c r="AU40" i="2" s="1"/>
  <c r="DD15" i="2"/>
  <c r="HG19" i="3"/>
  <c r="DN7" i="2"/>
  <c r="HQ11" i="3"/>
  <c r="DP7" i="2" s="1"/>
  <c r="BO18" i="2"/>
  <c r="FR22" i="3"/>
  <c r="S25" i="2"/>
  <c r="DX29" i="3"/>
  <c r="W25" i="2" s="1"/>
  <c r="S32" i="2"/>
  <c r="DX36" i="3"/>
  <c r="W32" i="2" s="1"/>
  <c r="CS34" i="2"/>
  <c r="GV38" i="3"/>
  <c r="CU34" i="2" s="1"/>
  <c r="BI38" i="2"/>
  <c r="FL42" i="3"/>
  <c r="BK38" i="2" s="1"/>
  <c r="FK42" i="3"/>
  <c r="BJ38" i="2" s="1"/>
  <c r="DF10" i="2"/>
  <c r="CP25" i="3"/>
  <c r="DD25" i="3" s="1"/>
  <c r="BQ17" i="2"/>
  <c r="HB21" i="3"/>
  <c r="DA17" i="2" s="1"/>
  <c r="AI11" i="2"/>
  <c r="EL15" i="3"/>
  <c r="DN11" i="2"/>
  <c r="HQ15" i="3"/>
  <c r="HP15" i="3"/>
  <c r="DO11" i="2" s="1"/>
  <c r="DF18" i="2"/>
  <c r="CU27" i="3"/>
  <c r="DA27" i="3" s="1"/>
  <c r="CP27" i="3"/>
  <c r="DC27" i="3" s="1"/>
  <c r="DN39" i="2"/>
  <c r="HQ43" i="3"/>
  <c r="DP39" i="2" s="1"/>
  <c r="AI31" i="2"/>
  <c r="EL35" i="3"/>
  <c r="AK31" i="2" s="1"/>
  <c r="DE40" i="3"/>
  <c r="DC9" i="3"/>
  <c r="EK15" i="3"/>
  <c r="AJ11" i="2" s="1"/>
  <c r="BD6" i="2"/>
  <c r="FG10" i="3"/>
  <c r="BF6" i="2" s="1"/>
  <c r="FF10" i="3"/>
  <c r="BE6" i="2" s="1"/>
  <c r="AI24" i="2"/>
  <c r="EL28" i="3"/>
  <c r="DA21" i="3"/>
  <c r="AD16" i="2"/>
  <c r="EG20" i="3"/>
  <c r="EF20" i="3"/>
  <c r="AE16" i="2" s="1"/>
  <c r="BQ16" i="2"/>
  <c r="BQ12" i="2"/>
  <c r="CU23" i="3"/>
  <c r="CP23" i="3"/>
  <c r="BA28" i="2"/>
  <c r="BY37" i="2"/>
  <c r="GB41" i="3"/>
  <c r="CA37" i="2" s="1"/>
  <c r="BI43" i="2"/>
  <c r="FL47" i="3"/>
  <c r="BK43" i="2" s="1"/>
  <c r="DI5" i="2"/>
  <c r="HL9" i="3"/>
  <c r="DK5" i="2" s="1"/>
  <c r="AY13" i="2"/>
  <c r="FB17" i="3"/>
  <c r="FA17" i="3"/>
  <c r="AZ13" i="2" s="1"/>
  <c r="BO22" i="2"/>
  <c r="FR26" i="3"/>
  <c r="S24" i="2"/>
  <c r="DX28" i="3"/>
  <c r="W24" i="2" s="1"/>
  <c r="BY39" i="2"/>
  <c r="GB43" i="3"/>
  <c r="CA39" i="2" s="1"/>
  <c r="AS28" i="2"/>
  <c r="EV32" i="3"/>
  <c r="AU28" i="2" s="1"/>
  <c r="S31" i="2"/>
  <c r="DX35" i="3"/>
  <c r="W31" i="2" s="1"/>
  <c r="DN31" i="2"/>
  <c r="HQ35" i="3"/>
  <c r="DP31" i="2" s="1"/>
  <c r="AD42" i="2"/>
  <c r="EG46" i="3"/>
  <c r="EF46" i="3"/>
  <c r="AE42" i="2" s="1"/>
  <c r="CW47" i="3"/>
  <c r="AI26" i="2"/>
  <c r="EL30" i="3"/>
  <c r="AK26" i="2" s="1"/>
  <c r="CI9" i="2"/>
  <c r="GL13" i="3"/>
  <c r="CK9" i="2" s="1"/>
  <c r="AD12" i="2"/>
  <c r="EG16" i="3"/>
  <c r="EF16" i="3"/>
  <c r="AE12" i="2" s="1"/>
  <c r="BD37" i="2"/>
  <c r="FG41" i="3"/>
  <c r="DC44" i="3"/>
  <c r="DN43" i="2"/>
  <c r="HQ47" i="3"/>
  <c r="DP43" i="2" s="1"/>
  <c r="DD25" i="2"/>
  <c r="HG29" i="3"/>
  <c r="S15" i="2"/>
  <c r="DX19" i="3"/>
  <c r="W15" i="2" s="1"/>
  <c r="DI7" i="2"/>
  <c r="HL11" i="3"/>
  <c r="DK7" i="2" s="1"/>
  <c r="BQ5" i="2"/>
  <c r="BT11" i="2"/>
  <c r="FW15" i="3"/>
  <c r="BV11" i="2" s="1"/>
  <c r="DD9" i="2"/>
  <c r="HG13" i="3"/>
  <c r="DC24" i="3"/>
  <c r="AN30" i="2"/>
  <c r="EQ34" i="3"/>
  <c r="AP30" i="2" s="1"/>
  <c r="GK35" i="3"/>
  <c r="CJ31" i="2" s="1"/>
  <c r="AY32" i="2"/>
  <c r="FB36" i="3"/>
  <c r="BD36" i="2"/>
  <c r="FG40" i="3"/>
  <c r="BF36" i="2" s="1"/>
  <c r="FF40" i="3"/>
  <c r="BE36" i="2" s="1"/>
  <c r="GF44" i="3"/>
  <c r="CE40" i="2" s="1"/>
  <c r="CP14" i="3"/>
  <c r="CU14" i="3"/>
  <c r="FQ22" i="3"/>
  <c r="BP18" i="2" s="1"/>
  <c r="CS14" i="2"/>
  <c r="GV18" i="3"/>
  <c r="CU14" i="2" s="1"/>
  <c r="AD15" i="2"/>
  <c r="EG19" i="3"/>
  <c r="EF19" i="3"/>
  <c r="AE15" i="2" s="1"/>
  <c r="BY24" i="2"/>
  <c r="GB28" i="3"/>
  <c r="CA24" i="2" s="1"/>
  <c r="AY21" i="2"/>
  <c r="FB25" i="3"/>
  <c r="AF33" i="2"/>
  <c r="AI38" i="2"/>
  <c r="EL42" i="3"/>
  <c r="AK38" i="2" s="1"/>
  <c r="CY38" i="3"/>
  <c r="DE38" i="3" s="1"/>
  <c r="DD42" i="3"/>
  <c r="AS37" i="2"/>
  <c r="EV41" i="3"/>
  <c r="AU37" i="2" s="1"/>
  <c r="EU41" i="3"/>
  <c r="AT37" i="2" s="1"/>
  <c r="BA26" i="2"/>
  <c r="DC12" i="3"/>
  <c r="BD33" i="2"/>
  <c r="FG37" i="3"/>
  <c r="BF33" i="2" s="1"/>
  <c r="FF37" i="3"/>
  <c r="BE33" i="2" s="1"/>
  <c r="DH47" i="3"/>
  <c r="DU47" i="3"/>
  <c r="T43" i="2" s="1"/>
  <c r="AI14" i="2"/>
  <c r="EL18" i="3"/>
  <c r="AK14" i="2" s="1"/>
  <c r="BI16" i="2"/>
  <c r="FL20" i="3"/>
  <c r="BK16" i="2" s="1"/>
  <c r="DD23" i="2"/>
  <c r="HG27" i="3"/>
  <c r="DS19" i="2"/>
  <c r="HV23" i="3"/>
  <c r="DU19" i="2" s="1"/>
  <c r="HU23" i="3"/>
  <c r="DT19" i="2" s="1"/>
  <c r="CP37" i="3"/>
  <c r="BD28" i="2"/>
  <c r="FG32" i="3"/>
  <c r="BF28" i="2" s="1"/>
  <c r="FF32" i="3"/>
  <c r="BE28" i="2" s="1"/>
  <c r="CS36" i="2"/>
  <c r="GV40" i="3"/>
  <c r="CU36" i="2" s="1"/>
  <c r="GU40" i="3"/>
  <c r="CT36" i="2" s="1"/>
  <c r="CI38" i="2"/>
  <c r="GL42" i="3"/>
  <c r="CK38" i="2" s="1"/>
  <c r="BO43" i="2"/>
  <c r="FR47" i="3"/>
  <c r="S43" i="2"/>
  <c r="DX47" i="3"/>
  <c r="W43" i="2" s="1"/>
  <c r="DH46" i="3"/>
  <c r="DU46" i="3"/>
  <c r="T42" i="2" s="1"/>
  <c r="AI6" i="2"/>
  <c r="EL10" i="3"/>
  <c r="CI18" i="2"/>
  <c r="GL22" i="3"/>
  <c r="CK18" i="2" s="1"/>
  <c r="AI36" i="2"/>
  <c r="EL40" i="3"/>
  <c r="GK42" i="3"/>
  <c r="CJ38" i="2" s="1"/>
  <c r="BO11" i="2"/>
  <c r="FR15" i="3"/>
  <c r="BQ15" i="2"/>
  <c r="HB19" i="3"/>
  <c r="DA15" i="2" s="1"/>
  <c r="AD19" i="2"/>
  <c r="EG23" i="3"/>
  <c r="EF23" i="3"/>
  <c r="AE19" i="2" s="1"/>
  <c r="DS13" i="2"/>
  <c r="HV17" i="3"/>
  <c r="DU13" i="2" s="1"/>
  <c r="HU17" i="3"/>
  <c r="DT13" i="2" s="1"/>
  <c r="BY23" i="2"/>
  <c r="GB27" i="3"/>
  <c r="CA23" i="2" s="1"/>
  <c r="AN26" i="2"/>
  <c r="EQ30" i="3"/>
  <c r="AP26" i="2" s="1"/>
  <c r="EP30" i="3"/>
  <c r="AO26" i="2" s="1"/>
  <c r="CX19" i="2"/>
  <c r="HA23" i="3"/>
  <c r="CZ19" i="2" s="1"/>
  <c r="GZ23" i="3"/>
  <c r="CY19" i="2" s="1"/>
  <c r="BO28" i="2"/>
  <c r="FR32" i="3"/>
  <c r="AI41" i="2"/>
  <c r="EL45" i="3"/>
  <c r="BO31" i="2"/>
  <c r="FR35" i="3"/>
  <c r="CN38" i="2"/>
  <c r="GQ42" i="3"/>
  <c r="CP38" i="2" s="1"/>
  <c r="DC41" i="3"/>
  <c r="AI37" i="2"/>
  <c r="EL41" i="3"/>
  <c r="AK37" i="2" s="1"/>
  <c r="EK41" i="3"/>
  <c r="AJ37" i="2" s="1"/>
  <c r="CS43" i="2"/>
  <c r="GV47" i="3"/>
  <c r="CU43" i="2" s="1"/>
  <c r="DB9" i="3"/>
  <c r="DB21" i="3"/>
  <c r="DF5" i="2"/>
  <c r="HW9" i="3"/>
  <c r="DV5" i="2" s="1"/>
  <c r="DE21" i="3"/>
  <c r="CN25" i="2"/>
  <c r="GQ29" i="3"/>
  <c r="CP25" i="2" s="1"/>
  <c r="GP29" i="3"/>
  <c r="CO25" i="2" s="1"/>
  <c r="AS10" i="2"/>
  <c r="EV14" i="3"/>
  <c r="AU10" i="2" s="1"/>
  <c r="EU14" i="3"/>
  <c r="AT10" i="2" s="1"/>
  <c r="GA27" i="3"/>
  <c r="BZ23" i="2" s="1"/>
  <c r="DH28" i="3"/>
  <c r="DU28" i="3"/>
  <c r="T24" i="2" s="1"/>
  <c r="DB38" i="3"/>
  <c r="AY30" i="2"/>
  <c r="FB34" i="3"/>
  <c r="AS33" i="2"/>
  <c r="EV37" i="3"/>
  <c r="AU33" i="2" s="1"/>
  <c r="DD42" i="2"/>
  <c r="HG46" i="3"/>
  <c r="CD43" i="2"/>
  <c r="GG47" i="3"/>
  <c r="CF43" i="2" s="1"/>
  <c r="GF47" i="3"/>
  <c r="CE43" i="2" s="1"/>
  <c r="CP9" i="3"/>
  <c r="DE9" i="3" s="1"/>
  <c r="AY15" i="2"/>
  <c r="FB19" i="3"/>
  <c r="BA11" i="2"/>
  <c r="CU34" i="3"/>
  <c r="CP34" i="3"/>
  <c r="DC34" i="3" s="1"/>
  <c r="DH33" i="3"/>
  <c r="DU33" i="3"/>
  <c r="T29" i="2" s="1"/>
  <c r="BD31" i="2"/>
  <c r="FG35" i="3"/>
  <c r="BF31" i="2" s="1"/>
  <c r="HW40" i="3"/>
  <c r="DV36" i="2" s="1"/>
  <c r="BT38" i="2"/>
  <c r="FW42" i="3"/>
  <c r="BV38" i="2" s="1"/>
  <c r="FV42" i="3"/>
  <c r="BU38" i="2" s="1"/>
  <c r="CU29" i="3"/>
  <c r="CP29" i="3"/>
  <c r="AD9" i="2"/>
  <c r="EG13" i="3"/>
  <c r="HF29" i="3"/>
  <c r="DE25" i="2" s="1"/>
  <c r="DI10" i="2"/>
  <c r="HL14" i="3"/>
  <c r="DK10" i="2" s="1"/>
  <c r="AS31" i="2"/>
  <c r="EV35" i="3"/>
  <c r="AU31" i="2" s="1"/>
  <c r="BI37" i="2"/>
  <c r="FL41" i="3"/>
  <c r="BK37" i="2" s="1"/>
  <c r="DF27" i="2"/>
  <c r="AD29" i="2"/>
  <c r="EG33" i="3"/>
  <c r="CS31" i="2"/>
  <c r="GV35" i="3"/>
  <c r="CU31" i="2" s="1"/>
  <c r="AS38" i="2"/>
  <c r="EV42" i="3"/>
  <c r="AU38" i="2" s="1"/>
  <c r="DH36" i="3"/>
  <c r="DU36" i="3"/>
  <c r="T32" i="2" s="1"/>
  <c r="CX30" i="2"/>
  <c r="HA34" i="3"/>
  <c r="CZ30" i="2" s="1"/>
  <c r="DH42" i="3"/>
  <c r="DU42" i="3"/>
  <c r="T38" i="2" s="1"/>
  <c r="HF19" i="3"/>
  <c r="DE15" i="2" s="1"/>
  <c r="BA6" i="2"/>
  <c r="AY7" i="2"/>
  <c r="FB11" i="3"/>
  <c r="BY5" i="2"/>
  <c r="GB9" i="3"/>
  <c r="CA5" i="2" s="1"/>
  <c r="DC22" i="3"/>
  <c r="DN19" i="2"/>
  <c r="HQ23" i="3"/>
  <c r="DP19" i="2" s="1"/>
  <c r="AD23" i="2"/>
  <c r="EG27" i="3"/>
  <c r="EF27" i="3"/>
  <c r="AE23" i="2" s="1"/>
  <c r="CV23" i="3"/>
  <c r="DA37" i="3"/>
  <c r="CI29" i="2"/>
  <c r="GL33" i="3"/>
  <c r="CK29" i="2" s="1"/>
  <c r="DD41" i="3"/>
  <c r="S42" i="2"/>
  <c r="DX46" i="3"/>
  <c r="W42" i="2" s="1"/>
  <c r="DD43" i="2"/>
  <c r="HG47" i="3"/>
  <c r="HF47" i="3"/>
  <c r="DE43" i="2" s="1"/>
  <c r="BD11" i="2"/>
  <c r="FG15" i="3"/>
  <c r="BF11" i="2" s="1"/>
  <c r="FF15" i="3"/>
  <c r="BE11" i="2" s="1"/>
  <c r="BD8" i="2"/>
  <c r="FF12" i="3"/>
  <c r="BE8" i="2" s="1"/>
  <c r="FG12" i="3"/>
  <c r="BF8" i="2" s="1"/>
  <c r="CU22" i="3"/>
  <c r="DA22" i="3" s="1"/>
  <c r="DE27" i="3"/>
  <c r="BT28" i="2"/>
  <c r="FW32" i="3"/>
  <c r="BV28" i="2" s="1"/>
  <c r="DI31" i="2"/>
  <c r="HL35" i="3"/>
  <c r="DK31" i="2" s="1"/>
  <c r="DS39" i="2"/>
  <c r="HV43" i="3"/>
  <c r="DU39" i="2" s="1"/>
  <c r="HU43" i="3"/>
  <c r="DT39" i="2" s="1"/>
  <c r="DH11" i="3"/>
  <c r="DU11" i="3"/>
  <c r="T7" i="2" s="1"/>
  <c r="EK10" i="3"/>
  <c r="AJ6" i="2" s="1"/>
  <c r="CX12" i="2"/>
  <c r="HA16" i="3"/>
  <c r="CZ12" i="2" s="1"/>
  <c r="S12" i="2"/>
  <c r="DX16" i="3"/>
  <c r="W12" i="2" s="1"/>
  <c r="BQ21" i="2"/>
  <c r="HB25" i="3"/>
  <c r="DA21" i="2" s="1"/>
  <c r="DD24" i="3"/>
  <c r="AS13" i="2"/>
  <c r="EV17" i="3"/>
  <c r="AU13" i="2" s="1"/>
  <c r="EU17" i="3"/>
  <c r="AT13" i="2" s="1"/>
  <c r="EK40" i="3"/>
  <c r="AJ36" i="2" s="1"/>
  <c r="DS35" i="2"/>
  <c r="HV39" i="3"/>
  <c r="DU35" i="2" s="1"/>
  <c r="HU39" i="3"/>
  <c r="DT35" i="2" s="1"/>
  <c r="DB44" i="3"/>
  <c r="DS5" i="2"/>
  <c r="HV9" i="3"/>
  <c r="DU5" i="2" s="1"/>
  <c r="HU9" i="3"/>
  <c r="DT5" i="2" s="1"/>
  <c r="DD46" i="3"/>
  <c r="AY5" i="2"/>
  <c r="FB9" i="3"/>
  <c r="FA9" i="3"/>
  <c r="AZ5" i="2" s="1"/>
  <c r="DC32" i="3"/>
  <c r="HP22" i="3"/>
  <c r="DO18" i="2" s="1"/>
  <c r="AF20" i="2"/>
  <c r="BY25" i="2"/>
  <c r="GB29" i="3"/>
  <c r="CA25" i="2" s="1"/>
  <c r="BT26" i="2"/>
  <c r="FW30" i="3"/>
  <c r="CU43" i="3"/>
  <c r="CP43" i="3"/>
  <c r="DE43" i="3" s="1"/>
  <c r="DS34" i="2"/>
  <c r="HV38" i="3"/>
  <c r="DU34" i="2" s="1"/>
  <c r="HU38" i="3"/>
  <c r="DT34" i="2" s="1"/>
  <c r="DH38" i="3"/>
  <c r="DU38" i="3"/>
  <c r="T34" i="2" s="1"/>
  <c r="BQ32" i="2"/>
  <c r="FK47" i="3"/>
  <c r="BJ43" i="2" s="1"/>
  <c r="GU47" i="3"/>
  <c r="CT43" i="2" s="1"/>
  <c r="DH12" i="3"/>
  <c r="DU12" i="3"/>
  <c r="T8" i="2" s="1"/>
  <c r="DU9" i="3"/>
  <c r="T5" i="2" s="1"/>
  <c r="DH9" i="3"/>
  <c r="DH17" i="3"/>
  <c r="DU17" i="3"/>
  <c r="T13" i="2" s="1"/>
  <c r="CP15" i="3"/>
  <c r="DD15" i="3" s="1"/>
  <c r="CU15" i="3"/>
  <c r="CX12" i="3"/>
  <c r="DD12" i="3" s="1"/>
  <c r="CX20" i="2"/>
  <c r="HA24" i="3"/>
  <c r="CZ20" i="2" s="1"/>
  <c r="AD30" i="2"/>
  <c r="EG34" i="3"/>
  <c r="EF34" i="3"/>
  <c r="AE30" i="2" s="1"/>
  <c r="BT23" i="2"/>
  <c r="FW27" i="3"/>
  <c r="GA43" i="3"/>
  <c r="BZ39" i="2" s="1"/>
  <c r="BQ35" i="2"/>
  <c r="HB39" i="3"/>
  <c r="DA35" i="2" s="1"/>
  <c r="S29" i="2"/>
  <c r="DX33" i="3"/>
  <c r="W29" i="2" s="1"/>
  <c r="AD25" i="2"/>
  <c r="EG29" i="3"/>
  <c r="EF29" i="3"/>
  <c r="AE25" i="2" s="1"/>
  <c r="CV14" i="3"/>
  <c r="DB14" i="3" s="1"/>
  <c r="DS30" i="2"/>
  <c r="HV34" i="3"/>
  <c r="DU30" i="2" s="1"/>
  <c r="HU34" i="3"/>
  <c r="DT30" i="2" s="1"/>
  <c r="AS17" i="2"/>
  <c r="EV21" i="3"/>
  <c r="AU17" i="2" s="1"/>
  <c r="EU21" i="3"/>
  <c r="AT17" i="2" s="1"/>
  <c r="AY27" i="2"/>
  <c r="FB31" i="3"/>
  <c r="BI28" i="2"/>
  <c r="FL32" i="3"/>
  <c r="BK28" i="2" s="1"/>
  <c r="FK32" i="3"/>
  <c r="BJ28" i="2" s="1"/>
  <c r="BD35" i="2"/>
  <c r="FG39" i="3"/>
  <c r="BF35" i="2" s="1"/>
  <c r="FF39" i="3"/>
  <c r="BE35" i="2" s="1"/>
  <c r="BA38" i="2"/>
  <c r="FM42" i="3"/>
  <c r="BL38" i="2" s="1"/>
  <c r="CD38" i="2"/>
  <c r="GG42" i="3"/>
  <c r="CF38" i="2" s="1"/>
  <c r="GF42" i="3"/>
  <c r="CE38" i="2" s="1"/>
  <c r="CU45" i="3"/>
  <c r="DA45" i="3" s="1"/>
  <c r="AF8" i="2"/>
  <c r="EW12" i="3"/>
  <c r="GA11" i="3"/>
  <c r="BZ7" i="2" s="1"/>
  <c r="AF10" i="2"/>
  <c r="EW14" i="3"/>
  <c r="HK14" i="3"/>
  <c r="DJ10" i="2" s="1"/>
  <c r="S20" i="2"/>
  <c r="DX24" i="3"/>
  <c r="W20" i="2" s="1"/>
  <c r="BQ10" i="2"/>
  <c r="HB14" i="3"/>
  <c r="DA10" i="2" s="1"/>
  <c r="FA34" i="3"/>
  <c r="AZ30" i="2" s="1"/>
  <c r="BD17" i="2"/>
  <c r="FG21" i="3"/>
  <c r="FF21" i="3"/>
  <c r="BE17" i="2" s="1"/>
  <c r="CP33" i="3"/>
  <c r="CU33" i="3"/>
  <c r="DD26" i="2"/>
  <c r="HG30" i="3"/>
  <c r="HF30" i="3"/>
  <c r="DE26" i="2" s="1"/>
  <c r="AF37" i="2"/>
  <c r="AS43" i="2"/>
  <c r="EV47" i="3"/>
  <c r="AU43" i="2" s="1"/>
  <c r="CS24" i="2"/>
  <c r="GV28" i="3"/>
  <c r="CU24" i="2" s="1"/>
  <c r="S38" i="2"/>
  <c r="DX42" i="3"/>
  <c r="W38" i="2" s="1"/>
  <c r="CN43" i="2"/>
  <c r="GQ47" i="3"/>
  <c r="CP43" i="2" s="1"/>
  <c r="GP47" i="3"/>
  <c r="CO43" i="2" s="1"/>
  <c r="CS6" i="2"/>
  <c r="GV10" i="3"/>
  <c r="CU6" i="2" s="1"/>
  <c r="CX27" i="2"/>
  <c r="HA31" i="3"/>
  <c r="CZ27" i="2" s="1"/>
  <c r="GU38" i="3"/>
  <c r="CT34" i="2" s="1"/>
  <c r="CU44" i="3"/>
  <c r="DA44" i="3" s="1"/>
  <c r="DN6" i="2"/>
  <c r="HQ10" i="3"/>
  <c r="HP10" i="3"/>
  <c r="DO6" i="2" s="1"/>
  <c r="CX34" i="2"/>
  <c r="HA38" i="3"/>
  <c r="CZ34" i="2" s="1"/>
  <c r="GZ38" i="3"/>
  <c r="CY34" i="2" s="1"/>
  <c r="S35" i="2"/>
  <c r="DX39" i="3"/>
  <c r="W35" i="2" s="1"/>
  <c r="DI43" i="2"/>
  <c r="HL47" i="3"/>
  <c r="DK43" i="2" s="1"/>
  <c r="DC13" i="3"/>
  <c r="CX16" i="2"/>
  <c r="HA20" i="3"/>
  <c r="CZ16" i="2" s="1"/>
  <c r="CS18" i="2"/>
  <c r="GV22" i="3"/>
  <c r="CU18" i="2" s="1"/>
  <c r="CP10" i="3"/>
  <c r="AI28" i="2"/>
  <c r="EL32" i="3"/>
  <c r="CS41" i="2"/>
  <c r="GV45" i="3"/>
  <c r="CU41" i="2" s="1"/>
  <c r="BO38" i="2"/>
  <c r="FR42" i="3"/>
  <c r="DB37" i="3"/>
  <c r="DB41" i="3"/>
  <c r="AD43" i="2"/>
  <c r="EG47" i="3"/>
  <c r="EK18" i="3"/>
  <c r="AJ14" i="2" s="1"/>
  <c r="BD5" i="2"/>
  <c r="FG9" i="3"/>
  <c r="BF5" i="2" s="1"/>
  <c r="BY15" i="2"/>
  <c r="GB19" i="3"/>
  <c r="CA15" i="2" s="1"/>
  <c r="AF13" i="2"/>
  <c r="CX23" i="2"/>
  <c r="HA27" i="3"/>
  <c r="CZ23" i="2" s="1"/>
  <c r="AY19" i="2"/>
  <c r="FB23" i="3"/>
  <c r="FA23" i="3"/>
  <c r="AZ19" i="2" s="1"/>
  <c r="CS26" i="2"/>
  <c r="GV30" i="3"/>
  <c r="CU26" i="2" s="1"/>
  <c r="GK33" i="3"/>
  <c r="CJ29" i="2" s="1"/>
  <c r="BA36" i="2"/>
  <c r="CV43" i="3"/>
  <c r="CP17" i="3"/>
  <c r="DD17" i="3" s="1"/>
  <c r="CU17" i="3"/>
  <c r="AF5" i="2"/>
  <c r="EW9" i="3"/>
  <c r="S7" i="2"/>
  <c r="DX11" i="3"/>
  <c r="W7" i="2" s="1"/>
  <c r="DU16" i="3"/>
  <c r="T12" i="2" s="1"/>
  <c r="DH16" i="3"/>
  <c r="AY20" i="2"/>
  <c r="FB24" i="3"/>
  <c r="DA24" i="3"/>
  <c r="AI16" i="2"/>
  <c r="EL20" i="3"/>
  <c r="AK16" i="2" s="1"/>
  <c r="EK20" i="3"/>
  <c r="AJ16" i="2" s="1"/>
  <c r="BA29" i="2"/>
  <c r="FM33" i="3"/>
  <c r="BL29" i="2" s="1"/>
  <c r="DD35" i="3"/>
  <c r="AD31" i="2"/>
  <c r="EG35" i="3"/>
  <c r="EF35" i="3"/>
  <c r="AE31" i="2" s="1"/>
  <c r="BT40" i="2"/>
  <c r="FW44" i="3"/>
  <c r="HP43" i="3"/>
  <c r="DO39" i="2" s="1"/>
  <c r="AY42" i="2"/>
  <c r="FB46" i="3"/>
  <c r="FA46" i="3"/>
  <c r="AZ42" i="2" s="1"/>
  <c r="CX9" i="3"/>
  <c r="DD9" i="3" s="1"/>
  <c r="BT16" i="2"/>
  <c r="FW20" i="3"/>
  <c r="BV16" i="2" s="1"/>
  <c r="FQ15" i="3"/>
  <c r="BP11" i="2" s="1"/>
  <c r="CW29" i="3"/>
  <c r="DC29" i="3" s="1"/>
  <c r="CN16" i="2"/>
  <c r="GQ20" i="3"/>
  <c r="CP16" i="2" s="1"/>
  <c r="GP20" i="3"/>
  <c r="CO16" i="2" s="1"/>
  <c r="DF21" i="2"/>
  <c r="HW25" i="3"/>
  <c r="DV21" i="2" s="1"/>
  <c r="FQ32" i="3"/>
  <c r="BP28" i="2" s="1"/>
  <c r="DD39" i="2"/>
  <c r="HG43" i="3"/>
  <c r="EK45" i="3"/>
  <c r="AJ41" i="2" s="1"/>
  <c r="S34" i="2"/>
  <c r="DX38" i="3"/>
  <c r="W34" i="2" s="1"/>
  <c r="BI33" i="2"/>
  <c r="FL37" i="3"/>
  <c r="BK33" i="2" s="1"/>
  <c r="DN35" i="2"/>
  <c r="HQ39" i="3"/>
  <c r="DP35" i="2" s="1"/>
  <c r="BQ39" i="2"/>
  <c r="S8" i="2"/>
  <c r="DX12" i="3"/>
  <c r="W8" i="2" s="1"/>
  <c r="S5" i="2"/>
  <c r="DX9" i="3"/>
  <c r="W5" i="2" s="1"/>
  <c r="S13" i="2"/>
  <c r="DX17" i="3"/>
  <c r="W13" i="2" s="1"/>
  <c r="FV20" i="3"/>
  <c r="BU16" i="2" s="1"/>
  <c r="HB17" i="3"/>
  <c r="DA13" i="2" s="1"/>
  <c r="AS11" i="2"/>
  <c r="EV15" i="3"/>
  <c r="AU11" i="2" s="1"/>
  <c r="AY8" i="2"/>
  <c r="FB12" i="3"/>
  <c r="FA12" i="3"/>
  <c r="AZ8" i="2" s="1"/>
  <c r="AS18" i="2"/>
  <c r="EV22" i="3"/>
  <c r="AU18" i="2" s="1"/>
  <c r="EU22" i="3"/>
  <c r="AT18" i="2" s="1"/>
  <c r="DD30" i="2"/>
  <c r="HG34" i="3"/>
  <c r="AY34" i="2"/>
  <c r="FB38" i="3"/>
  <c r="HP39" i="3"/>
  <c r="DO35" i="2" s="1"/>
  <c r="BT33" i="2"/>
  <c r="FW37" i="3"/>
  <c r="DS10" i="2"/>
  <c r="HU14" i="3"/>
  <c r="DT10" i="2" s="1"/>
  <c r="HV14" i="3"/>
  <c r="DU10" i="2" s="1"/>
  <c r="AY25" i="2"/>
  <c r="FB29" i="3"/>
  <c r="CN22" i="2"/>
  <c r="GQ26" i="3"/>
  <c r="CP22" i="2" s="1"/>
  <c r="CV27" i="3"/>
  <c r="DB27" i="3" s="1"/>
  <c r="BQ27" i="2"/>
  <c r="CS29" i="2"/>
  <c r="GV33" i="3"/>
  <c r="CU29" i="2" s="1"/>
  <c r="DI30" i="2"/>
  <c r="HL34" i="3"/>
  <c r="DK30" i="2" s="1"/>
  <c r="HK34" i="3"/>
  <c r="DJ30" i="2" s="1"/>
  <c r="DB40" i="3"/>
  <c r="CW42" i="3"/>
  <c r="DC42" i="3" s="1"/>
  <c r="AI17" i="2"/>
  <c r="EL21" i="3"/>
  <c r="BI30" i="2"/>
  <c r="FL34" i="3"/>
  <c r="BK30" i="2" s="1"/>
  <c r="FK34" i="3"/>
  <c r="BJ30" i="2" s="1"/>
  <c r="CX5" i="2"/>
  <c r="HA9" i="3"/>
  <c r="CZ5" i="2" s="1"/>
  <c r="BQ19" i="2"/>
  <c r="FV15" i="3"/>
  <c r="BU11" i="2" s="1"/>
  <c r="BY10" i="2"/>
  <c r="GB14" i="3"/>
  <c r="CA10" i="2" s="1"/>
  <c r="GA14" i="3"/>
  <c r="BZ10" i="2" s="1"/>
  <c r="DH24" i="3"/>
  <c r="DU24" i="3"/>
  <c r="T20" i="2" s="1"/>
  <c r="DD14" i="3"/>
  <c r="CX21" i="3"/>
  <c r="DD21" i="3" s="1"/>
  <c r="EU35" i="3"/>
  <c r="AT31" i="2" s="1"/>
  <c r="EP34" i="3"/>
  <c r="AO30" i="2" s="1"/>
  <c r="DD29" i="2"/>
  <c r="HG33" i="3"/>
  <c r="AD26" i="2"/>
  <c r="EG30" i="3"/>
  <c r="EF30" i="3"/>
  <c r="AE26" i="2" s="1"/>
  <c r="DE28" i="3"/>
  <c r="FK20" i="3"/>
  <c r="BJ16" i="2" s="1"/>
  <c r="DH18" i="3"/>
  <c r="DU18" i="3"/>
  <c r="T14" i="2" s="1"/>
  <c r="DE45" i="3"/>
  <c r="DS33" i="2"/>
  <c r="HV37" i="3"/>
  <c r="DU33" i="2" s="1"/>
  <c r="HU37" i="3"/>
  <c r="DT33" i="2" s="1"/>
  <c r="DD37" i="3"/>
  <c r="BD22" i="2"/>
  <c r="FG26" i="3"/>
  <c r="BF22" i="2" s="1"/>
  <c r="CD30" i="2"/>
  <c r="GG34" i="3"/>
  <c r="CF30" i="2" s="1"/>
  <c r="DI13" i="2"/>
  <c r="HL17" i="3"/>
  <c r="DK13" i="2" s="1"/>
  <c r="BA14" i="2"/>
  <c r="FM18" i="3"/>
  <c r="BL14" i="2" s="1"/>
  <c r="BI8" i="2"/>
  <c r="FL12" i="3"/>
  <c r="BK8" i="2" s="1"/>
  <c r="CI17" i="2"/>
  <c r="GL21" i="3"/>
  <c r="CK17" i="2" s="1"/>
  <c r="GK21" i="3"/>
  <c r="CJ17" i="2" s="1"/>
  <c r="CD5" i="2"/>
  <c r="GG9" i="3"/>
  <c r="CF5" i="2" s="1"/>
  <c r="GF9" i="3"/>
  <c r="CE5" i="2" s="1"/>
  <c r="GF34" i="3"/>
  <c r="CE30" i="2" s="1"/>
  <c r="BQ30" i="2"/>
  <c r="DD40" i="3"/>
  <c r="AY31" i="2"/>
  <c r="FB35" i="3"/>
  <c r="FA35" i="3"/>
  <c r="AZ31" i="2" s="1"/>
  <c r="CU35" i="3"/>
  <c r="DA35" i="3" s="1"/>
  <c r="CP35" i="3"/>
  <c r="DC35" i="3" s="1"/>
  <c r="AI34" i="2"/>
  <c r="EL38" i="3"/>
  <c r="AD38" i="2"/>
  <c r="EG42" i="3"/>
  <c r="EF42" i="3"/>
  <c r="AE38" i="2" s="1"/>
  <c r="AS26" i="2"/>
  <c r="EV30" i="3"/>
  <c r="AU26" i="2" s="1"/>
  <c r="CD28" i="2"/>
  <c r="GG32" i="3"/>
  <c r="CF28" i="2" s="1"/>
  <c r="AD39" i="2"/>
  <c r="EG43" i="3"/>
  <c r="EF43" i="3"/>
  <c r="AE39" i="2" s="1"/>
  <c r="GP42" i="3"/>
  <c r="CO38" i="2" s="1"/>
  <c r="FV44" i="3"/>
  <c r="BU40" i="2" s="1"/>
  <c r="DU41" i="3"/>
  <c r="T37" i="2" s="1"/>
  <c r="DH41" i="3"/>
  <c r="CN11" i="2"/>
  <c r="GQ15" i="3"/>
  <c r="CP11" i="2" s="1"/>
  <c r="DE17" i="3"/>
  <c r="GF41" i="3"/>
  <c r="CE37" i="2" s="1"/>
  <c r="DD38" i="3"/>
  <c r="AN36" i="2"/>
  <c r="EQ40" i="3"/>
  <c r="AP36" i="2" s="1"/>
  <c r="BO34" i="2"/>
  <c r="FR38" i="3"/>
  <c r="S41" i="2"/>
  <c r="DX45" i="3"/>
  <c r="W41" i="2" s="1"/>
  <c r="DF37" i="2"/>
  <c r="HW41" i="3"/>
  <c r="DV37" i="2" s="1"/>
  <c r="CD16" i="2"/>
  <c r="GG20" i="3"/>
  <c r="CF16" i="2" s="1"/>
  <c r="DU14" i="3"/>
  <c r="T10" i="2" s="1"/>
  <c r="DH14" i="3"/>
  <c r="DI15" i="2"/>
  <c r="HL19" i="3"/>
  <c r="DK15" i="2" s="1"/>
  <c r="HK19" i="3"/>
  <c r="DJ15" i="2" s="1"/>
  <c r="AD14" i="2"/>
  <c r="EG18" i="3"/>
  <c r="EF18" i="3"/>
  <c r="AE14" i="2" s="1"/>
  <c r="S16" i="2"/>
  <c r="DX20" i="3"/>
  <c r="W16" i="2" s="1"/>
  <c r="CX29" i="3"/>
  <c r="DD29" i="3" s="1"/>
  <c r="DS23" i="2"/>
  <c r="HV27" i="3"/>
  <c r="DU23" i="2" s="1"/>
  <c r="CY33" i="3"/>
  <c r="DE33" i="3" s="1"/>
  <c r="DI39" i="2"/>
  <c r="HL43" i="3"/>
  <c r="DK39" i="2" s="1"/>
  <c r="CD36" i="2"/>
  <c r="GG40" i="3"/>
  <c r="CF36" i="2" s="1"/>
  <c r="CN36" i="2"/>
  <c r="GQ40" i="3"/>
  <c r="CP36" i="2" s="1"/>
  <c r="FF41" i="3"/>
  <c r="BE37" i="2" s="1"/>
  <c r="HK35" i="3"/>
  <c r="DJ31" i="2" s="1"/>
  <c r="CX43" i="3"/>
  <c r="CX27" i="3"/>
  <c r="DD27" i="3" s="1"/>
  <c r="CX39" i="2"/>
  <c r="HA43" i="3"/>
  <c r="CZ39" i="2" s="1"/>
  <c r="BT8" i="2"/>
  <c r="FW12" i="3"/>
  <c r="DC14" i="3"/>
  <c r="AY10" i="2"/>
  <c r="FB14" i="3"/>
  <c r="FA14" i="3"/>
  <c r="AZ10" i="2" s="1"/>
  <c r="BT30" i="2"/>
  <c r="FW34" i="3"/>
  <c r="BV30" i="2" s="1"/>
  <c r="FV34" i="3"/>
  <c r="BU30" i="2" s="1"/>
  <c r="CP30" i="3"/>
  <c r="CU30" i="3"/>
  <c r="DA30" i="3" s="1"/>
  <c r="CU39" i="3"/>
  <c r="CP39" i="3"/>
  <c r="DC39" i="3" s="1"/>
  <c r="CU36" i="3"/>
  <c r="CP36" i="3"/>
  <c r="BI40" i="2"/>
  <c r="FL44" i="3"/>
  <c r="BK40" i="2" s="1"/>
  <c r="BQ37" i="2"/>
  <c r="S14" i="2"/>
  <c r="DX18" i="3"/>
  <c r="W14" i="2" s="1"/>
  <c r="DE22" i="3"/>
  <c r="BT20" i="2"/>
  <c r="FW24" i="3"/>
  <c r="CP47" i="3"/>
  <c r="CU47" i="3"/>
  <c r="S39" i="2"/>
  <c r="DX43" i="3"/>
  <c r="W39" i="2" s="1"/>
  <c r="AY12" i="2"/>
  <c r="FB16" i="3"/>
  <c r="BD16" i="2"/>
  <c r="FG20" i="3"/>
  <c r="FF20" i="3"/>
  <c r="BE16" i="2" s="1"/>
  <c r="DB29" i="3"/>
  <c r="AN37" i="2"/>
  <c r="EQ41" i="3"/>
  <c r="AP37" i="2" s="1"/>
  <c r="BA43" i="2"/>
  <c r="DN32" i="2"/>
  <c r="HQ36" i="3"/>
  <c r="DP32" i="2" s="1"/>
  <c r="HP36" i="3"/>
  <c r="DO32" i="2" s="1"/>
  <c r="DC36" i="3"/>
  <c r="AY33" i="2"/>
  <c r="FB37" i="3"/>
  <c r="FA37" i="3"/>
  <c r="AZ33" i="2" s="1"/>
  <c r="EP20" i="3"/>
  <c r="AO16" i="2" s="1"/>
  <c r="DI18" i="2"/>
  <c r="HL22" i="3"/>
  <c r="DK18" i="2" s="1"/>
  <c r="AS5" i="2"/>
  <c r="EV9" i="3"/>
  <c r="AU5" i="2" s="1"/>
  <c r="HF27" i="3"/>
  <c r="DE23" i="2" s="1"/>
  <c r="BY22" i="2"/>
  <c r="GB26" i="3"/>
  <c r="CA22" i="2" s="1"/>
  <c r="CI34" i="2"/>
  <c r="GL38" i="3"/>
  <c r="CK34" i="2" s="1"/>
  <c r="EK35" i="3"/>
  <c r="AJ31" i="2" s="1"/>
  <c r="CD33" i="2"/>
  <c r="GG37" i="3"/>
  <c r="CF33" i="2" s="1"/>
  <c r="CI43" i="2"/>
  <c r="GL47" i="3"/>
  <c r="CK43" i="2" s="1"/>
  <c r="BO14" i="2"/>
  <c r="FR18" i="3"/>
  <c r="GA19" i="3"/>
  <c r="BZ15" i="2" s="1"/>
  <c r="CU11" i="3"/>
  <c r="CP11" i="3"/>
  <c r="DE11" i="3" s="1"/>
  <c r="DF13" i="2"/>
  <c r="HW17" i="3"/>
  <c r="DV13" i="2" s="1"/>
  <c r="EK28" i="3"/>
  <c r="AJ24" i="2" s="1"/>
  <c r="GK22" i="3"/>
  <c r="CJ18" i="2" s="1"/>
  <c r="DH21" i="3"/>
  <c r="DU21" i="3"/>
  <c r="T17" i="2" s="1"/>
  <c r="GU30" i="3"/>
  <c r="CT26" i="2" s="1"/>
  <c r="S27" i="2"/>
  <c r="DX31" i="3"/>
  <c r="W27" i="2" s="1"/>
  <c r="DC40" i="3"/>
  <c r="CW33" i="3"/>
  <c r="GF37" i="3"/>
  <c r="CE33" i="2" s="1"/>
  <c r="DD31" i="2"/>
  <c r="HG35" i="3"/>
  <c r="DD38" i="2"/>
  <c r="HG42" i="3"/>
  <c r="HF42" i="3"/>
  <c r="DE38" i="2" s="1"/>
  <c r="DB45" i="3"/>
  <c r="HK17" i="3"/>
  <c r="DJ13" i="2" s="1"/>
  <c r="HP14" i="3"/>
  <c r="DO10" i="2" s="1"/>
  <c r="GA9" i="3"/>
  <c r="BZ5" i="2" s="1"/>
  <c r="HF16" i="3"/>
  <c r="DE12" i="2" s="1"/>
  <c r="AV21" i="2"/>
  <c r="DB22" i="3"/>
  <c r="BI20" i="2"/>
  <c r="FL24" i="3"/>
  <c r="BK20" i="2" s="1"/>
  <c r="DH34" i="3"/>
  <c r="DU34" i="3"/>
  <c r="T30" i="2" s="1"/>
  <c r="BO29" i="2"/>
  <c r="FR33" i="3"/>
  <c r="DI27" i="2"/>
  <c r="HL31" i="3"/>
  <c r="DK27" i="2" s="1"/>
  <c r="HK31" i="3"/>
  <c r="DJ27" i="2" s="1"/>
  <c r="DH40" i="3"/>
  <c r="DU40" i="3"/>
  <c r="T36" i="2" s="1"/>
  <c r="AY35" i="2"/>
  <c r="FB39" i="3"/>
  <c r="FA39" i="3"/>
  <c r="AZ35" i="2" s="1"/>
  <c r="S37" i="2"/>
  <c r="DX41" i="3"/>
  <c r="W37" i="2" s="1"/>
  <c r="CN14" i="2"/>
  <c r="GQ18" i="3"/>
  <c r="CP14" i="2" s="1"/>
  <c r="CN28" i="2"/>
  <c r="GQ32" i="3"/>
  <c r="CP28" i="2" s="1"/>
  <c r="BO41" i="2"/>
  <c r="FR45" i="3"/>
  <c r="DE42" i="3"/>
  <c r="DH45" i="3"/>
  <c r="DU45" i="3"/>
  <c r="T41" i="2" s="1"/>
  <c r="BY42" i="2"/>
  <c r="GB46" i="3"/>
  <c r="EU44" i="3"/>
  <c r="AT40" i="2" s="1"/>
  <c r="BD40" i="2"/>
  <c r="FG44" i="3"/>
  <c r="FF44" i="3"/>
  <c r="BE40" i="2" s="1"/>
  <c r="BI23" i="2"/>
  <c r="FL27" i="3"/>
  <c r="BK23" i="2" s="1"/>
  <c r="DN13" i="2"/>
  <c r="HQ17" i="3"/>
  <c r="DP13" i="2" s="1"/>
  <c r="DN5" i="2"/>
  <c r="HQ9" i="3"/>
  <c r="DP5" i="2" s="1"/>
  <c r="AS8" i="2"/>
  <c r="EV12" i="3"/>
  <c r="AU8" i="2" s="1"/>
  <c r="S10" i="2"/>
  <c r="DX14" i="3"/>
  <c r="W10" i="2" s="1"/>
  <c r="AS20" i="2"/>
  <c r="EV24" i="3"/>
  <c r="AU20" i="2" s="1"/>
  <c r="CP18" i="3"/>
  <c r="DB18" i="3" s="1"/>
  <c r="CU18" i="3"/>
  <c r="BY19" i="2"/>
  <c r="GB23" i="3"/>
  <c r="CA19" i="2" s="1"/>
  <c r="CD26" i="2"/>
  <c r="GG30" i="3"/>
  <c r="CF26" i="2" s="1"/>
  <c r="FV27" i="3"/>
  <c r="BU23" i="2" s="1"/>
  <c r="AY39" i="2"/>
  <c r="FB43" i="3"/>
  <c r="AY23" i="2"/>
  <c r="FB27" i="3"/>
  <c r="DS12" i="2"/>
  <c r="HV16" i="3"/>
  <c r="DU12" i="2" s="1"/>
  <c r="DU23" i="3"/>
  <c r="T19" i="2" s="1"/>
  <c r="DH23" i="3"/>
  <c r="DH29" i="3"/>
  <c r="DU29" i="3"/>
  <c r="T25" i="2" s="1"/>
  <c r="DD35" i="2"/>
  <c r="HG39" i="3"/>
  <c r="DD32" i="2"/>
  <c r="HG36" i="3"/>
  <c r="CU40" i="3"/>
  <c r="DA40" i="3" s="1"/>
  <c r="BD43" i="2"/>
  <c r="FG47" i="3"/>
  <c r="BF43" i="2" s="1"/>
  <c r="DI19" i="2"/>
  <c r="HL23" i="3"/>
  <c r="DK19" i="2" s="1"/>
  <c r="DE32" i="3"/>
  <c r="FK44" i="3"/>
  <c r="BJ40" i="2" s="1"/>
  <c r="AI18" i="2"/>
  <c r="EL22" i="3"/>
  <c r="EK22" i="3"/>
  <c r="AJ18" i="2" s="1"/>
  <c r="BY32" i="2"/>
  <c r="GB36" i="3"/>
  <c r="CA32" i="2" s="1"/>
  <c r="DC19" i="3"/>
  <c r="AS16" i="2"/>
  <c r="EV20" i="3"/>
  <c r="AU16" i="2" s="1"/>
  <c r="EU20" i="3"/>
  <c r="AT16" i="2" s="1"/>
  <c r="DD11" i="3"/>
  <c r="CD8" i="2"/>
  <c r="GG12" i="3"/>
  <c r="CF8" i="2" s="1"/>
  <c r="DB24" i="3"/>
  <c r="AI22" i="2"/>
  <c r="EL26" i="3"/>
  <c r="DU39" i="3"/>
  <c r="T35" i="2" s="1"/>
  <c r="DH39" i="3"/>
  <c r="DA38" i="3"/>
  <c r="FA13" i="3"/>
  <c r="AZ9" i="2" s="1"/>
  <c r="BO25" i="2"/>
  <c r="FR29" i="3"/>
  <c r="DI22" i="2"/>
  <c r="HL26" i="3"/>
  <c r="DK22" i="2" s="1"/>
  <c r="CU20" i="3"/>
  <c r="CP20" i="3"/>
  <c r="CQ20" i="3" s="1"/>
  <c r="FV41" i="3"/>
  <c r="BU37" i="2" s="1"/>
  <c r="DC37" i="3"/>
  <c r="DC26" i="3"/>
  <c r="DH43" i="3"/>
  <c r="DU43" i="3"/>
  <c r="T39" i="2" s="1"/>
  <c r="BT43" i="2"/>
  <c r="FW47" i="3"/>
  <c r="BV43" i="2" s="1"/>
  <c r="DD7" i="2"/>
  <c r="HG11" i="3"/>
  <c r="FQ13" i="3"/>
  <c r="BP9" i="2" s="1"/>
  <c r="DD13" i="3"/>
  <c r="S17" i="2"/>
  <c r="DX21" i="3"/>
  <c r="W17" i="2" s="1"/>
  <c r="GK38" i="3"/>
  <c r="CJ34" i="2" s="1"/>
  <c r="BY29" i="2"/>
  <c r="GB33" i="3"/>
  <c r="CA29" i="2" s="1"/>
  <c r="GA33" i="3"/>
  <c r="BZ29" i="2" s="1"/>
  <c r="AS36" i="2"/>
  <c r="EV40" i="3"/>
  <c r="AU36" i="2" s="1"/>
  <c r="CP42" i="3"/>
  <c r="CU42" i="3"/>
  <c r="DA42" i="3" s="1"/>
  <c r="BI36" i="2"/>
  <c r="FL40" i="3"/>
  <c r="BK36" i="2" s="1"/>
  <c r="BO6" i="2"/>
  <c r="FR10" i="3"/>
  <c r="FF9" i="3"/>
  <c r="BE5" i="2" s="1"/>
  <c r="DB12" i="3"/>
  <c r="BO24" i="2"/>
  <c r="FR28" i="3"/>
  <c r="DA25" i="3"/>
  <c r="DF17" i="2"/>
  <c r="HW21" i="3"/>
  <c r="DV17" i="2" s="1"/>
  <c r="S30" i="2"/>
  <c r="DX34" i="3"/>
  <c r="W30" i="2" s="1"/>
  <c r="BD25" i="2"/>
  <c r="FG29" i="3"/>
  <c r="BF25" i="2" s="1"/>
  <c r="DB33" i="3"/>
  <c r="CP31" i="3"/>
  <c r="CU31" i="3"/>
  <c r="CX29" i="2"/>
  <c r="HA33" i="3"/>
  <c r="CZ29" i="2" s="1"/>
  <c r="GZ33" i="3"/>
  <c r="CY29" i="2" s="1"/>
  <c r="S36" i="2"/>
  <c r="DX40" i="3"/>
  <c r="W36" i="2" s="1"/>
  <c r="EU40" i="3"/>
  <c r="AT36" i="2" s="1"/>
  <c r="DS32" i="2"/>
  <c r="HV36" i="3"/>
  <c r="DU32" i="2" s="1"/>
  <c r="HU36" i="3"/>
  <c r="DT32" i="2" s="1"/>
  <c r="DF33" i="2"/>
  <c r="CX32" i="2"/>
  <c r="HA36" i="3"/>
  <c r="CZ32" i="2" s="1"/>
  <c r="FQ10" i="3"/>
  <c r="BP6" i="2" s="1"/>
  <c r="CU16" i="3"/>
  <c r="CP16" i="3"/>
  <c r="DE16" i="3" s="1"/>
  <c r="AN17" i="2"/>
  <c r="EQ21" i="3"/>
  <c r="AP17" i="2" s="1"/>
  <c r="EP21" i="3"/>
  <c r="AO17" i="2" s="1"/>
  <c r="BY27" i="2"/>
  <c r="GB31" i="3"/>
  <c r="CA27" i="2" s="1"/>
  <c r="GA31" i="3"/>
  <c r="BZ27" i="2" s="1"/>
  <c r="AS25" i="2"/>
  <c r="EV29" i="3"/>
  <c r="AU25" i="2" s="1"/>
  <c r="EU29" i="3"/>
  <c r="AT25" i="2" s="1"/>
  <c r="CS38" i="2"/>
  <c r="GV42" i="3"/>
  <c r="CU38" i="2" s="1"/>
  <c r="DC46" i="3"/>
  <c r="DD44" i="3"/>
  <c r="AS6" i="2"/>
  <c r="EV10" i="3"/>
  <c r="AU6" i="2" s="1"/>
  <c r="GK13" i="3"/>
  <c r="CJ9" i="2" s="1"/>
  <c r="DE26" i="3"/>
  <c r="FM22" i="3"/>
  <c r="BL18" i="2" s="1"/>
  <c r="DD14" i="2"/>
  <c r="HG18" i="3"/>
  <c r="DU20" i="3"/>
  <c r="T16" i="2" s="1"/>
  <c r="DH20" i="3"/>
  <c r="AF27" i="2"/>
  <c r="EW31" i="3"/>
  <c r="FA38" i="3"/>
  <c r="AZ34" i="2" s="1"/>
  <c r="CD25" i="2"/>
  <c r="GG29" i="3"/>
  <c r="CF25" i="2" s="1"/>
  <c r="DD45" i="3"/>
  <c r="DI25" i="2"/>
  <c r="HL29" i="3"/>
  <c r="DK25" i="2" s="1"/>
  <c r="HP17" i="3"/>
  <c r="DO13" i="2" s="1"/>
  <c r="HP9" i="3"/>
  <c r="DO5" i="2" s="1"/>
  <c r="CU19" i="3"/>
  <c r="DA19" i="3" s="1"/>
  <c r="CP19" i="3"/>
  <c r="GF20" i="3"/>
  <c r="CE16" i="2" s="1"/>
  <c r="DB16" i="3"/>
  <c r="CS11" i="2"/>
  <c r="GV15" i="3"/>
  <c r="CU11" i="2" s="1"/>
  <c r="BI9" i="2"/>
  <c r="FL13" i="3"/>
  <c r="BK9" i="2" s="1"/>
  <c r="FK13" i="3"/>
  <c r="BJ9" i="2" s="1"/>
  <c r="S19" i="2"/>
  <c r="DX23" i="3"/>
  <c r="W19" i="2" s="1"/>
  <c r="CD19" i="2"/>
  <c r="GG23" i="3"/>
  <c r="CF19" i="2" s="1"/>
  <c r="BI17" i="2"/>
  <c r="FL21" i="3"/>
  <c r="BK17" i="2" s="1"/>
  <c r="BI26" i="2"/>
  <c r="FL30" i="3"/>
  <c r="BK26" i="2" s="1"/>
  <c r="HK29" i="3"/>
  <c r="DJ25" i="2" s="1"/>
  <c r="CI26" i="2"/>
  <c r="GL30" i="3"/>
  <c r="CK26" i="2" s="1"/>
  <c r="CN41" i="2"/>
  <c r="GQ45" i="3"/>
  <c r="CP41" i="2" s="1"/>
  <c r="GP40" i="3"/>
  <c r="CO36" i="2" s="1"/>
  <c r="AD35" i="2"/>
  <c r="EG39" i="3"/>
  <c r="EF39" i="3"/>
  <c r="AE35" i="2" s="1"/>
  <c r="AD32" i="2"/>
  <c r="EG36" i="3"/>
  <c r="EF36" i="3"/>
  <c r="AE32" i="2" s="1"/>
  <c r="HP11" i="3"/>
  <c r="DO7" i="2" s="1"/>
  <c r="CS28" i="2"/>
  <c r="GV32" i="3"/>
  <c r="CU28" i="2" s="1"/>
  <c r="EU47" i="3"/>
  <c r="AT43" i="2" s="1"/>
  <c r="GU18" i="3"/>
  <c r="CT14" i="2" s="1"/>
  <c r="FK30" i="3"/>
  <c r="BJ26" i="2" s="1"/>
  <c r="H49" i="2"/>
  <c r="E49" i="2"/>
  <c r="DX48" i="2"/>
  <c r="DZ11" i="2" s="1"/>
  <c r="G49" i="2"/>
  <c r="F49" i="2"/>
  <c r="DX27" i="2"/>
  <c r="DZ8" i="2" s="1"/>
  <c r="EB8" i="2" s="1" a="1"/>
  <c r="BA39" i="2" l="1"/>
  <c r="FM43" i="3"/>
  <c r="BL39" i="2" s="1"/>
  <c r="BQ14" i="2"/>
  <c r="HB18" i="3"/>
  <c r="DA14" i="2" s="1"/>
  <c r="BV20" i="2"/>
  <c r="HB24" i="3"/>
  <c r="DA20" i="2" s="1"/>
  <c r="HB43" i="3"/>
  <c r="DA39" i="2" s="1"/>
  <c r="DF14" i="2"/>
  <c r="HW18" i="3"/>
  <c r="DV14" i="2" s="1"/>
  <c r="DF38" i="2"/>
  <c r="HW42" i="3"/>
  <c r="DV38" i="2" s="1"/>
  <c r="AF35" i="2"/>
  <c r="EW39" i="3"/>
  <c r="CQ19" i="3"/>
  <c r="DB19" i="3"/>
  <c r="DE19" i="3"/>
  <c r="HW37" i="3"/>
  <c r="DV33" i="2" s="1"/>
  <c r="BA23" i="2"/>
  <c r="FM27" i="3"/>
  <c r="BL23" i="2" s="1"/>
  <c r="BF40" i="2"/>
  <c r="FM44" i="3"/>
  <c r="BL40" i="2" s="1"/>
  <c r="BQ41" i="2"/>
  <c r="HB45" i="3"/>
  <c r="DA41" i="2" s="1"/>
  <c r="BQ29" i="2"/>
  <c r="HB33" i="3"/>
  <c r="DA29" i="2" s="1"/>
  <c r="DA11" i="3"/>
  <c r="DA47" i="3"/>
  <c r="CQ30" i="3"/>
  <c r="BV8" i="2"/>
  <c r="HB12" i="3"/>
  <c r="DA8" i="2" s="1"/>
  <c r="DD39" i="3"/>
  <c r="HB23" i="3"/>
  <c r="DA19" i="2" s="1"/>
  <c r="DF30" i="2"/>
  <c r="HW34" i="3"/>
  <c r="DV30" i="2" s="1"/>
  <c r="AF31" i="2"/>
  <c r="EW35" i="3"/>
  <c r="CQ10" i="3"/>
  <c r="DC10" i="3"/>
  <c r="BA27" i="2"/>
  <c r="FM31" i="3"/>
  <c r="BL27" i="2" s="1"/>
  <c r="EW24" i="3"/>
  <c r="DF43" i="2"/>
  <c r="HW47" i="3"/>
  <c r="DV43" i="2" s="1"/>
  <c r="DB23" i="3"/>
  <c r="DF42" i="2"/>
  <c r="HW46" i="3"/>
  <c r="DV42" i="2" s="1"/>
  <c r="AK41" i="2"/>
  <c r="EW45" i="3"/>
  <c r="AF19" i="2"/>
  <c r="EW23" i="3"/>
  <c r="DF23" i="2"/>
  <c r="HW27" i="3"/>
  <c r="DV23" i="2" s="1"/>
  <c r="BQ22" i="2"/>
  <c r="HB26" i="3"/>
  <c r="DA22" i="2" s="1"/>
  <c r="DC30" i="3"/>
  <c r="AK11" i="2"/>
  <c r="EW15" i="3"/>
  <c r="DF15" i="2"/>
  <c r="HW19" i="3"/>
  <c r="DV15" i="2" s="1"/>
  <c r="DF16" i="2"/>
  <c r="HW20" i="3"/>
  <c r="DV16" i="2" s="1"/>
  <c r="DB35" i="3"/>
  <c r="DB20" i="3"/>
  <c r="AF23" i="2"/>
  <c r="EW27" i="3"/>
  <c r="BQ6" i="2"/>
  <c r="HB10" i="3"/>
  <c r="DA6" i="2" s="1"/>
  <c r="DF7" i="2"/>
  <c r="HW11" i="3"/>
  <c r="DV7" i="2" s="1"/>
  <c r="AK18" i="2"/>
  <c r="EW22" i="3"/>
  <c r="DA18" i="3"/>
  <c r="BA35" i="2"/>
  <c r="FM39" i="3"/>
  <c r="BL35" i="2" s="1"/>
  <c r="DF31" i="2"/>
  <c r="HW35" i="3"/>
  <c r="DV31" i="2" s="1"/>
  <c r="BF16" i="2"/>
  <c r="FM20" i="3"/>
  <c r="BL16" i="2" s="1"/>
  <c r="CQ47" i="3"/>
  <c r="BA31" i="2"/>
  <c r="FM35" i="3"/>
  <c r="BL31" i="2" s="1"/>
  <c r="HB31" i="3"/>
  <c r="DA27" i="2" s="1"/>
  <c r="BA42" i="2"/>
  <c r="FM46" i="3"/>
  <c r="BL42" i="2" s="1"/>
  <c r="BA20" i="2"/>
  <c r="FM24" i="3"/>
  <c r="BL20" i="2" s="1"/>
  <c r="DA17" i="3"/>
  <c r="BQ38" i="2"/>
  <c r="HB42" i="3"/>
  <c r="DA38" i="2" s="1"/>
  <c r="BV23" i="2"/>
  <c r="HB27" i="3"/>
  <c r="DA23" i="2" s="1"/>
  <c r="DA15" i="3"/>
  <c r="DE18" i="3"/>
  <c r="AF9" i="2"/>
  <c r="EW13" i="3"/>
  <c r="BA15" i="2"/>
  <c r="FM19" i="3"/>
  <c r="BL15" i="2" s="1"/>
  <c r="BA21" i="2"/>
  <c r="FM25" i="3"/>
  <c r="BA32" i="2"/>
  <c r="FM36" i="3"/>
  <c r="BL32" i="2" s="1"/>
  <c r="DC47" i="3"/>
  <c r="DB17" i="3"/>
  <c r="AF16" i="2"/>
  <c r="EW20" i="3"/>
  <c r="CQ27" i="3"/>
  <c r="CQ46" i="3"/>
  <c r="DB46" i="3"/>
  <c r="DE46" i="3"/>
  <c r="AF38" i="2"/>
  <c r="EW42" i="3"/>
  <c r="AF26" i="2"/>
  <c r="EW30" i="3"/>
  <c r="CQ15" i="3"/>
  <c r="BQ28" i="2"/>
  <c r="HB32" i="3"/>
  <c r="DA28" i="2" s="1"/>
  <c r="BQ43" i="2"/>
  <c r="HB47" i="3"/>
  <c r="DA43" i="2" s="1"/>
  <c r="CQ23" i="3"/>
  <c r="CQ22" i="3"/>
  <c r="CQ16" i="3"/>
  <c r="DC16" i="3"/>
  <c r="DA31" i="3"/>
  <c r="DA20" i="3"/>
  <c r="DD16" i="3"/>
  <c r="DF32" i="2"/>
  <c r="HW36" i="3"/>
  <c r="DV32" i="2" s="1"/>
  <c r="DE15" i="3"/>
  <c r="CA42" i="2"/>
  <c r="HB46" i="3"/>
  <c r="DA42" i="2" s="1"/>
  <c r="DC18" i="3"/>
  <c r="FM47" i="3"/>
  <c r="BL43" i="2" s="1"/>
  <c r="BA12" i="2"/>
  <c r="FM16" i="3"/>
  <c r="BL12" i="2" s="1"/>
  <c r="CQ36" i="3"/>
  <c r="AF39" i="2"/>
  <c r="EW43" i="3"/>
  <c r="DD47" i="3"/>
  <c r="BV33" i="2"/>
  <c r="HB37" i="3"/>
  <c r="DA33" i="2" s="1"/>
  <c r="DF39" i="2"/>
  <c r="HW43" i="3"/>
  <c r="DV39" i="2" s="1"/>
  <c r="DB43" i="3"/>
  <c r="HB36" i="3"/>
  <c r="DA32" i="2" s="1"/>
  <c r="DA43" i="3"/>
  <c r="AF29" i="2"/>
  <c r="EW33" i="3"/>
  <c r="CQ29" i="3"/>
  <c r="DE29" i="3"/>
  <c r="CQ9" i="3"/>
  <c r="DB30" i="3"/>
  <c r="DA14" i="3"/>
  <c r="HB9" i="3"/>
  <c r="DA5" i="2" s="1"/>
  <c r="AF42" i="2"/>
  <c r="EW46" i="3"/>
  <c r="BA13" i="2"/>
  <c r="FM17" i="3"/>
  <c r="BL13" i="2" s="1"/>
  <c r="DA23" i="3"/>
  <c r="HW22" i="3"/>
  <c r="DV18" i="2" s="1"/>
  <c r="EW44" i="3"/>
  <c r="FM26" i="3"/>
  <c r="BL22" i="2" s="1"/>
  <c r="DB36" i="3"/>
  <c r="HB11" i="3"/>
  <c r="DA7" i="2" s="1"/>
  <c r="CQ26" i="3"/>
  <c r="DE20" i="3"/>
  <c r="DB15" i="3"/>
  <c r="BA19" i="2"/>
  <c r="FM23" i="3"/>
  <c r="BL19" i="2" s="1"/>
  <c r="DF26" i="2"/>
  <c r="HW30" i="3"/>
  <c r="DV26" i="2" s="1"/>
  <c r="AV8" i="2"/>
  <c r="AF25" i="2"/>
  <c r="EW29" i="3"/>
  <c r="BA7" i="2"/>
  <c r="FM11" i="3"/>
  <c r="BL7" i="2" s="1"/>
  <c r="DF25" i="2"/>
  <c r="HW29" i="3"/>
  <c r="DV25" i="2" s="1"/>
  <c r="AF12" i="2"/>
  <c r="EW16" i="3"/>
  <c r="BQ18" i="2"/>
  <c r="HB22" i="3"/>
  <c r="DA18" i="2" s="1"/>
  <c r="DF19" i="2"/>
  <c r="HW23" i="3"/>
  <c r="DV19" i="2" s="1"/>
  <c r="CQ21" i="3"/>
  <c r="CQ44" i="3"/>
  <c r="DC23" i="3"/>
  <c r="DA16" i="3"/>
  <c r="CQ31" i="3"/>
  <c r="DB31" i="3"/>
  <c r="AK22" i="2"/>
  <c r="EW26" i="3"/>
  <c r="DC33" i="3"/>
  <c r="DA36" i="3"/>
  <c r="HB40" i="3"/>
  <c r="DA36" i="2" s="1"/>
  <c r="BQ34" i="2"/>
  <c r="HB38" i="3"/>
  <c r="DA34" i="2" s="1"/>
  <c r="AK34" i="2"/>
  <c r="EW38" i="3"/>
  <c r="HB34" i="3"/>
  <c r="DA30" i="2" s="1"/>
  <c r="DF29" i="2"/>
  <c r="HW33" i="3"/>
  <c r="DV29" i="2" s="1"/>
  <c r="BV40" i="2"/>
  <c r="HB44" i="3"/>
  <c r="DA40" i="2" s="1"/>
  <c r="FM40" i="3"/>
  <c r="BL36" i="2" s="1"/>
  <c r="DA33" i="3"/>
  <c r="AF30" i="2"/>
  <c r="EW34" i="3"/>
  <c r="BV26" i="2"/>
  <c r="HB30" i="3"/>
  <c r="DA26" i="2" s="1"/>
  <c r="DA10" i="3"/>
  <c r="FM10" i="3"/>
  <c r="BL6" i="2" s="1"/>
  <c r="HW38" i="3"/>
  <c r="DV34" i="2" s="1"/>
  <c r="DA29" i="3"/>
  <c r="BA30" i="2"/>
  <c r="FM34" i="3"/>
  <c r="BL30" i="2" s="1"/>
  <c r="BQ11" i="2"/>
  <c r="HB15" i="3"/>
  <c r="DA11" i="2" s="1"/>
  <c r="AK6" i="2"/>
  <c r="EW10" i="3"/>
  <c r="CQ37" i="3"/>
  <c r="DE37" i="3"/>
  <c r="CQ14" i="3"/>
  <c r="DE14" i="3"/>
  <c r="HB16" i="3"/>
  <c r="DA12" i="2" s="1"/>
  <c r="AK24" i="2"/>
  <c r="EW28" i="3"/>
  <c r="CQ38" i="3"/>
  <c r="CQ12" i="3"/>
  <c r="DE12" i="3"/>
  <c r="BA9" i="2"/>
  <c r="FM13" i="3"/>
  <c r="BL9" i="2" s="1"/>
  <c r="DC20" i="3"/>
  <c r="CQ24" i="3"/>
  <c r="DA12" i="3"/>
  <c r="DB10" i="3"/>
  <c r="AV27" i="2"/>
  <c r="CQ43" i="3"/>
  <c r="BA33" i="2"/>
  <c r="FM37" i="3"/>
  <c r="BL33" i="2" s="1"/>
  <c r="CQ39" i="3"/>
  <c r="BA10" i="2"/>
  <c r="FM14" i="3"/>
  <c r="BL10" i="2" s="1"/>
  <c r="AF43" i="2"/>
  <c r="EW47" i="3"/>
  <c r="AK28" i="2"/>
  <c r="EW32" i="3"/>
  <c r="CQ33" i="3"/>
  <c r="DD33" i="3"/>
  <c r="BA5" i="2"/>
  <c r="FM9" i="3"/>
  <c r="BL5" i="2" s="1"/>
  <c r="DE30" i="3"/>
  <c r="HW31" i="3"/>
  <c r="DV27" i="2" s="1"/>
  <c r="CQ34" i="3"/>
  <c r="FM30" i="3"/>
  <c r="BL26" i="2" s="1"/>
  <c r="DE34" i="3"/>
  <c r="CQ25" i="3"/>
  <c r="DC25" i="3"/>
  <c r="DE25" i="3"/>
  <c r="DB25" i="3"/>
  <c r="DF12" i="2"/>
  <c r="HW16" i="3"/>
  <c r="DV12" i="2" s="1"/>
  <c r="BQ9" i="2"/>
  <c r="HB13" i="3"/>
  <c r="DA9" i="2" s="1"/>
  <c r="DB47" i="3"/>
  <c r="DD30" i="3"/>
  <c r="CQ40" i="3"/>
  <c r="CQ17" i="3"/>
  <c r="DC17" i="3"/>
  <c r="BQ24" i="2"/>
  <c r="HB28" i="3"/>
  <c r="DA24" i="2" s="1"/>
  <c r="DF35" i="2"/>
  <c r="HW39" i="3"/>
  <c r="DV35" i="2" s="1"/>
  <c r="DB11" i="3"/>
  <c r="CQ42" i="3"/>
  <c r="BQ25" i="2"/>
  <c r="HB29" i="3"/>
  <c r="DA25" i="2" s="1"/>
  <c r="DA39" i="3"/>
  <c r="DD43" i="3"/>
  <c r="AF14" i="2"/>
  <c r="EW18" i="3"/>
  <c r="CQ35" i="3"/>
  <c r="DE39" i="3"/>
  <c r="BA25" i="2"/>
  <c r="FM29" i="3"/>
  <c r="BL25" i="2" s="1"/>
  <c r="BA34" i="2"/>
  <c r="FM38" i="3"/>
  <c r="BL34" i="2" s="1"/>
  <c r="BA8" i="2"/>
  <c r="FM12" i="3"/>
  <c r="BL8" i="2" s="1"/>
  <c r="DB39" i="3"/>
  <c r="EW17" i="3"/>
  <c r="DP6" i="2"/>
  <c r="HW10" i="3"/>
  <c r="DV6" i="2" s="1"/>
  <c r="DD23" i="3"/>
  <c r="DE10" i="3"/>
  <c r="DD31" i="3"/>
  <c r="DA34" i="3"/>
  <c r="BQ31" i="2"/>
  <c r="HB35" i="3"/>
  <c r="DA31" i="2" s="1"/>
  <c r="DD10" i="3"/>
  <c r="DE35" i="3"/>
  <c r="AF15" i="2"/>
  <c r="EW19" i="3"/>
  <c r="DD19" i="3"/>
  <c r="DE23" i="3"/>
  <c r="HB20" i="3"/>
  <c r="DA16" i="2" s="1"/>
  <c r="DP11" i="2"/>
  <c r="HW15" i="3"/>
  <c r="DV11" i="2" s="1"/>
  <c r="HW14" i="3"/>
  <c r="DV10" i="2" s="1"/>
  <c r="CQ13" i="3"/>
  <c r="DE13" i="3"/>
  <c r="DC31" i="3"/>
  <c r="CQ32" i="3"/>
  <c r="DE36" i="3"/>
  <c r="CQ45" i="3"/>
  <c r="DB42" i="3"/>
  <c r="CQ41" i="3"/>
  <c r="CQ18" i="3"/>
  <c r="AF32" i="2"/>
  <c r="EW36" i="3"/>
  <c r="CQ11" i="3"/>
  <c r="DD18" i="3"/>
  <c r="HB41" i="3"/>
  <c r="DA37" i="2" s="1"/>
  <c r="DC15" i="3"/>
  <c r="AK17" i="2"/>
  <c r="EW21" i="3"/>
  <c r="AV5" i="2"/>
  <c r="HX9" i="3"/>
  <c r="DE31" i="3"/>
  <c r="EW41" i="3"/>
  <c r="BF17" i="2"/>
  <c r="FM21" i="3"/>
  <c r="BL17" i="2" s="1"/>
  <c r="AV10" i="2"/>
  <c r="DB34" i="3"/>
  <c r="FM15" i="3"/>
  <c r="BL11" i="2" s="1"/>
  <c r="DC43" i="3"/>
  <c r="AK36" i="2"/>
  <c r="EW40" i="3"/>
  <c r="EW37" i="3"/>
  <c r="DF9" i="2"/>
  <c r="HW13" i="3"/>
  <c r="DV9" i="2" s="1"/>
  <c r="DC11" i="3"/>
  <c r="BF37" i="2"/>
  <c r="FM41" i="3"/>
  <c r="BL37" i="2" s="1"/>
  <c r="DD34" i="3"/>
  <c r="DE47" i="3"/>
  <c r="FM32" i="3"/>
  <c r="BL28" i="2" s="1"/>
  <c r="DD36" i="3"/>
  <c r="CQ28" i="3"/>
  <c r="DD28" i="3"/>
  <c r="AF7" i="2"/>
  <c r="EW11" i="3"/>
  <c r="DA9" i="3"/>
  <c r="DA28" i="3"/>
  <c r="DB28" i="3"/>
  <c r="DD20" i="3"/>
  <c r="EF11" i="2"/>
  <c r="EF9" i="2"/>
  <c r="F18" i="2"/>
  <c r="EE11" i="2"/>
  <c r="EE9" i="2"/>
  <c r="E18" i="2"/>
  <c r="EB8" i="2"/>
  <c r="D18" i="2"/>
  <c r="EC13" i="2"/>
  <c r="EF8" i="2"/>
  <c r="EF10" i="2"/>
  <c r="EE10" i="2"/>
  <c r="AV15" i="2" l="1"/>
  <c r="HX19" i="3"/>
  <c r="AV28" i="2"/>
  <c r="HX32" i="3"/>
  <c r="AV30" i="2"/>
  <c r="HX34" i="3"/>
  <c r="AV22" i="2"/>
  <c r="HX26" i="3"/>
  <c r="AV40" i="2"/>
  <c r="HX44" i="3"/>
  <c r="AV41" i="2"/>
  <c r="HX45" i="3"/>
  <c r="AV7" i="2"/>
  <c r="HX11" i="3"/>
  <c r="AV26" i="2"/>
  <c r="HX30" i="3"/>
  <c r="HX14" i="3"/>
  <c r="AV17" i="2"/>
  <c r="HX21" i="3"/>
  <c r="AV34" i="2"/>
  <c r="HX38" i="3"/>
  <c r="AV38" i="2"/>
  <c r="HX42" i="3"/>
  <c r="AV9" i="2"/>
  <c r="HX13" i="3"/>
  <c r="AV18" i="2"/>
  <c r="HX22" i="3"/>
  <c r="AV32" i="2"/>
  <c r="HX36" i="3"/>
  <c r="AV16" i="2"/>
  <c r="HX20" i="3"/>
  <c r="AV43" i="2"/>
  <c r="HX47" i="3"/>
  <c r="HX31" i="3"/>
  <c r="AV25" i="2"/>
  <c r="HX29" i="3"/>
  <c r="AV33" i="2"/>
  <c r="HX37" i="3"/>
  <c r="AV35" i="2"/>
  <c r="HX39" i="3"/>
  <c r="D5" i="6"/>
  <c r="DV9" i="3"/>
  <c r="AV36" i="2"/>
  <c r="HX40" i="3"/>
  <c r="AV6" i="2"/>
  <c r="HX10" i="3"/>
  <c r="AV12" i="2"/>
  <c r="HX16" i="3"/>
  <c r="HX12" i="3"/>
  <c r="AV31" i="2"/>
  <c r="HX35" i="3"/>
  <c r="AV13" i="2"/>
  <c r="HX17" i="3"/>
  <c r="AV37" i="2"/>
  <c r="HX41" i="3"/>
  <c r="AV24" i="2"/>
  <c r="HX28" i="3"/>
  <c r="AV42" i="2"/>
  <c r="HX46" i="3"/>
  <c r="AV29" i="2"/>
  <c r="HX33" i="3"/>
  <c r="BL21" i="2"/>
  <c r="HX25" i="3"/>
  <c r="AV14" i="2"/>
  <c r="HX18" i="3"/>
  <c r="AV19" i="2"/>
  <c r="HX23" i="3"/>
  <c r="AV39" i="2"/>
  <c r="HX43" i="3"/>
  <c r="AV23" i="2"/>
  <c r="HX27" i="3"/>
  <c r="AV11" i="2"/>
  <c r="HX15" i="3"/>
  <c r="AV20" i="2"/>
  <c r="HX24" i="3"/>
  <c r="C18" i="2"/>
  <c r="EA13" i="2"/>
  <c r="ED13" i="2" s="1"/>
  <c r="EE8" i="2"/>
  <c r="D27" i="6" l="1"/>
  <c r="DV31" i="3"/>
  <c r="D8" i="6"/>
  <c r="DV12" i="3"/>
  <c r="D12" i="6"/>
  <c r="DV16" i="3"/>
  <c r="D35" i="6"/>
  <c r="DV39" i="3"/>
  <c r="D26" i="6"/>
  <c r="DV30" i="3"/>
  <c r="D22" i="6"/>
  <c r="DV26" i="3"/>
  <c r="D40" i="6"/>
  <c r="DV44" i="3"/>
  <c r="D11" i="6"/>
  <c r="DV15" i="3"/>
  <c r="D9" i="6"/>
  <c r="DV13" i="3"/>
  <c r="D21" i="6"/>
  <c r="DV25" i="3"/>
  <c r="D37" i="6"/>
  <c r="DV41" i="3"/>
  <c r="D16" i="6"/>
  <c r="DV20" i="3"/>
  <c r="DV42" i="3"/>
  <c r="D38" i="6"/>
  <c r="D6" i="6"/>
  <c r="DV10" i="3"/>
  <c r="D33" i="6"/>
  <c r="DV37" i="3"/>
  <c r="D7" i="6"/>
  <c r="DV11" i="3"/>
  <c r="D30" i="6"/>
  <c r="DV34" i="3"/>
  <c r="D14" i="6"/>
  <c r="DV18" i="3"/>
  <c r="DV47" i="3"/>
  <c r="D43" i="6"/>
  <c r="D39" i="6"/>
  <c r="DV43" i="3"/>
  <c r="D13" i="6"/>
  <c r="DV17" i="3"/>
  <c r="D32" i="6"/>
  <c r="DV36" i="3"/>
  <c r="D34" i="6"/>
  <c r="DV38" i="3"/>
  <c r="D15" i="6"/>
  <c r="DV19" i="3"/>
  <c r="E5" i="6"/>
  <c r="EU4" i="2"/>
  <c r="D36" i="6"/>
  <c r="DV40" i="3"/>
  <c r="D25" i="6"/>
  <c r="DV29" i="3"/>
  <c r="D41" i="6"/>
  <c r="DV45" i="3"/>
  <c r="D28" i="6"/>
  <c r="DV32" i="3"/>
  <c r="U5" i="2"/>
  <c r="DQ9" i="3"/>
  <c r="P5" i="2" s="1"/>
  <c r="DJ9" i="3"/>
  <c r="DW9" i="3" s="1"/>
  <c r="D24" i="6"/>
  <c r="DV28" i="3"/>
  <c r="D10" i="6"/>
  <c r="DV14" i="3"/>
  <c r="D23" i="6"/>
  <c r="DV27" i="3"/>
  <c r="D29" i="6"/>
  <c r="DV33" i="3"/>
  <c r="D20" i="6"/>
  <c r="DV24" i="3"/>
  <c r="D19" i="6"/>
  <c r="DV23" i="3"/>
  <c r="D42" i="6"/>
  <c r="DV46" i="3"/>
  <c r="D31" i="6"/>
  <c r="DV35" i="3"/>
  <c r="D18" i="6"/>
  <c r="DV22" i="3"/>
  <c r="D17" i="6"/>
  <c r="DV21" i="3"/>
  <c r="U31" i="2" l="1"/>
  <c r="DJ35" i="3"/>
  <c r="DW35" i="3" s="1"/>
  <c r="DQ35" i="3"/>
  <c r="P31" i="2" s="1"/>
  <c r="EU30" i="2"/>
  <c r="E31" i="6"/>
  <c r="EV30" i="2" s="1"/>
  <c r="E42" i="6"/>
  <c r="EV41" i="2" s="1"/>
  <c r="EU41" i="2"/>
  <c r="U30" i="2"/>
  <c r="DQ34" i="3"/>
  <c r="P30" i="2" s="1"/>
  <c r="DJ34" i="3"/>
  <c r="DW34" i="3" s="1"/>
  <c r="EU37" i="2"/>
  <c r="E38" i="6"/>
  <c r="EV37" i="2" s="1"/>
  <c r="U26" i="2"/>
  <c r="DJ30" i="3"/>
  <c r="DW30" i="3" s="1"/>
  <c r="DQ30" i="3"/>
  <c r="P26" i="2" s="1"/>
  <c r="U17" i="2"/>
  <c r="DQ21" i="3"/>
  <c r="P17" i="2" s="1"/>
  <c r="DJ21" i="3"/>
  <c r="DW21" i="3" s="1"/>
  <c r="U10" i="2"/>
  <c r="DQ14" i="3"/>
  <c r="P10" i="2" s="1"/>
  <c r="DJ14" i="3"/>
  <c r="DW14" i="3" s="1"/>
  <c r="EU12" i="2"/>
  <c r="E13" i="6"/>
  <c r="EV12" i="2" s="1"/>
  <c r="U38" i="2"/>
  <c r="DJ42" i="3"/>
  <c r="DW42" i="3" s="1"/>
  <c r="DQ42" i="3"/>
  <c r="P38" i="2" s="1"/>
  <c r="E9" i="6"/>
  <c r="EV8" i="2" s="1"/>
  <c r="EU8" i="2"/>
  <c r="EU16" i="2"/>
  <c r="E17" i="6"/>
  <c r="EV16" i="2" s="1"/>
  <c r="EU18" i="2"/>
  <c r="E19" i="6"/>
  <c r="EV18" i="2" s="1"/>
  <c r="EU9" i="2"/>
  <c r="E10" i="6"/>
  <c r="EV9" i="2" s="1"/>
  <c r="U41" i="2"/>
  <c r="DJ45" i="3"/>
  <c r="DW45" i="3" s="1"/>
  <c r="DQ45" i="3"/>
  <c r="P41" i="2" s="1"/>
  <c r="U15" i="2"/>
  <c r="DQ19" i="3"/>
  <c r="P15" i="2" s="1"/>
  <c r="DJ19" i="3"/>
  <c r="DW19" i="3" s="1"/>
  <c r="U39" i="2"/>
  <c r="DQ43" i="3"/>
  <c r="P39" i="2" s="1"/>
  <c r="DJ43" i="3"/>
  <c r="DW43" i="3" s="1"/>
  <c r="U7" i="2"/>
  <c r="DQ11" i="3"/>
  <c r="P7" i="2" s="1"/>
  <c r="DJ11" i="3"/>
  <c r="DW11" i="3" s="1"/>
  <c r="U16" i="2"/>
  <c r="DQ20" i="3"/>
  <c r="P16" i="2" s="1"/>
  <c r="DJ20" i="3"/>
  <c r="DW20" i="3" s="1"/>
  <c r="U11" i="2"/>
  <c r="DJ15" i="3"/>
  <c r="DW15" i="3" s="1"/>
  <c r="DQ15" i="3"/>
  <c r="P11" i="2" s="1"/>
  <c r="U35" i="2"/>
  <c r="DQ39" i="3"/>
  <c r="P35" i="2" s="1"/>
  <c r="DJ39" i="3"/>
  <c r="DW39" i="3" s="1"/>
  <c r="U29" i="2"/>
  <c r="DJ33" i="3"/>
  <c r="DW33" i="3" s="1"/>
  <c r="DQ33" i="3"/>
  <c r="P29" i="2" s="1"/>
  <c r="EU28" i="2"/>
  <c r="E29" i="6"/>
  <c r="EV28" i="2" s="1"/>
  <c r="EU22" i="2"/>
  <c r="E23" i="6"/>
  <c r="EV22" i="2" s="1"/>
  <c r="U28" i="2"/>
  <c r="DJ32" i="3"/>
  <c r="DW32" i="3" s="1"/>
  <c r="DQ32" i="3"/>
  <c r="P28" i="2" s="1"/>
  <c r="U13" i="2"/>
  <c r="DJ17" i="3"/>
  <c r="DW17" i="3" s="1"/>
  <c r="DQ17" i="3"/>
  <c r="P13" i="2" s="1"/>
  <c r="U9" i="2"/>
  <c r="DQ13" i="3"/>
  <c r="P9" i="2" s="1"/>
  <c r="DJ13" i="3"/>
  <c r="DW13" i="3" s="1"/>
  <c r="U27" i="2"/>
  <c r="DQ31" i="3"/>
  <c r="P27" i="2" s="1"/>
  <c r="DJ31" i="3"/>
  <c r="DW31" i="3" s="1"/>
  <c r="U19" i="2"/>
  <c r="DQ23" i="3"/>
  <c r="P19" i="2" s="1"/>
  <c r="DJ23" i="3"/>
  <c r="DW23" i="3" s="1"/>
  <c r="EU27" i="2"/>
  <c r="E28" i="6"/>
  <c r="EV27" i="2" s="1"/>
  <c r="EU29" i="2"/>
  <c r="E30" i="6"/>
  <c r="EV29" i="2" s="1"/>
  <c r="EU25" i="2"/>
  <c r="E26" i="6"/>
  <c r="EV25" i="2" s="1"/>
  <c r="U18" i="2"/>
  <c r="DJ22" i="3"/>
  <c r="DW22" i="3" s="1"/>
  <c r="DQ22" i="3"/>
  <c r="P18" i="2" s="1"/>
  <c r="U24" i="2"/>
  <c r="DJ28" i="3"/>
  <c r="DW28" i="3" s="1"/>
  <c r="DQ28" i="3"/>
  <c r="P24" i="2" s="1"/>
  <c r="EU40" i="2"/>
  <c r="E41" i="6"/>
  <c r="EV40" i="2" s="1"/>
  <c r="EU14" i="2"/>
  <c r="E15" i="6"/>
  <c r="EV14" i="2" s="1"/>
  <c r="EU38" i="2"/>
  <c r="E39" i="6"/>
  <c r="EV38" i="2" s="1"/>
  <c r="E7" i="6"/>
  <c r="EV6" i="2" s="1"/>
  <c r="EU6" i="2"/>
  <c r="EU15" i="2"/>
  <c r="E16" i="6"/>
  <c r="EV15" i="2" s="1"/>
  <c r="E11" i="6"/>
  <c r="EV10" i="2" s="1"/>
  <c r="EU10" i="2"/>
  <c r="EU34" i="2"/>
  <c r="E35" i="6"/>
  <c r="EV34" i="2" s="1"/>
  <c r="G5" i="6" a="1"/>
  <c r="EV4" i="2"/>
  <c r="EU26" i="2"/>
  <c r="E27" i="6"/>
  <c r="EV26" i="2" s="1"/>
  <c r="U20" i="2"/>
  <c r="DQ24" i="3"/>
  <c r="P20" i="2" s="1"/>
  <c r="DJ24" i="3"/>
  <c r="DW24" i="3" s="1"/>
  <c r="EU17" i="2"/>
  <c r="E18" i="6"/>
  <c r="EV17" i="2" s="1"/>
  <c r="EU19" i="2"/>
  <c r="E20" i="6"/>
  <c r="EV19" i="2" s="1"/>
  <c r="EU23" i="2"/>
  <c r="E24" i="6"/>
  <c r="EV23" i="2" s="1"/>
  <c r="U25" i="2"/>
  <c r="DJ29" i="3"/>
  <c r="DW29" i="3" s="1"/>
  <c r="DQ29" i="3"/>
  <c r="P25" i="2" s="1"/>
  <c r="U34" i="2"/>
  <c r="DJ38" i="3"/>
  <c r="DW38" i="3" s="1"/>
  <c r="DQ38" i="3"/>
  <c r="P34" i="2" s="1"/>
  <c r="EU42" i="2"/>
  <c r="E43" i="6"/>
  <c r="EV42" i="2" s="1"/>
  <c r="U33" i="2"/>
  <c r="DQ37" i="3"/>
  <c r="P33" i="2" s="1"/>
  <c r="DJ37" i="3"/>
  <c r="DW37" i="3" s="1"/>
  <c r="U37" i="2"/>
  <c r="DQ41" i="3"/>
  <c r="P37" i="2" s="1"/>
  <c r="DJ41" i="3"/>
  <c r="DW41" i="3" s="1"/>
  <c r="U40" i="2"/>
  <c r="DQ44" i="3"/>
  <c r="P40" i="2" s="1"/>
  <c r="DJ44" i="3"/>
  <c r="DW44" i="3" s="1"/>
  <c r="U12" i="2"/>
  <c r="DQ16" i="3"/>
  <c r="P12" i="2" s="1"/>
  <c r="DJ16" i="3"/>
  <c r="DW16" i="3" s="1"/>
  <c r="V5" i="2"/>
  <c r="DR9" i="3"/>
  <c r="Q5" i="2" s="1"/>
  <c r="EU24" i="2"/>
  <c r="E25" i="6"/>
  <c r="EV24" i="2" s="1"/>
  <c r="EU33" i="2"/>
  <c r="E34" i="6"/>
  <c r="EV33" i="2" s="1"/>
  <c r="U43" i="2"/>
  <c r="DJ47" i="3"/>
  <c r="DW47" i="3" s="1"/>
  <c r="DQ47" i="3"/>
  <c r="P43" i="2" s="1"/>
  <c r="EU32" i="2"/>
  <c r="E33" i="6"/>
  <c r="EV32" i="2" s="1"/>
  <c r="EU36" i="2"/>
  <c r="E37" i="6"/>
  <c r="EV36" i="2" s="1"/>
  <c r="EU39" i="2"/>
  <c r="E40" i="6"/>
  <c r="EV39" i="2" s="1"/>
  <c r="E12" i="6"/>
  <c r="EV11" i="2" s="1"/>
  <c r="EU11" i="2"/>
  <c r="U36" i="2"/>
  <c r="DJ40" i="3"/>
  <c r="DW40" i="3" s="1"/>
  <c r="DQ40" i="3"/>
  <c r="P36" i="2" s="1"/>
  <c r="U32" i="2"/>
  <c r="DQ36" i="3"/>
  <c r="P32" i="2" s="1"/>
  <c r="DJ36" i="3"/>
  <c r="DW36" i="3" s="1"/>
  <c r="U14" i="2"/>
  <c r="DJ18" i="3"/>
  <c r="DW18" i="3" s="1"/>
  <c r="DQ18" i="3"/>
  <c r="P14" i="2" s="1"/>
  <c r="U6" i="2"/>
  <c r="DJ10" i="3"/>
  <c r="DW10" i="3" s="1"/>
  <c r="DQ10" i="3"/>
  <c r="P6" i="2" s="1"/>
  <c r="U21" i="2"/>
  <c r="DQ25" i="3"/>
  <c r="P21" i="2" s="1"/>
  <c r="DJ25" i="3"/>
  <c r="DW25" i="3" s="1"/>
  <c r="U22" i="2"/>
  <c r="DQ26" i="3"/>
  <c r="P22" i="2" s="1"/>
  <c r="DJ26" i="3"/>
  <c r="DW26" i="3" s="1"/>
  <c r="U8" i="2"/>
  <c r="DQ12" i="3"/>
  <c r="P8" i="2" s="1"/>
  <c r="DJ12" i="3"/>
  <c r="DW12" i="3" s="1"/>
  <c r="U42" i="2"/>
  <c r="DQ46" i="3"/>
  <c r="P42" i="2" s="1"/>
  <c r="DJ46" i="3"/>
  <c r="DW46" i="3" s="1"/>
  <c r="U23" i="2"/>
  <c r="DQ27" i="3"/>
  <c r="P23" i="2" s="1"/>
  <c r="DJ27" i="3"/>
  <c r="DW27" i="3" s="1"/>
  <c r="EU35" i="2"/>
  <c r="E36" i="6"/>
  <c r="EV35" i="2" s="1"/>
  <c r="EU31" i="2"/>
  <c r="E32" i="6"/>
  <c r="EV31" i="2" s="1"/>
  <c r="EU13" i="2"/>
  <c r="E14" i="6"/>
  <c r="EV13" i="2" s="1"/>
  <c r="EU5" i="2"/>
  <c r="E6" i="6"/>
  <c r="EV5" i="2" s="1"/>
  <c r="EU20" i="2"/>
  <c r="E21" i="6"/>
  <c r="EV20" i="2" s="1"/>
  <c r="EU21" i="2"/>
  <c r="E22" i="6"/>
  <c r="EV21" i="2" s="1"/>
  <c r="EU7" i="2"/>
  <c r="E8" i="6"/>
  <c r="EV7" i="2" s="1"/>
  <c r="V24" i="2" l="1"/>
  <c r="DR28" i="3"/>
  <c r="Q24" i="2" s="1"/>
  <c r="V28" i="2"/>
  <c r="DR32" i="3"/>
  <c r="Q28" i="2" s="1"/>
  <c r="V15" i="2"/>
  <c r="DR19" i="3"/>
  <c r="Q15" i="2" s="1"/>
  <c r="V32" i="2"/>
  <c r="DR36" i="3"/>
  <c r="Q32" i="2" s="1"/>
  <c r="V33" i="2"/>
  <c r="DR37" i="3"/>
  <c r="Q33" i="2" s="1"/>
  <c r="V9" i="2"/>
  <c r="DR13" i="3"/>
  <c r="Q9" i="2" s="1"/>
  <c r="V35" i="2"/>
  <c r="DR39" i="3"/>
  <c r="Q35" i="2" s="1"/>
  <c r="V7" i="2"/>
  <c r="DR11" i="3"/>
  <c r="Q7" i="2" s="1"/>
  <c r="V26" i="2"/>
  <c r="DR30" i="3"/>
  <c r="Q26" i="2" s="1"/>
  <c r="V43" i="2"/>
  <c r="DR47" i="3"/>
  <c r="Q43" i="2" s="1"/>
  <c r="V25" i="2"/>
  <c r="DR29" i="3"/>
  <c r="Q25" i="2" s="1"/>
  <c r="V20" i="2"/>
  <c r="DR24" i="3"/>
  <c r="Q20" i="2" s="1"/>
  <c r="V40" i="2"/>
  <c r="DR44" i="3"/>
  <c r="Q40" i="2" s="1"/>
  <c r="V18" i="2"/>
  <c r="DR22" i="3"/>
  <c r="Q18" i="2" s="1"/>
  <c r="V19" i="2"/>
  <c r="DR23" i="3"/>
  <c r="Q19" i="2" s="1"/>
  <c r="V10" i="2"/>
  <c r="DR14" i="3"/>
  <c r="Q10" i="2" s="1"/>
  <c r="V21" i="2"/>
  <c r="DR25" i="3"/>
  <c r="Q21" i="2" s="1"/>
  <c r="V8" i="2"/>
  <c r="DR12" i="3"/>
  <c r="Q8" i="2" s="1"/>
  <c r="V23" i="2"/>
  <c r="DR27" i="3"/>
  <c r="Q23" i="2" s="1"/>
  <c r="V6" i="2"/>
  <c r="DR10" i="3"/>
  <c r="Q6" i="2" s="1"/>
  <c r="V41" i="2"/>
  <c r="DR45" i="3"/>
  <c r="Q41" i="2" s="1"/>
  <c r="V12" i="2"/>
  <c r="DR16" i="3"/>
  <c r="Q12" i="2" s="1"/>
  <c r="V22" i="2"/>
  <c r="DR26" i="3"/>
  <c r="Q22" i="2" s="1"/>
  <c r="V36" i="2"/>
  <c r="DR40" i="3"/>
  <c r="Q36" i="2" s="1"/>
  <c r="V13" i="2"/>
  <c r="DR17" i="3"/>
  <c r="Q13" i="2" s="1"/>
  <c r="V11" i="2"/>
  <c r="DR15" i="3"/>
  <c r="Q11" i="2" s="1"/>
  <c r="V39" i="2"/>
  <c r="DR43" i="3"/>
  <c r="Q39" i="2" s="1"/>
  <c r="V37" i="2"/>
  <c r="DR41" i="3"/>
  <c r="Q37" i="2" s="1"/>
  <c r="V27" i="2"/>
  <c r="DR31" i="3"/>
  <c r="Q27" i="2" s="1"/>
  <c r="V17" i="2"/>
  <c r="DR21" i="3"/>
  <c r="Q17" i="2" s="1"/>
  <c r="V30" i="2"/>
  <c r="DR34" i="3"/>
  <c r="Q30" i="2" s="1"/>
  <c r="V31" i="2"/>
  <c r="DR35" i="3"/>
  <c r="Q31" i="2" s="1"/>
  <c r="FA42" i="2"/>
  <c r="EZ42" i="2"/>
  <c r="EZ41" i="2"/>
  <c r="EZ40" i="2"/>
  <c r="EZ39" i="2"/>
  <c r="EZ38" i="2"/>
  <c r="EZ37" i="2"/>
  <c r="EY42" i="2"/>
  <c r="EY41" i="2"/>
  <c r="EY40" i="2"/>
  <c r="EY39" i="2"/>
  <c r="EY38" i="2"/>
  <c r="EY37" i="2"/>
  <c r="EX42" i="2"/>
  <c r="EX41" i="2"/>
  <c r="EX40" i="2"/>
  <c r="EX39" i="2"/>
  <c r="EX38" i="2"/>
  <c r="EX37" i="2"/>
  <c r="FA34" i="2"/>
  <c r="FA36" i="2"/>
  <c r="FA35" i="2"/>
  <c r="EZ34" i="2"/>
  <c r="EZ36" i="2"/>
  <c r="EZ35" i="2"/>
  <c r="EY34" i="2"/>
  <c r="EY33" i="2"/>
  <c r="EY36" i="2"/>
  <c r="EY35" i="2"/>
  <c r="EX34" i="2"/>
  <c r="EX33" i="2"/>
  <c r="FA41" i="2"/>
  <c r="FA40" i="2"/>
  <c r="FA39" i="2"/>
  <c r="FA38" i="2"/>
  <c r="FA37" i="2"/>
  <c r="EX36" i="2"/>
  <c r="EX35" i="2"/>
  <c r="FA32" i="2"/>
  <c r="FA31" i="2"/>
  <c r="FA30" i="2"/>
  <c r="FA29" i="2"/>
  <c r="EZ28" i="2"/>
  <c r="EZ32" i="2"/>
  <c r="EZ31" i="2"/>
  <c r="EZ30" i="2"/>
  <c r="EZ29" i="2"/>
  <c r="EY28" i="2"/>
  <c r="EY32" i="2"/>
  <c r="EY31" i="2"/>
  <c r="EY30" i="2"/>
  <c r="EY29" i="2"/>
  <c r="EX28" i="2"/>
  <c r="EX32" i="2"/>
  <c r="EX31" i="2"/>
  <c r="EX30" i="2"/>
  <c r="EX29" i="2"/>
  <c r="FA33" i="2"/>
  <c r="EZ27" i="2"/>
  <c r="EY26" i="2"/>
  <c r="EY25" i="2"/>
  <c r="EY24" i="2"/>
  <c r="EY27" i="2"/>
  <c r="EX26" i="2"/>
  <c r="EX25" i="2"/>
  <c r="EX24" i="2"/>
  <c r="EX27" i="2"/>
  <c r="EZ33" i="2"/>
  <c r="FA28" i="2"/>
  <c r="FA26" i="2"/>
  <c r="FA25" i="2"/>
  <c r="FA24" i="2"/>
  <c r="FA20" i="2"/>
  <c r="FA19" i="2"/>
  <c r="FA23" i="2"/>
  <c r="FA22" i="2"/>
  <c r="FA21" i="2"/>
  <c r="EZ20" i="2"/>
  <c r="EZ19" i="2"/>
  <c r="EZ26" i="2"/>
  <c r="EZ23" i="2"/>
  <c r="EZ22" i="2"/>
  <c r="EZ21" i="2"/>
  <c r="EY20" i="2"/>
  <c r="EY19" i="2"/>
  <c r="FA27" i="2"/>
  <c r="EZ25" i="2"/>
  <c r="EY23" i="2"/>
  <c r="EY22" i="2"/>
  <c r="EY21" i="2"/>
  <c r="EX20" i="2"/>
  <c r="EX19" i="2"/>
  <c r="FA12" i="2"/>
  <c r="FA11" i="2"/>
  <c r="FA18" i="2"/>
  <c r="FA17" i="2"/>
  <c r="FA16" i="2"/>
  <c r="FA15" i="2"/>
  <c r="FA14" i="2"/>
  <c r="FA13" i="2"/>
  <c r="EZ12" i="2"/>
  <c r="EZ11" i="2"/>
  <c r="EZ18" i="2"/>
  <c r="EZ17" i="2"/>
  <c r="EZ16" i="2"/>
  <c r="EZ15" i="2"/>
  <c r="EZ14" i="2"/>
  <c r="EZ13" i="2"/>
  <c r="EY12" i="2"/>
  <c r="EY11" i="2"/>
  <c r="EZ24" i="2"/>
  <c r="EY18" i="2"/>
  <c r="EY17" i="2"/>
  <c r="EY16" i="2"/>
  <c r="EY15" i="2"/>
  <c r="EY14" i="2"/>
  <c r="EY13" i="2"/>
  <c r="EX12" i="2"/>
  <c r="EX11" i="2"/>
  <c r="EX22" i="2"/>
  <c r="EX13" i="2"/>
  <c r="FA10" i="2"/>
  <c r="FA9" i="2"/>
  <c r="FA8" i="2"/>
  <c r="FA7" i="2"/>
  <c r="FA6" i="2"/>
  <c r="FA5" i="2"/>
  <c r="FA4" i="2"/>
  <c r="EZ10" i="2"/>
  <c r="EZ9" i="2"/>
  <c r="EZ8" i="2"/>
  <c r="EZ7" i="2"/>
  <c r="EZ6" i="2"/>
  <c r="EZ5" i="2"/>
  <c r="EZ4" i="2"/>
  <c r="K43" i="6"/>
  <c r="FB42" i="2" s="1"/>
  <c r="K41" i="6"/>
  <c r="FB40" i="2" s="1"/>
  <c r="K39" i="6"/>
  <c r="FB38" i="2" s="1"/>
  <c r="K37" i="6"/>
  <c r="FB36" i="2" s="1"/>
  <c r="K35" i="6"/>
  <c r="FB34" i="2" s="1"/>
  <c r="K33" i="6"/>
  <c r="FB32" i="2" s="1"/>
  <c r="K31" i="6"/>
  <c r="FB30" i="2" s="1"/>
  <c r="K29" i="6"/>
  <c r="FB28" i="2" s="1"/>
  <c r="K27" i="6"/>
  <c r="FB26" i="2" s="1"/>
  <c r="K25" i="6"/>
  <c r="FB24" i="2" s="1"/>
  <c r="K23" i="6"/>
  <c r="FB22" i="2" s="1"/>
  <c r="K21" i="6"/>
  <c r="FB20" i="2" s="1"/>
  <c r="K19" i="6"/>
  <c r="FB18" i="2" s="1"/>
  <c r="K17" i="6"/>
  <c r="FB16" i="2" s="1"/>
  <c r="K15" i="6"/>
  <c r="FB14" i="2" s="1"/>
  <c r="K13" i="6"/>
  <c r="FB12" i="2" s="1"/>
  <c r="K11" i="6"/>
  <c r="FB10" i="2" s="1"/>
  <c r="K9" i="6"/>
  <c r="FB8" i="2" s="1"/>
  <c r="K7" i="6"/>
  <c r="FB6" i="2" s="1"/>
  <c r="K5" i="6"/>
  <c r="FB4" i="2" s="1"/>
  <c r="EY10" i="2"/>
  <c r="EY9" i="2"/>
  <c r="EY8" i="2"/>
  <c r="EY7" i="2"/>
  <c r="EY6" i="2"/>
  <c r="EY5" i="2"/>
  <c r="EY4" i="2"/>
  <c r="EX18" i="2"/>
  <c r="EX10" i="2"/>
  <c r="EX9" i="2"/>
  <c r="EX8" i="2"/>
  <c r="EX7" i="2"/>
  <c r="EX6" i="2"/>
  <c r="EX5" i="2"/>
  <c r="G5" i="6"/>
  <c r="EX4" i="2" s="1"/>
  <c r="EX17" i="2"/>
  <c r="EX23" i="2"/>
  <c r="EX15" i="2"/>
  <c r="EX14" i="2"/>
  <c r="EX21" i="2"/>
  <c r="K42" i="6"/>
  <c r="FB41" i="2" s="1"/>
  <c r="K38" i="6"/>
  <c r="FB37" i="2" s="1"/>
  <c r="K34" i="6"/>
  <c r="FB33" i="2" s="1"/>
  <c r="K30" i="6"/>
  <c r="FB29" i="2" s="1"/>
  <c r="K26" i="6"/>
  <c r="FB25" i="2" s="1"/>
  <c r="K22" i="6"/>
  <c r="FB21" i="2" s="1"/>
  <c r="K18" i="6"/>
  <c r="FB17" i="2" s="1"/>
  <c r="K14" i="6"/>
  <c r="FB13" i="2" s="1"/>
  <c r="K10" i="6"/>
  <c r="FB9" i="2" s="1"/>
  <c r="K6" i="6"/>
  <c r="FB5" i="2" s="1"/>
  <c r="EX16" i="2"/>
  <c r="K12" i="6"/>
  <c r="FB11" i="2" s="1"/>
  <c r="K24" i="6"/>
  <c r="FB23" i="2" s="1"/>
  <c r="K36" i="6"/>
  <c r="FB35" i="2" s="1"/>
  <c r="K16" i="6"/>
  <c r="FB15" i="2" s="1"/>
  <c r="K28" i="6"/>
  <c r="FB27" i="2" s="1"/>
  <c r="K20" i="6"/>
  <c r="FB19" i="2" s="1"/>
  <c r="K40" i="6"/>
  <c r="FB39" i="2" s="1"/>
  <c r="K32" i="6"/>
  <c r="FB31" i="2" s="1"/>
  <c r="K8" i="6"/>
  <c r="FB7" i="2" s="1"/>
  <c r="V42" i="2"/>
  <c r="DR46" i="3"/>
  <c r="Q42" i="2" s="1"/>
  <c r="V14" i="2"/>
  <c r="DR18" i="3"/>
  <c r="Q14" i="2" s="1"/>
  <c r="V34" i="2"/>
  <c r="DR38" i="3"/>
  <c r="Q34" i="2" s="1"/>
  <c r="V29" i="2"/>
  <c r="DR33" i="3"/>
  <c r="Q29" i="2" s="1"/>
  <c r="V16" i="2"/>
  <c r="DR20" i="3"/>
  <c r="Q16" i="2" s="1"/>
  <c r="V38" i="2"/>
  <c r="DR42" i="3"/>
  <c r="Q3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<sst xmlns="http://schemas.openxmlformats.org/spreadsheetml/2006/main" count="2217" uniqueCount="301">
  <si>
    <t>UGEL</t>
  </si>
  <si>
    <t>AREQUIPA NORTE</t>
  </si>
  <si>
    <t>PRIMERA EVALUACION DE CONOCIMIENTOS</t>
  </si>
  <si>
    <t>INSTITUCIÓN EDUCATIVA</t>
  </si>
  <si>
    <t>NUESTRA SEÑORA DE LOURDES</t>
  </si>
  <si>
    <t>REGISTRO DE DE NOTAS DE LA EVALUACION</t>
  </si>
  <si>
    <t>GRADO Y SECCIÓN</t>
  </si>
  <si>
    <t>5A y 5B</t>
  </si>
  <si>
    <t>Educación secundaria</t>
  </si>
  <si>
    <t>Quinto de secundaria</t>
  </si>
  <si>
    <t>MATEMATICA</t>
  </si>
  <si>
    <t>COMUNICACIÓN</t>
  </si>
  <si>
    <t>CIENCIAS SOCIALES</t>
  </si>
  <si>
    <t>CIENCIA Y TECNOLOGIA</t>
  </si>
  <si>
    <t>INGLES</t>
  </si>
  <si>
    <t>Asignatura</t>
  </si>
  <si>
    <t>Razonamiento Lógico</t>
  </si>
  <si>
    <t>Razonamiento Matemático</t>
  </si>
  <si>
    <t>Trigonometria</t>
  </si>
  <si>
    <t>Algebra</t>
  </si>
  <si>
    <t>Geometria</t>
  </si>
  <si>
    <t>Aritmetica</t>
  </si>
  <si>
    <t>Razonamiento Verbal</t>
  </si>
  <si>
    <t>Comprensiòn de lectura</t>
  </si>
  <si>
    <t>Literatura</t>
  </si>
  <si>
    <t>Lenguaje</t>
  </si>
  <si>
    <t>Historia</t>
  </si>
  <si>
    <t>Geografia</t>
  </si>
  <si>
    <t>Civica</t>
  </si>
  <si>
    <t>Psicologia</t>
  </si>
  <si>
    <t>Fisica</t>
  </si>
  <si>
    <t>Quimica</t>
  </si>
  <si>
    <t>Biologia</t>
  </si>
  <si>
    <t xml:space="preserve">Ingles Lectura </t>
  </si>
  <si>
    <t>Ingles Gramática</t>
  </si>
  <si>
    <t>N°</t>
  </si>
  <si>
    <t>Apellidos y nombres de los estudiantes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</si>
  <si>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</si>
  <si>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</si>
  <si>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</si>
  <si>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</si>
  <si>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</si>
  <si>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</si>
  <si>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</si>
  <si>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</si>
  <si>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</si>
  <si>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</si>
  <si>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</si>
  <si>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</si>
  <si>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</si>
  <si>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</si>
  <si>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</si>
  <si>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</si>
  <si>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</si>
  <si>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</si>
  <si>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</si>
  <si>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P24</t>
  </si>
  <si>
    <t>P25</t>
  </si>
  <si>
    <t>P26</t>
  </si>
  <si>
    <t>P27</t>
  </si>
  <si>
    <t>P22</t>
  </si>
  <si>
    <t>P23</t>
  </si>
  <si>
    <t>P20</t>
  </si>
  <si>
    <t>P21</t>
  </si>
  <si>
    <t>P32</t>
  </si>
  <si>
    <t>P33</t>
  </si>
  <si>
    <t>P28</t>
  </si>
  <si>
    <t>P29</t>
  </si>
  <si>
    <t>P30</t>
  </si>
  <si>
    <t>P31</t>
  </si>
  <si>
    <t>AMUDIO  CARDENAS  MARIEL GHERMARYONI</t>
  </si>
  <si>
    <t>5A</t>
  </si>
  <si>
    <t>D</t>
  </si>
  <si>
    <t>C</t>
  </si>
  <si>
    <t>A</t>
  </si>
  <si>
    <t>B</t>
  </si>
  <si>
    <t>E</t>
  </si>
  <si>
    <t>ARPI  MAMANI  MISHEL FAVIOLA</t>
  </si>
  <si>
    <t>BATALLANOS  QUINO  ARIANA SOFIA DEL CARMEN</t>
  </si>
  <si>
    <t>BURGOS  PALACIOS  CAMILA FERNANDA</t>
  </si>
  <si>
    <t>CABANA  MAMANI  MARGARETH VALENTINA</t>
  </si>
  <si>
    <t>CAMPOS  CARRILLO  KHIARA NICOLE</t>
  </si>
  <si>
    <t>CCAMA  GRANDE  KIARA AZUMI</t>
  </si>
  <si>
    <t>CHAMBI  MAMANI  VALERY MILAGROS</t>
  </si>
  <si>
    <t>DELGADO  PACHO  JUESLY MASSIEL XIMENA</t>
  </si>
  <si>
    <t>GONZALES  CORZO  CAMILA MILAGROS</t>
  </si>
  <si>
    <t>MAMANI  CCAMA  ADA BRYGITH</t>
  </si>
  <si>
    <t>MAMANI  COASACA  DIANA BELEN</t>
  </si>
  <si>
    <t>MENDOZA  CORIMANYA  MASSIEL LUCYA</t>
  </si>
  <si>
    <t>MEZA  MEZA  CIELO ALEXANDRA</t>
  </si>
  <si>
    <t>NAVARRO  HUILLCA  CHIARA AVRIL</t>
  </si>
  <si>
    <t>PARICAHUA  PILCO  LUZ STREYA</t>
  </si>
  <si>
    <t>QUISPE  CHAVEZ  LUISA MARIA AIMAR</t>
  </si>
  <si>
    <t>RODRIGUEZ  HUAMANI  ASTRID CELESTE</t>
  </si>
  <si>
    <t>VALENZUELA  CUERVO  CAMILA MARICELA</t>
  </si>
  <si>
    <t>VARGAS  CONZA  ALENDA JAZMIN</t>
  </si>
  <si>
    <t>YANARICO  BATALLANOS  CAREDEE CAMILA LISZY</t>
  </si>
  <si>
    <t>ALVARO  ARAOZ  MILAGROS SAMAI</t>
  </si>
  <si>
    <t>5B</t>
  </si>
  <si>
    <t>ARPITA  MAMANI  KIARA YARUSHKA GERALDYNE</t>
  </si>
  <si>
    <t>BARRANTES  HUARACALLO  LUCIANA ANHELIZ</t>
  </si>
  <si>
    <t>BEGAZO  COSI  FIORELA DAYANA</t>
  </si>
  <si>
    <t>CALCINA  USCAMAYTA  CLAUDIA STEFANNY</t>
  </si>
  <si>
    <t>CARDENAS  ALARCON  ARACELI FRANCHESKA</t>
  </si>
  <si>
    <t>CCALLA  COSCCO  NICOL JASMIN</t>
  </si>
  <si>
    <t>CENTON  MAMANI  CAMILA GEORLETTE</t>
  </si>
  <si>
    <t>CHACON  JAVIER  XUANY GRISEL</t>
  </si>
  <si>
    <t>DE LA O  ZEGARRA  MIKAELA</t>
  </si>
  <si>
    <t>HINOJOSA  NINACONDO  XIOMARA ANGELES</t>
  </si>
  <si>
    <t>MONTES  CAHUANA  CAMILA PAOLA</t>
  </si>
  <si>
    <t>PACCO  HUARANCA  MILKA ELIZABETH</t>
  </si>
  <si>
    <t>QUISPE  QUISPE  JOSELYN ALEXANDRA</t>
  </si>
  <si>
    <t>QUISPE  VARGAS  NAOMI JADE ABRIL</t>
  </si>
  <si>
    <t>ROSAS  ZEGARRA  NICOLE PAULA</t>
  </si>
  <si>
    <t>VALDERRAMA  CARDENAS  NICOLE ESTEFANY</t>
  </si>
  <si>
    <t>VELA  ALEMAN  FERNANDA VALESKA</t>
  </si>
  <si>
    <t>Razonamiento Logico</t>
  </si>
  <si>
    <t>Razonamiento Matematico</t>
  </si>
  <si>
    <t xml:space="preserve"> Geometria</t>
  </si>
  <si>
    <t xml:space="preserve"> Aritmetica</t>
  </si>
  <si>
    <t xml:space="preserve"> Razonamiento Verbal</t>
  </si>
  <si>
    <t xml:space="preserve"> Comprension de lectura</t>
  </si>
  <si>
    <t xml:space="preserve"> Lenguaje</t>
  </si>
  <si>
    <t xml:space="preserve"> Historia</t>
  </si>
  <si>
    <t xml:space="preserve"> Geografia</t>
  </si>
  <si>
    <t xml:space="preserve"> Civica</t>
  </si>
  <si>
    <t xml:space="preserve"> Fisica</t>
  </si>
  <si>
    <t xml:space="preserve"> Biologia</t>
  </si>
  <si>
    <t xml:space="preserve"> Ingles Lectura</t>
  </si>
  <si>
    <t xml:space="preserve"> Ingles Gramatica</t>
  </si>
  <si>
    <t>COMUNICACION</t>
  </si>
  <si>
    <t>Comprension de lectura</t>
  </si>
  <si>
    <t>Ingles Lectura</t>
  </si>
  <si>
    <t>Ingles Gramatica</t>
  </si>
  <si>
    <t>Puntaje Total</t>
  </si>
  <si>
    <t>Puesto</t>
  </si>
  <si>
    <t>Aciertos</t>
  </si>
  <si>
    <t>No Aciertos</t>
  </si>
  <si>
    <t>Matematica</t>
  </si>
  <si>
    <t>Razonamiento Lógico-aciertos</t>
  </si>
  <si>
    <t>Razonamiento Lógico- puntaje</t>
  </si>
  <si>
    <t>Razonamiento Matemático-Aciertos</t>
  </si>
  <si>
    <t>Razonamiento Matemático-Puntaje</t>
  </si>
  <si>
    <t>Trigonometria-Aciertos</t>
  </si>
  <si>
    <t>Trigonometria-Puntaje</t>
  </si>
  <si>
    <t>Algebra-Aciertos</t>
  </si>
  <si>
    <t>Algebra-Puntaje</t>
  </si>
  <si>
    <t>Geometria-Aciertos</t>
  </si>
  <si>
    <t>Geometria-Puntaje</t>
  </si>
  <si>
    <t>Aritmetica-Aciertos</t>
  </si>
  <si>
    <t>Aritmetica-Puntaje</t>
  </si>
  <si>
    <t>Razonamiento Verbal-Aciertos</t>
  </si>
  <si>
    <t>Razonamiento Verbal-Puntaje</t>
  </si>
  <si>
    <t>Comprension de lectura-Aciertos</t>
  </si>
  <si>
    <t>Comprension de lectur-Puntaje</t>
  </si>
  <si>
    <t>Literatura-Aciertos</t>
  </si>
  <si>
    <t>Literatura-Puntaje</t>
  </si>
  <si>
    <t>Lenguaje-Aciertos</t>
  </si>
  <si>
    <t>Lenguaje-Puntaje</t>
  </si>
  <si>
    <t>Historia-Aciertos</t>
  </si>
  <si>
    <t>Historia-Puntaje</t>
  </si>
  <si>
    <t>Geografia-Aciertos</t>
  </si>
  <si>
    <t>Geografia-Puntaje</t>
  </si>
  <si>
    <t>Civica-Aciertos</t>
  </si>
  <si>
    <t>Civica-Puntaje</t>
  </si>
  <si>
    <t>Psicologia-Aciertos</t>
  </si>
  <si>
    <t>Psicologia-Puntaje</t>
  </si>
  <si>
    <t>Fisica-Aciertos</t>
  </si>
  <si>
    <t>Fisica-Puntaje</t>
  </si>
  <si>
    <t>Quimica-Aciertos</t>
  </si>
  <si>
    <t>Quimica-Puntaje</t>
  </si>
  <si>
    <t>Biologia-Aciertos</t>
  </si>
  <si>
    <t>Biologia-Puntaje</t>
  </si>
  <si>
    <t>Ingles Lectura-Aciertos</t>
  </si>
  <si>
    <t>Ingles Lectura-Puntaje</t>
  </si>
  <si>
    <t>Ingles Gramatica-Aciertos</t>
  </si>
  <si>
    <t>Ingles Gramatica-Puntaje</t>
  </si>
  <si>
    <t xml:space="preserve"> Comunicación</t>
  </si>
  <si>
    <t xml:space="preserve"> Ciencias Sociales</t>
  </si>
  <si>
    <t xml:space="preserve"> Ciencia y Tecnologia</t>
  </si>
  <si>
    <t xml:space="preserve"> Ingles</t>
  </si>
  <si>
    <t>ACIERTOS</t>
  </si>
  <si>
    <t>DESACIERTOS</t>
  </si>
  <si>
    <t xml:space="preserve"> </t>
  </si>
  <si>
    <t>VIGESIMAL</t>
  </si>
  <si>
    <t>PUNTAJE FINAL</t>
  </si>
  <si>
    <t>7 DE MAYO</t>
  </si>
  <si>
    <t>RANKING</t>
  </si>
  <si>
    <t xml:space="preserve">Nuemro de aciertos y desaciertos </t>
  </si>
  <si>
    <t xml:space="preserve">ACIERTOS </t>
  </si>
  <si>
    <t xml:space="preserve">Porcentaje de aciertos y desaciertos </t>
  </si>
  <si>
    <t>RANKING-QUINTO</t>
  </si>
  <si>
    <t>PRIMERA EVALUACION</t>
  </si>
  <si>
    <t>Razonamiento logico</t>
  </si>
  <si>
    <t>Razonamiento matematico</t>
  </si>
  <si>
    <t>Razonamiento verbal</t>
  </si>
  <si>
    <t>Ingles lectura</t>
  </si>
  <si>
    <t xml:space="preserve">APELLIDOS Y NOMBRES </t>
  </si>
  <si>
    <t xml:space="preserve">Puntaje </t>
  </si>
  <si>
    <t>Puntaje Vigesimal</t>
  </si>
  <si>
    <t>RANKING GENERAL-QUINTO AÑO DE SECUNDARIA</t>
  </si>
  <si>
    <t>ARITMETICA</t>
  </si>
  <si>
    <t>GEOMETRIA</t>
  </si>
  <si>
    <t xml:space="preserve">TRIGONOMETRÍA </t>
  </si>
  <si>
    <t>ALGEBRA</t>
  </si>
  <si>
    <t>FISICA</t>
  </si>
  <si>
    <t>QUIMICA</t>
  </si>
  <si>
    <t>BIOLOGIA</t>
  </si>
  <si>
    <t>APELLIDOS Y NOMBRES</t>
  </si>
  <si>
    <t>GRADO Y SECCION</t>
  </si>
  <si>
    <t>PUNTAJE</t>
  </si>
  <si>
    <t>PUESTO</t>
  </si>
  <si>
    <t xml:space="preserve">PROYECTO PREUNIVERSITARIO </t>
  </si>
  <si>
    <t>TERCIO</t>
  </si>
  <si>
    <t>N° PREGUNTAS</t>
  </si>
  <si>
    <t>PESO</t>
  </si>
  <si>
    <t>ACERTADAS</t>
  </si>
  <si>
    <t>EQUIVOCADAS</t>
  </si>
  <si>
    <t>CIENCIAS</t>
  </si>
  <si>
    <t>LETRAS</t>
  </si>
  <si>
    <t>APTITUD ACADEMICA</t>
  </si>
  <si>
    <t>GRADO</t>
  </si>
  <si>
    <t xml:space="preserve">SECCIÓN </t>
  </si>
  <si>
    <t xml:space="preserve">CÓDIGO DE LA ESTUDIANTE </t>
  </si>
  <si>
    <t>categorias</t>
  </si>
  <si>
    <t>puntaje</t>
  </si>
  <si>
    <t>FECHA DEL EXAMEN</t>
  </si>
  <si>
    <t>MATEMÁTICA</t>
  </si>
  <si>
    <t>TIPO DE EXAMEN</t>
  </si>
  <si>
    <t xml:space="preserve">RESULTADOS </t>
  </si>
  <si>
    <t xml:space="preserve">RANKING DE GRADO </t>
  </si>
  <si>
    <t>PREGUNTAS TOTALES</t>
  </si>
  <si>
    <t>PREGUNTAS ACERTADAS</t>
  </si>
  <si>
    <t>Estudiar las áreas de</t>
  </si>
  <si>
    <t xml:space="preserve">y </t>
  </si>
  <si>
    <t>PREGUNTAS EQUIVOCADAS</t>
  </si>
  <si>
    <t>ESCALA VIGESIMAL</t>
  </si>
  <si>
    <t>PORCENTAJE DE ACIERTOS</t>
  </si>
  <si>
    <t>AREAS FUERTE</t>
  </si>
  <si>
    <t xml:space="preserve">AREAS A MEJORAR </t>
  </si>
  <si>
    <t>ANÁLISIS POR ÁREA</t>
  </si>
  <si>
    <t>Aritmética</t>
  </si>
  <si>
    <t>Geometría</t>
  </si>
  <si>
    <t>Trigonometría</t>
  </si>
  <si>
    <t>Álgebra</t>
  </si>
  <si>
    <t xml:space="preserve">SUB TOTAL </t>
  </si>
  <si>
    <t>Física</t>
  </si>
  <si>
    <t>Química</t>
  </si>
  <si>
    <t>Biología</t>
  </si>
  <si>
    <t xml:space="preserve">Historia </t>
  </si>
  <si>
    <t xml:space="preserve">Geografía </t>
  </si>
  <si>
    <t>Psicología</t>
  </si>
  <si>
    <t>Educación Cívica</t>
  </si>
  <si>
    <t xml:space="preserve">Lectura Inglés </t>
  </si>
  <si>
    <t xml:space="preserve">Gramática inglés </t>
  </si>
  <si>
    <t>APTITUD ACADÉMICA</t>
  </si>
  <si>
    <t xml:space="preserve">Razonamiento Lógico </t>
  </si>
  <si>
    <t xml:space="preserve">Razonamiento Matemático </t>
  </si>
  <si>
    <t>Comprensión de lectura</t>
  </si>
  <si>
    <t xml:space="preserve">TOTAL </t>
  </si>
  <si>
    <t>INeedY0u</t>
  </si>
  <si>
    <t xml:space="preserve">BATALLANOS  QUINO  ARIANA SOFIA </t>
  </si>
  <si>
    <t>Ariana16</t>
  </si>
  <si>
    <t>218Fer21</t>
  </si>
  <si>
    <t>KeybiR07</t>
  </si>
  <si>
    <t>KhiaraN4</t>
  </si>
  <si>
    <t>Azumi007</t>
  </si>
  <si>
    <t>Vm252515</t>
  </si>
  <si>
    <t>YUYUJo03</t>
  </si>
  <si>
    <t>Cami1302</t>
  </si>
  <si>
    <t>AbMC2025</t>
  </si>
  <si>
    <t>Dibemac0</t>
  </si>
  <si>
    <t>Massi6145</t>
  </si>
  <si>
    <t>cMsM0112</t>
  </si>
  <si>
    <t>AneMia20</t>
  </si>
  <si>
    <t>G4t0nC1t</t>
  </si>
  <si>
    <t>Lu1S4Q6h</t>
  </si>
  <si>
    <t>614611tw</t>
  </si>
  <si>
    <t>CamVal04</t>
  </si>
  <si>
    <t>AleVC613</t>
  </si>
  <si>
    <t xml:space="preserve">YANARICO  BATALLANOS  CAREDEE CAMILA </t>
  </si>
  <si>
    <t>DyC4ever</t>
  </si>
  <si>
    <t>Mili1234</t>
  </si>
  <si>
    <t>Kiara903</t>
  </si>
  <si>
    <t>lu6154ba</t>
  </si>
  <si>
    <t>BEGazo17</t>
  </si>
  <si>
    <t>SteFANY5</t>
  </si>
  <si>
    <t>Arac0209</t>
  </si>
  <si>
    <t>1108Njcc</t>
  </si>
  <si>
    <t>63535191**</t>
  </si>
  <si>
    <t>613247Xc</t>
  </si>
  <si>
    <t>Mk122608</t>
  </si>
  <si>
    <t>Xioma123</t>
  </si>
  <si>
    <t>Camila08</t>
  </si>
  <si>
    <t>Miki0913</t>
  </si>
  <si>
    <t>JQ7325pe</t>
  </si>
  <si>
    <t>naoJADE2</t>
  </si>
  <si>
    <t>Rosasn98</t>
  </si>
  <si>
    <t>N1cOt1na</t>
  </si>
  <si>
    <t>Pacobb15</t>
  </si>
  <si>
    <t>Gh613655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</si>
</sst>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h:mm\ AM/PM"/>
    <numFmt numFmtId="169" formatCode="0.0%"/>
  </numFmts>
  <fonts count="33">
    <font>
      <sz val="11"/>
      <color theme="1"/>
      <name val="Aptos Narrow"/>
      <charset val="134"/>
      <scheme val="minor"/>
    </font>
    <font>
      <b/>
      <sz val="16"/>
      <color theme="1"/>
      <name val="ADLaM Display"/>
      <charset val="134"/>
    </font>
    <font>
      <b/>
      <sz val="11"/>
      <color theme="1"/>
      <name val="Aptos Narrow"/>
      <charset val="134"/>
      <scheme val="minor"/>
    </font>
    <font>
      <sz val="12"/>
      <color theme="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b/>
      <sz val="14"/>
      <color theme="1"/>
      <name val="Aptos Narrow"/>
      <charset val="134"/>
      <scheme val="minor"/>
    </font>
    <font>
      <b/>
      <sz val="12"/>
      <color theme="1"/>
      <name val="Aptos Narrow"/>
      <charset val="134"/>
      <scheme val="minor"/>
    </font>
    <font>
      <b/>
      <sz val="16"/>
      <color theme="1"/>
      <name val="Aptos Narrow"/>
      <charset val="134"/>
      <scheme val="minor"/>
    </font>
    <font>
      <b/>
      <sz val="14"/>
      <color theme="0"/>
      <name val="Aptos Narrow"/>
      <charset val="134"/>
      <scheme val="minor"/>
    </font>
    <font>
      <b/>
      <sz val="20"/>
      <color theme="1"/>
      <name val="Aptos Narrow"/>
      <charset val="134"/>
      <scheme val="minor"/>
    </font>
    <font>
      <b/>
      <sz val="16"/>
      <color theme="0"/>
      <name val="Aptos Narrow"/>
      <charset val="134"/>
      <scheme val="minor"/>
    </font>
    <font>
      <b/>
      <sz val="18"/>
      <color theme="0"/>
      <name val="Aptos Narrow"/>
      <charset val="134"/>
      <scheme val="minor"/>
    </font>
    <font>
      <sz val="11"/>
      <color rgb="FF000000"/>
      <name val="Calibri"/>
      <family val="2"/>
    </font>
    <font>
      <sz val="9"/>
      <color rgb="FF363435"/>
      <name val="Times New Roman"/>
      <family val="1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rgb="FF0070C0"/>
      <name val="Calibri"/>
      <family val="2"/>
    </font>
    <font>
      <sz val="13"/>
      <color rgb="FFFDFDFD"/>
      <name val="Times New Roman"/>
      <family val="1"/>
    </font>
    <font>
      <sz val="11"/>
      <name val="Aptos Narrow"/>
      <charset val="134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sz val="10"/>
      <color rgb="FF363435"/>
      <name val="Times New Roman"/>
      <family val="1"/>
    </font>
    <font>
      <sz val="12"/>
      <color rgb="FF000000"/>
      <name val="Arial Narrow"/>
      <family val="2"/>
    </font>
    <font>
      <b/>
      <sz val="18"/>
      <color rgb="FF000000"/>
      <name val="Calibri"/>
      <family val="2"/>
    </font>
    <font>
      <b/>
      <sz val="16"/>
      <color rgb="FFFF0000"/>
      <name val="Calibri"/>
      <family val="2"/>
    </font>
    <font>
      <sz val="13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6100"/>
      <name val="Aptos Narrow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298074282051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3D7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BD9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03D7E"/>
      </left>
      <right style="thin">
        <color rgb="FFB03D7E"/>
      </right>
      <top/>
      <bottom style="thin">
        <color rgb="FFB03D7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03D7E"/>
      </left>
      <right style="thin">
        <color rgb="FFB03D7E"/>
      </right>
      <top style="thin">
        <color rgb="FFB03D7E"/>
      </top>
      <bottom style="thin">
        <color rgb="FFB03D7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03D7E"/>
      </left>
      <right/>
      <top/>
      <bottom style="thin">
        <color rgb="FFB03D7E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B03D7E"/>
      </right>
      <top/>
      <bottom/>
      <diagonal/>
    </border>
    <border>
      <left style="thin">
        <color rgb="FFB03D7E"/>
      </left>
      <right style="thin">
        <color rgb="FFB03D7E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03D7E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12" fillId="0" borderId="0"/>
  </cellStyleXfs>
  <cellXfs count="500">
    <xf numFmtId="0" fontId="0" fillId="0" borderId="0" xfId="0"/>
    <xf numFmtId="0" fontId="2" fillId="5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/>
    <xf numFmtId="0" fontId="6" fillId="1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18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2" fontId="10" fillId="21" borderId="3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9" fontId="0" fillId="0" borderId="0" xfId="1" applyFont="1" applyAlignment="1"/>
    <xf numFmtId="0" fontId="0" fillId="22" borderId="4" xfId="0" applyFill="1" applyBorder="1"/>
    <xf numFmtId="0" fontId="0" fillId="23" borderId="4" xfId="0" applyFill="1" applyBorder="1"/>
    <xf numFmtId="0" fontId="0" fillId="24" borderId="4" xfId="0" applyFill="1" applyBorder="1"/>
    <xf numFmtId="0" fontId="0" fillId="25" borderId="4" xfId="0" applyFill="1" applyBorder="1"/>
    <xf numFmtId="0" fontId="0" fillId="25" borderId="1" xfId="0" applyFill="1" applyBorder="1"/>
    <xf numFmtId="0" fontId="0" fillId="7" borderId="4" xfId="0" applyFill="1" applyBorder="1"/>
    <xf numFmtId="0" fontId="0" fillId="24" borderId="1" xfId="0" applyFill="1" applyBorder="1"/>
    <xf numFmtId="0" fontId="4" fillId="0" borderId="0" xfId="0" applyFont="1"/>
    <xf numFmtId="0" fontId="4" fillId="0" borderId="4" xfId="0" applyFont="1" applyBorder="1"/>
    <xf numFmtId="0" fontId="0" fillId="0" borderId="4" xfId="0" applyBorder="1"/>
    <xf numFmtId="0" fontId="0" fillId="0" borderId="0" xfId="0" applyAlignment="1">
      <alignment horizontal="center"/>
    </xf>
    <xf numFmtId="0" fontId="0" fillId="26" borderId="0" xfId="0" applyFill="1"/>
    <xf numFmtId="0" fontId="4" fillId="24" borderId="20" xfId="0" applyFont="1" applyFill="1" applyBorder="1" applyAlignment="1">
      <alignment vertical="center"/>
    </xf>
    <xf numFmtId="1" fontId="0" fillId="0" borderId="0" xfId="0" applyNumberFormat="1"/>
    <xf numFmtId="0" fontId="12" fillId="0" borderId="0" xfId="0" applyFont="1"/>
    <xf numFmtId="0" fontId="12" fillId="28" borderId="24" xfId="0" applyFont="1" applyFill="1" applyBorder="1"/>
    <xf numFmtId="0" fontId="13" fillId="28" borderId="24" xfId="0" applyFont="1" applyFill="1" applyBorder="1" applyAlignment="1">
      <alignment horizontal="left" vertical="center"/>
    </xf>
    <xf numFmtId="0" fontId="12" fillId="28" borderId="24" xfId="0" applyFont="1" applyFill="1" applyBorder="1" applyAlignment="1">
      <alignment horizontal="center" textRotation="90"/>
    </xf>
    <xf numFmtId="0" fontId="12" fillId="28" borderId="4" xfId="0" applyFont="1" applyFill="1" applyBorder="1"/>
    <xf numFmtId="0" fontId="13" fillId="0" borderId="25" xfId="0" applyFont="1" applyBorder="1" applyAlignment="1">
      <alignment horizontal="center" vertical="center"/>
    </xf>
    <xf numFmtId="0" fontId="14" fillId="0" borderId="26" xfId="0" applyFont="1" applyBorder="1"/>
    <xf numFmtId="0" fontId="14" fillId="0" borderId="24" xfId="0" applyFont="1" applyBorder="1"/>
    <xf numFmtId="0" fontId="12" fillId="6" borderId="24" xfId="0" applyFont="1" applyFill="1" applyBorder="1"/>
    <xf numFmtId="0" fontId="12" fillId="29" borderId="24" xfId="0" applyFont="1" applyFill="1" applyBorder="1"/>
    <xf numFmtId="0" fontId="13" fillId="0" borderId="27" xfId="0" applyFont="1" applyBorder="1" applyAlignment="1">
      <alignment horizontal="center" vertical="center"/>
    </xf>
    <xf numFmtId="0" fontId="14" fillId="0" borderId="28" xfId="0" applyFont="1" applyBorder="1"/>
    <xf numFmtId="0" fontId="14" fillId="0" borderId="4" xfId="0" applyFont="1" applyBorder="1"/>
    <xf numFmtId="0" fontId="12" fillId="29" borderId="4" xfId="0" applyFont="1" applyFill="1" applyBorder="1"/>
    <xf numFmtId="0" fontId="15" fillId="0" borderId="0" xfId="0" applyFont="1" applyAlignment="1">
      <alignment vertical="top" wrapText="1"/>
    </xf>
    <xf numFmtId="0" fontId="12" fillId="28" borderId="16" xfId="0" applyFont="1" applyFill="1" applyBorder="1"/>
    <xf numFmtId="0" fontId="16" fillId="28" borderId="20" xfId="0" applyFont="1" applyFill="1" applyBorder="1" applyAlignment="1">
      <alignment wrapText="1"/>
    </xf>
    <xf numFmtId="0" fontId="12" fillId="31" borderId="0" xfId="0" applyFont="1" applyFill="1"/>
    <xf numFmtId="0" fontId="12" fillId="7" borderId="0" xfId="0" applyFont="1" applyFill="1"/>
    <xf numFmtId="0" fontId="12" fillId="32" borderId="4" xfId="0" applyFont="1" applyFill="1" applyBorder="1" applyAlignment="1">
      <alignment horizontal="right"/>
    </xf>
    <xf numFmtId="0" fontId="12" fillId="7" borderId="4" xfId="0" applyFont="1" applyFill="1" applyBorder="1" applyAlignment="1">
      <alignment horizontal="center"/>
    </xf>
    <xf numFmtId="0" fontId="12" fillId="33" borderId="24" xfId="0" applyFont="1" applyFill="1" applyBorder="1" applyAlignment="1">
      <alignment horizontal="right"/>
    </xf>
    <xf numFmtId="0" fontId="17" fillId="11" borderId="0" xfId="0" applyFont="1" applyFill="1"/>
    <xf numFmtId="0" fontId="25" fillId="40" borderId="25" xfId="0" applyFont="1" applyFill="1" applyBorder="1" applyAlignment="1">
      <alignment horizontal="center" vertical="center"/>
    </xf>
    <xf numFmtId="0" fontId="13" fillId="40" borderId="38" xfId="0" applyFont="1" applyFill="1" applyBorder="1" applyAlignment="1">
      <alignment horizontal="left" vertical="center"/>
    </xf>
    <xf numFmtId="0" fontId="13" fillId="40" borderId="0" xfId="0" applyFont="1" applyFill="1" applyAlignment="1">
      <alignment horizontal="left" vertical="center"/>
    </xf>
    <xf numFmtId="0" fontId="26" fillId="41" borderId="39" xfId="0" applyFont="1" applyFill="1" applyBorder="1" applyAlignment="1">
      <alignment horizontal="center" vertical="center"/>
    </xf>
    <xf numFmtId="0" fontId="26" fillId="41" borderId="40" xfId="0" applyFont="1" applyFill="1" applyBorder="1" applyAlignment="1">
      <alignment vertical="center"/>
    </xf>
    <xf numFmtId="0" fontId="26" fillId="41" borderId="41" xfId="0" applyFont="1" applyFill="1" applyBorder="1" applyAlignment="1">
      <alignment vertical="center"/>
    </xf>
    <xf numFmtId="0" fontId="26" fillId="41" borderId="39" xfId="0" applyFont="1" applyFill="1" applyBorder="1" applyAlignment="1">
      <alignment horizontal="center" vertical="center" wrapText="1"/>
    </xf>
    <xf numFmtId="0" fontId="13" fillId="22" borderId="27" xfId="0" applyFont="1" applyFill="1" applyBorder="1" applyAlignment="1">
      <alignment horizontal="center" vertical="center"/>
    </xf>
    <xf numFmtId="0" fontId="14" fillId="22" borderId="28" xfId="0" applyFont="1" applyFill="1" applyBorder="1"/>
    <xf numFmtId="0" fontId="14" fillId="22" borderId="4" xfId="0" applyFont="1" applyFill="1" applyBorder="1"/>
    <xf numFmtId="0" fontId="14" fillId="42" borderId="4" xfId="0" applyFont="1" applyFill="1" applyBorder="1"/>
    <xf numFmtId="0" fontId="12" fillId="42" borderId="4" xfId="0" applyFont="1" applyFill="1" applyBorder="1"/>
    <xf numFmtId="0" fontId="12" fillId="7" borderId="4" xfId="0" applyFont="1" applyFill="1" applyBorder="1"/>
    <xf numFmtId="0" fontId="12" fillId="27" borderId="4" xfId="0" applyFont="1" applyFill="1" applyBorder="1"/>
    <xf numFmtId="0" fontId="12" fillId="30" borderId="4" xfId="0" applyFont="1" applyFill="1" applyBorder="1"/>
    <xf numFmtId="9" fontId="12" fillId="30" borderId="4" xfId="1" applyFont="1" applyFill="1" applyBorder="1" applyAlignment="1"/>
    <xf numFmtId="9" fontId="12" fillId="27" borderId="4" xfId="1" applyFont="1" applyFill="1" applyBorder="1" applyAlignment="1"/>
    <xf numFmtId="0" fontId="26" fillId="48" borderId="39" xfId="0" applyFont="1" applyFill="1" applyBorder="1" applyAlignment="1">
      <alignment horizontal="center" vertical="center" wrapText="1"/>
    </xf>
    <xf numFmtId="0" fontId="12" fillId="33" borderId="4" xfId="0" applyFont="1" applyFill="1" applyBorder="1"/>
    <xf numFmtId="0" fontId="26" fillId="16" borderId="45" xfId="0" applyFont="1" applyFill="1" applyBorder="1" applyAlignment="1">
      <alignment horizontal="center" vertical="center" wrapText="1"/>
    </xf>
    <xf numFmtId="0" fontId="26" fillId="16" borderId="46" xfId="0" applyFont="1" applyFill="1" applyBorder="1" applyAlignment="1">
      <alignment horizontal="center" vertical="center" wrapText="1"/>
    </xf>
    <xf numFmtId="0" fontId="12" fillId="16" borderId="4" xfId="0" applyFont="1" applyFill="1" applyBorder="1"/>
    <xf numFmtId="0" fontId="26" fillId="11" borderId="48" xfId="0" applyFont="1" applyFill="1" applyBorder="1" applyAlignment="1">
      <alignment horizontal="center" vertical="center" wrapText="1"/>
    </xf>
    <xf numFmtId="0" fontId="26" fillId="11" borderId="29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12" fillId="0" borderId="4" xfId="0" applyFont="1" applyBorder="1"/>
    <xf numFmtId="0" fontId="28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44" borderId="29" xfId="0" applyFont="1" applyFill="1" applyBorder="1" applyAlignment="1">
      <alignment horizontal="center" vertical="center" wrapText="1"/>
    </xf>
    <xf numFmtId="0" fontId="26" fillId="44" borderId="14" xfId="0" applyFont="1" applyFill="1" applyBorder="1" applyAlignment="1">
      <alignment horizontal="center" vertical="center" wrapText="1"/>
    </xf>
    <xf numFmtId="0" fontId="12" fillId="38" borderId="4" xfId="0" applyFont="1" applyFill="1" applyBorder="1"/>
    <xf numFmtId="0" fontId="12" fillId="42" borderId="24" xfId="0" applyFont="1" applyFill="1" applyBorder="1" applyAlignment="1">
      <alignment horizontal="left"/>
    </xf>
    <xf numFmtId="0" fontId="12" fillId="33" borderId="24" xfId="0" applyFont="1" applyFill="1" applyBorder="1" applyAlignment="1">
      <alignment horizontal="left"/>
    </xf>
    <xf numFmtId="0" fontId="12" fillId="32" borderId="24" xfId="0" applyFont="1" applyFill="1" applyBorder="1" applyAlignment="1">
      <alignment horizontal="left"/>
    </xf>
    <xf numFmtId="0" fontId="12" fillId="28" borderId="24" xfId="0" applyFont="1" applyFill="1" applyBorder="1" applyAlignment="1">
      <alignment horizontal="left"/>
    </xf>
    <xf numFmtId="0" fontId="12" fillId="59" borderId="24" xfId="0" applyFont="1" applyFill="1" applyBorder="1" applyAlignment="1">
      <alignment horizontal="left"/>
    </xf>
    <xf numFmtId="0" fontId="12" fillId="9" borderId="4" xfId="0" applyFont="1" applyFill="1" applyBorder="1"/>
    <xf numFmtId="0" fontId="12" fillId="60" borderId="4" xfId="0" applyFont="1" applyFill="1" applyBorder="1"/>
    <xf numFmtId="0" fontId="12" fillId="48" borderId="4" xfId="0" applyFont="1" applyFill="1" applyBorder="1"/>
    <xf numFmtId="0" fontId="12" fillId="63" borderId="4" xfId="0" applyFont="1" applyFill="1" applyBorder="1"/>
    <xf numFmtId="0" fontId="12" fillId="51" borderId="4" xfId="0" applyFont="1" applyFill="1" applyBorder="1"/>
    <xf numFmtId="0" fontId="12" fillId="56" borderId="4" xfId="0" applyFont="1" applyFill="1" applyBorder="1"/>
    <xf numFmtId="0" fontId="12" fillId="32" borderId="4" xfId="0" applyFont="1" applyFill="1" applyBorder="1"/>
    <xf numFmtId="0" fontId="12" fillId="7" borderId="24" xfId="0" applyFont="1" applyFill="1" applyBorder="1"/>
    <xf numFmtId="0" fontId="12" fillId="32" borderId="24" xfId="0" applyFont="1" applyFill="1" applyBorder="1"/>
    <xf numFmtId="0" fontId="12" fillId="36" borderId="0" xfId="0" applyFont="1" applyFill="1" applyAlignment="1">
      <alignment horizontal="center" textRotation="90"/>
    </xf>
    <xf numFmtId="169" fontId="12" fillId="0" borderId="4" xfId="1" applyNumberFormat="1" applyFont="1" applyBorder="1" applyAlignment="1"/>
    <xf numFmtId="0" fontId="12" fillId="25" borderId="0" xfId="0" applyFont="1" applyFill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9" fontId="12" fillId="0" borderId="0" xfId="1" applyFont="1" applyFill="1" applyAlignment="1"/>
    <xf numFmtId="0" fontId="12" fillId="22" borderId="4" xfId="0" applyFont="1" applyFill="1" applyBorder="1"/>
    <xf numFmtId="0" fontId="12" fillId="23" borderId="4" xfId="0" applyFont="1" applyFill="1" applyBorder="1"/>
    <xf numFmtId="0" fontId="12" fillId="64" borderId="4" xfId="0" applyFont="1" applyFill="1" applyBorder="1"/>
    <xf numFmtId="0" fontId="12" fillId="25" borderId="4" xfId="0" applyFont="1" applyFill="1" applyBorder="1"/>
    <xf numFmtId="0" fontId="12" fillId="65" borderId="4" xfId="0" applyFont="1" applyFill="1" applyBorder="1"/>
    <xf numFmtId="0" fontId="12" fillId="66" borderId="4" xfId="0" applyFont="1" applyFill="1" applyBorder="1"/>
    <xf numFmtId="0" fontId="12" fillId="15" borderId="4" xfId="0" applyFont="1" applyFill="1" applyBorder="1"/>
    <xf numFmtId="0" fontId="12" fillId="24" borderId="4" xfId="0" applyFont="1" applyFill="1" applyBorder="1"/>
    <xf numFmtId="0" fontId="12" fillId="66" borderId="0" xfId="0" applyFont="1" applyFill="1"/>
    <xf numFmtId="0" fontId="12" fillId="0" borderId="0" xfId="4"/>
    <xf numFmtId="0" fontId="17" fillId="11" borderId="0" xfId="4" applyFont="1" applyFill="1"/>
    <xf numFmtId="0" fontId="25" fillId="40" borderId="25" xfId="4" applyFont="1" applyFill="1" applyBorder="1" applyAlignment="1">
      <alignment horizontal="center" vertical="center"/>
    </xf>
    <xf numFmtId="0" fontId="13" fillId="40" borderId="38" xfId="4" applyFont="1" applyFill="1" applyBorder="1" applyAlignment="1">
      <alignment horizontal="left" vertical="center"/>
    </xf>
    <xf numFmtId="0" fontId="13" fillId="40" borderId="0" xfId="4" applyFont="1" applyFill="1" applyAlignment="1">
      <alignment horizontal="left" vertical="center"/>
    </xf>
    <xf numFmtId="0" fontId="26" fillId="41" borderId="39" xfId="4" applyFont="1" applyFill="1" applyBorder="1" applyAlignment="1">
      <alignment horizontal="center" vertical="center"/>
    </xf>
    <xf numFmtId="0" fontId="26" fillId="41" borderId="40" xfId="4" applyFont="1" applyFill="1" applyBorder="1" applyAlignment="1">
      <alignment vertical="center"/>
    </xf>
    <xf numFmtId="0" fontId="26" fillId="41" borderId="41" xfId="4" applyFont="1" applyFill="1" applyBorder="1" applyAlignment="1">
      <alignment vertical="center"/>
    </xf>
    <xf numFmtId="0" fontId="26" fillId="41" borderId="39" xfId="4" applyFont="1" applyFill="1" applyBorder="1" applyAlignment="1">
      <alignment horizontal="center" vertical="center" wrapText="1"/>
    </xf>
    <xf numFmtId="0" fontId="13" fillId="0" borderId="27" xfId="4" applyFont="1" applyBorder="1" applyAlignment="1">
      <alignment horizontal="center" vertical="center"/>
    </xf>
    <xf numFmtId="0" fontId="14" fillId="0" borderId="28" xfId="4" applyFont="1" applyBorder="1"/>
    <xf numFmtId="0" fontId="14" fillId="0" borderId="4" xfId="4" applyFont="1" applyBorder="1"/>
    <xf numFmtId="0" fontId="12" fillId="42" borderId="4" xfId="4" applyFill="1" applyBorder="1"/>
    <xf numFmtId="0" fontId="26" fillId="48" borderId="39" xfId="4" applyFont="1" applyFill="1" applyBorder="1" applyAlignment="1">
      <alignment horizontal="center" vertical="center" wrapText="1"/>
    </xf>
    <xf numFmtId="0" fontId="12" fillId="33" borderId="4" xfId="4" applyFill="1" applyBorder="1"/>
    <xf numFmtId="0" fontId="26" fillId="16" borderId="45" xfId="4" applyFont="1" applyFill="1" applyBorder="1" applyAlignment="1">
      <alignment horizontal="center" vertical="center" wrapText="1"/>
    </xf>
    <xf numFmtId="0" fontId="26" fillId="16" borderId="46" xfId="4" applyFont="1" applyFill="1" applyBorder="1" applyAlignment="1">
      <alignment horizontal="center" vertical="center" wrapText="1"/>
    </xf>
    <xf numFmtId="0" fontId="12" fillId="16" borderId="4" xfId="4" applyFill="1" applyBorder="1"/>
    <xf numFmtId="0" fontId="26" fillId="11" borderId="48" xfId="4" applyFont="1" applyFill="1" applyBorder="1" applyAlignment="1">
      <alignment horizontal="center" vertical="center" wrapText="1"/>
    </xf>
    <xf numFmtId="0" fontId="26" fillId="11" borderId="29" xfId="4" applyFont="1" applyFill="1" applyBorder="1" applyAlignment="1">
      <alignment horizontal="center" vertical="center" wrapText="1"/>
    </xf>
    <xf numFmtId="0" fontId="12" fillId="28" borderId="4" xfId="4" applyFill="1" applyBorder="1"/>
    <xf numFmtId="0" fontId="20" fillId="0" borderId="0" xfId="4" applyFont="1" applyAlignment="1">
      <alignment horizontal="center"/>
    </xf>
    <xf numFmtId="0" fontId="26" fillId="44" borderId="29" xfId="4" applyFont="1" applyFill="1" applyBorder="1" applyAlignment="1">
      <alignment horizontal="center" vertical="center" wrapText="1"/>
    </xf>
    <xf numFmtId="0" fontId="26" fillId="44" borderId="14" xfId="4" applyFont="1" applyFill="1" applyBorder="1" applyAlignment="1">
      <alignment horizontal="center" vertical="center" wrapText="1"/>
    </xf>
    <xf numFmtId="0" fontId="12" fillId="38" borderId="4" xfId="4" applyFill="1" applyBorder="1"/>
    <xf numFmtId="0" fontId="18" fillId="0" borderId="21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23" xfId="4" applyFont="1" applyBorder="1" applyAlignment="1">
      <alignment horizontal="center"/>
    </xf>
    <xf numFmtId="0" fontId="27" fillId="0" borderId="21" xfId="4" applyFont="1" applyBorder="1" applyAlignment="1">
      <alignment horizontal="center"/>
    </xf>
    <xf numFmtId="0" fontId="27" fillId="0" borderId="22" xfId="4" applyFont="1" applyBorder="1" applyAlignment="1">
      <alignment horizontal="center"/>
    </xf>
    <xf numFmtId="0" fontId="28" fillId="0" borderId="21" xfId="4" applyFont="1" applyBorder="1" applyAlignment="1">
      <alignment horizontal="center"/>
    </xf>
    <xf numFmtId="0" fontId="28" fillId="0" borderId="22" xfId="4" applyFont="1" applyBorder="1" applyAlignment="1">
      <alignment horizontal="center"/>
    </xf>
    <xf numFmtId="168" fontId="18" fillId="0" borderId="29" xfId="4" applyNumberFormat="1" applyFont="1" applyBorder="1" applyAlignment="1">
      <alignment horizontal="center"/>
    </xf>
    <xf numFmtId="0" fontId="18" fillId="0" borderId="29" xfId="4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9" fillId="0" borderId="30" xfId="4" applyFont="1" applyBorder="1" applyAlignment="1">
      <alignment horizontal="center"/>
    </xf>
    <xf numFmtId="0" fontId="19" fillId="0" borderId="42" xfId="4" applyFont="1" applyBorder="1" applyAlignment="1">
      <alignment horizontal="center"/>
    </xf>
    <xf numFmtId="0" fontId="19" fillId="0" borderId="22" xfId="4" applyFont="1" applyBorder="1" applyAlignment="1">
      <alignment horizontal="center"/>
    </xf>
    <xf numFmtId="0" fontId="20" fillId="0" borderId="21" xfId="4" applyFont="1" applyBorder="1" applyAlignment="1">
      <alignment horizontal="center"/>
    </xf>
    <xf numFmtId="0" fontId="20" fillId="0" borderId="22" xfId="4" applyFont="1" applyBorder="1" applyAlignment="1">
      <alignment horizontal="center"/>
    </xf>
    <xf numFmtId="0" fontId="20" fillId="0" borderId="42" xfId="4" applyFont="1" applyBorder="1" applyAlignment="1">
      <alignment horizontal="center"/>
    </xf>
    <xf numFmtId="0" fontId="20" fillId="0" borderId="44" xfId="4" applyFont="1" applyBorder="1" applyAlignment="1">
      <alignment horizontal="center"/>
    </xf>
    <xf numFmtId="0" fontId="12" fillId="34" borderId="24" xfId="4" applyFill="1" applyBorder="1" applyAlignment="1">
      <alignment horizontal="center"/>
    </xf>
    <xf numFmtId="0" fontId="12" fillId="43" borderId="24" xfId="4" applyFill="1" applyBorder="1" applyAlignment="1">
      <alignment horizontal="center"/>
    </xf>
    <xf numFmtId="0" fontId="12" fillId="7" borderId="29" xfId="4" applyFill="1" applyBorder="1" applyAlignment="1">
      <alignment horizontal="center"/>
    </xf>
    <xf numFmtId="0" fontId="12" fillId="51" borderId="47" xfId="4" applyFill="1" applyBorder="1" applyAlignment="1">
      <alignment horizontal="center"/>
    </xf>
    <xf numFmtId="0" fontId="12" fillId="51" borderId="37" xfId="4" applyFill="1" applyBorder="1" applyAlignment="1">
      <alignment horizontal="center"/>
    </xf>
    <xf numFmtId="0" fontId="12" fillId="31" borderId="21" xfId="4" applyFill="1" applyBorder="1" applyAlignment="1">
      <alignment horizontal="center"/>
    </xf>
    <xf numFmtId="0" fontId="12" fillId="31" borderId="22" xfId="4" applyFill="1" applyBorder="1" applyAlignment="1">
      <alignment horizontal="center"/>
    </xf>
    <xf numFmtId="0" fontId="12" fillId="31" borderId="23" xfId="4" applyFill="1" applyBorder="1" applyAlignment="1">
      <alignment horizontal="center"/>
    </xf>
    <xf numFmtId="0" fontId="22" fillId="36" borderId="32" xfId="3" applyFont="1" applyFill="1" applyBorder="1" applyAlignment="1">
      <alignment horizontal="center" vertical="center" textRotation="90" wrapText="1"/>
    </xf>
    <xf numFmtId="0" fontId="22" fillId="36" borderId="35" xfId="3" applyFont="1" applyFill="1" applyBorder="1" applyAlignment="1">
      <alignment horizontal="center" vertical="center" textRotation="90" wrapText="1"/>
    </xf>
    <xf numFmtId="0" fontId="23" fillId="38" borderId="33" xfId="4" applyFont="1" applyFill="1" applyBorder="1" applyAlignment="1">
      <alignment horizontal="center" vertical="center" textRotation="90" wrapText="1"/>
    </xf>
    <xf numFmtId="0" fontId="23" fillId="38" borderId="36" xfId="4" applyFont="1" applyFill="1" applyBorder="1" applyAlignment="1">
      <alignment horizontal="center" vertical="center" textRotation="90" wrapText="1"/>
    </xf>
    <xf numFmtId="0" fontId="24" fillId="39" borderId="34" xfId="4" applyFont="1" applyFill="1" applyBorder="1" applyAlignment="1">
      <alignment horizontal="center" vertical="center" textRotation="90" wrapText="1"/>
    </xf>
    <xf numFmtId="0" fontId="24" fillId="39" borderId="35" xfId="4" applyFont="1" applyFill="1" applyBorder="1" applyAlignment="1">
      <alignment horizontal="center" vertical="center" textRotation="90" wrapText="1"/>
    </xf>
    <xf numFmtId="0" fontId="24" fillId="37" borderId="34" xfId="4" applyFont="1" applyFill="1" applyBorder="1" applyAlignment="1">
      <alignment horizontal="center" vertical="center" textRotation="90" wrapText="1"/>
    </xf>
    <xf numFmtId="0" fontId="24" fillId="37" borderId="35" xfId="4" applyFont="1" applyFill="1" applyBorder="1" applyAlignment="1">
      <alignment horizontal="center" vertical="center" textRotation="90" wrapText="1"/>
    </xf>
    <xf numFmtId="0" fontId="24" fillId="44" borderId="33" xfId="4" applyFont="1" applyFill="1" applyBorder="1" applyAlignment="1">
      <alignment horizontal="center" vertical="center" textRotation="90" wrapText="1"/>
    </xf>
    <xf numFmtId="0" fontId="29" fillId="44" borderId="36" xfId="4" applyFont="1" applyFill="1" applyBorder="1" applyAlignment="1">
      <alignment horizontal="center" vertical="center" textRotation="90" wrapText="1"/>
    </xf>
    <xf numFmtId="0" fontId="23" fillId="52" borderId="39" xfId="4" applyFont="1" applyFill="1" applyBorder="1" applyAlignment="1">
      <alignment horizontal="center" vertical="center" textRotation="90" wrapText="1"/>
    </xf>
    <xf numFmtId="0" fontId="23" fillId="52" borderId="35" xfId="4" applyFont="1" applyFill="1" applyBorder="1" applyAlignment="1">
      <alignment horizontal="center" vertical="center" textRotation="90" wrapText="1"/>
    </xf>
    <xf numFmtId="0" fontId="23" fillId="53" borderId="39" xfId="4" applyFont="1" applyFill="1" applyBorder="1" applyAlignment="1">
      <alignment horizontal="center" vertical="center" textRotation="90" wrapText="1"/>
    </xf>
    <xf numFmtId="0" fontId="23" fillId="53" borderId="35" xfId="4" applyFont="1" applyFill="1" applyBorder="1" applyAlignment="1">
      <alignment horizontal="center" vertical="center" textRotation="90" wrapText="1"/>
    </xf>
    <xf numFmtId="0" fontId="22" fillId="37" borderId="33" xfId="3" applyFont="1" applyFill="1" applyBorder="1" applyAlignment="1">
      <alignment horizontal="center" vertical="center" textRotation="90" wrapText="1"/>
    </xf>
    <xf numFmtId="0" fontId="22" fillId="37" borderId="0" xfId="3" applyFont="1" applyFill="1" applyBorder="1" applyAlignment="1">
      <alignment horizontal="center" vertical="center" textRotation="90" wrapText="1"/>
    </xf>
    <xf numFmtId="0" fontId="22" fillId="37" borderId="36" xfId="3" applyFont="1" applyFill="1" applyBorder="1" applyAlignment="1">
      <alignment horizontal="center" vertical="center" textRotation="90" wrapText="1"/>
    </xf>
    <xf numFmtId="0" fontId="22" fillId="37" borderId="37" xfId="3" applyFont="1" applyFill="1" applyBorder="1" applyAlignment="1">
      <alignment horizontal="center" vertical="center" textRotation="90" wrapText="1"/>
    </xf>
    <xf numFmtId="0" fontId="24" fillId="45" borderId="33" xfId="4" applyFont="1" applyFill="1" applyBorder="1" applyAlignment="1">
      <alignment horizontal="center" vertical="center" textRotation="90" wrapText="1"/>
    </xf>
    <xf numFmtId="0" fontId="24" fillId="45" borderId="31" xfId="4" applyFont="1" applyFill="1" applyBorder="1" applyAlignment="1">
      <alignment horizontal="center" vertical="center" textRotation="90" wrapText="1"/>
    </xf>
    <xf numFmtId="0" fontId="24" fillId="45" borderId="36" xfId="4" applyFont="1" applyFill="1" applyBorder="1" applyAlignment="1">
      <alignment horizontal="center" vertical="center" textRotation="90" wrapText="1"/>
    </xf>
    <xf numFmtId="0" fontId="24" fillId="45" borderId="43" xfId="4" applyFont="1" applyFill="1" applyBorder="1" applyAlignment="1">
      <alignment horizontal="center" vertical="center" textRotation="90" wrapText="1"/>
    </xf>
    <xf numFmtId="0" fontId="24" fillId="46" borderId="33" xfId="4" applyFont="1" applyFill="1" applyBorder="1" applyAlignment="1">
      <alignment horizontal="center" vertical="center" textRotation="90" wrapText="1"/>
    </xf>
    <xf numFmtId="0" fontId="24" fillId="46" borderId="31" xfId="4" applyFont="1" applyFill="1" applyBorder="1" applyAlignment="1">
      <alignment horizontal="center" vertical="center" textRotation="90" wrapText="1"/>
    </xf>
    <xf numFmtId="0" fontId="24" fillId="46" borderId="36" xfId="4" applyFont="1" applyFill="1" applyBorder="1" applyAlignment="1">
      <alignment horizontal="center" vertical="center" textRotation="90" wrapText="1"/>
    </xf>
    <xf numFmtId="0" fontId="24" fillId="46" borderId="43" xfId="4" applyFont="1" applyFill="1" applyBorder="1" applyAlignment="1">
      <alignment horizontal="center" vertical="center" textRotation="90" wrapText="1"/>
    </xf>
    <xf numFmtId="0" fontId="23" fillId="47" borderId="33" xfId="4" applyFont="1" applyFill="1" applyBorder="1" applyAlignment="1">
      <alignment horizontal="center" vertical="center" textRotation="90" wrapText="1"/>
    </xf>
    <xf numFmtId="0" fontId="23" fillId="47" borderId="31" xfId="4" applyFont="1" applyFill="1" applyBorder="1" applyAlignment="1">
      <alignment horizontal="center" vertical="center" textRotation="90" wrapText="1"/>
    </xf>
    <xf numFmtId="0" fontId="23" fillId="47" borderId="36" xfId="4" applyFont="1" applyFill="1" applyBorder="1" applyAlignment="1">
      <alignment horizontal="center" vertical="center" textRotation="90" wrapText="1"/>
    </xf>
    <xf numFmtId="0" fontId="23" fillId="47" borderId="43" xfId="4" applyFont="1" applyFill="1" applyBorder="1" applyAlignment="1">
      <alignment horizontal="center" vertical="center" textRotation="90" wrapText="1"/>
    </xf>
    <xf numFmtId="0" fontId="23" fillId="50" borderId="30" xfId="4" applyFont="1" applyFill="1" applyBorder="1" applyAlignment="1">
      <alignment horizontal="center" vertical="center" textRotation="90" wrapText="1"/>
    </xf>
    <xf numFmtId="0" fontId="23" fillId="50" borderId="44" xfId="4" applyFont="1" applyFill="1" applyBorder="1" applyAlignment="1">
      <alignment horizontal="center" vertical="center" textRotation="90" wrapText="1"/>
    </xf>
    <xf numFmtId="0" fontId="23" fillId="50" borderId="36" xfId="4" applyFont="1" applyFill="1" applyBorder="1" applyAlignment="1">
      <alignment horizontal="center" vertical="center" textRotation="90" wrapText="1"/>
    </xf>
    <xf numFmtId="0" fontId="23" fillId="50" borderId="43" xfId="4" applyFont="1" applyFill="1" applyBorder="1" applyAlignment="1">
      <alignment horizontal="center" vertical="center" textRotation="90" wrapText="1"/>
    </xf>
    <xf numFmtId="0" fontId="23" fillId="54" borderId="30" xfId="4" applyFont="1" applyFill="1" applyBorder="1" applyAlignment="1">
      <alignment horizontal="center" vertical="center" textRotation="90" wrapText="1"/>
    </xf>
    <xf numFmtId="0" fontId="23" fillId="54" borderId="44" xfId="4" applyFont="1" applyFill="1" applyBorder="1" applyAlignment="1">
      <alignment horizontal="center" vertical="center" textRotation="90" wrapText="1"/>
    </xf>
    <xf numFmtId="0" fontId="23" fillId="54" borderId="36" xfId="4" applyFont="1" applyFill="1" applyBorder="1" applyAlignment="1">
      <alignment horizontal="center" vertical="center" textRotation="90" wrapText="1"/>
    </xf>
    <xf numFmtId="0" fontId="23" fillId="54" borderId="43" xfId="4" applyFont="1" applyFill="1" applyBorder="1" applyAlignment="1">
      <alignment horizontal="center" vertical="center" textRotation="90" wrapText="1"/>
    </xf>
    <xf numFmtId="0" fontId="23" fillId="55" borderId="30" xfId="4" applyFont="1" applyFill="1" applyBorder="1" applyAlignment="1">
      <alignment horizontal="center" vertical="center" textRotation="90" wrapText="1"/>
    </xf>
    <xf numFmtId="0" fontId="23" fillId="55" borderId="44" xfId="4" applyFont="1" applyFill="1" applyBorder="1" applyAlignment="1">
      <alignment horizontal="center" vertical="center" textRotation="90" wrapText="1"/>
    </xf>
    <xf numFmtId="0" fontId="23" fillId="55" borderId="36" xfId="4" applyFont="1" applyFill="1" applyBorder="1" applyAlignment="1">
      <alignment horizontal="center" vertical="center" textRotation="90" wrapText="1"/>
    </xf>
    <xf numFmtId="0" fontId="23" fillId="55" borderId="43" xfId="4" applyFont="1" applyFill="1" applyBorder="1" applyAlignment="1">
      <alignment horizontal="center" vertical="center" textRotation="90" wrapText="1"/>
    </xf>
    <xf numFmtId="0" fontId="23" fillId="56" borderId="30" xfId="4" applyFont="1" applyFill="1" applyBorder="1" applyAlignment="1">
      <alignment horizontal="center" vertical="center" textRotation="90" wrapText="1"/>
    </xf>
    <xf numFmtId="0" fontId="23" fillId="56" borderId="44" xfId="4" applyFont="1" applyFill="1" applyBorder="1" applyAlignment="1">
      <alignment horizontal="center" vertical="center" textRotation="90" wrapText="1"/>
    </xf>
    <xf numFmtId="0" fontId="23" fillId="56" borderId="36" xfId="4" applyFont="1" applyFill="1" applyBorder="1" applyAlignment="1">
      <alignment horizontal="center" vertical="center" textRotation="90" wrapText="1"/>
    </xf>
    <xf numFmtId="0" fontId="23" fillId="56" borderId="43" xfId="4" applyFont="1" applyFill="1" applyBorder="1" applyAlignment="1">
      <alignment horizontal="center" vertical="center" textRotation="90" wrapText="1"/>
    </xf>
    <xf numFmtId="0" fontId="23" fillId="57" borderId="30" xfId="4" applyFont="1" applyFill="1" applyBorder="1" applyAlignment="1">
      <alignment horizontal="center" vertical="center" textRotation="90" wrapText="1"/>
    </xf>
    <xf numFmtId="0" fontId="23" fillId="57" borderId="44" xfId="4" applyFont="1" applyFill="1" applyBorder="1" applyAlignment="1">
      <alignment horizontal="center" vertical="center" textRotation="90" wrapText="1"/>
    </xf>
    <xf numFmtId="0" fontId="23" fillId="57" borderId="36" xfId="4" applyFont="1" applyFill="1" applyBorder="1" applyAlignment="1">
      <alignment horizontal="center" vertical="center" textRotation="90" wrapText="1"/>
    </xf>
    <xf numFmtId="0" fontId="23" fillId="57" borderId="43" xfId="4" applyFont="1" applyFill="1" applyBorder="1" applyAlignment="1">
      <alignment horizontal="center" vertical="center" textRotation="90" wrapText="1"/>
    </xf>
    <xf numFmtId="0" fontId="23" fillId="58" borderId="42" xfId="4" applyFont="1" applyFill="1" applyBorder="1" applyAlignment="1">
      <alignment horizontal="center" vertical="center" textRotation="90" wrapText="1"/>
    </xf>
    <xf numFmtId="0" fontId="23" fillId="58" borderId="37" xfId="4" applyFont="1" applyFill="1" applyBorder="1" applyAlignment="1">
      <alignment horizontal="center" vertical="center" textRotation="90" wrapText="1"/>
    </xf>
    <xf numFmtId="0" fontId="23" fillId="49" borderId="33" xfId="4" applyFont="1" applyFill="1" applyBorder="1" applyAlignment="1">
      <alignment horizontal="center" vertical="center" textRotation="90" wrapText="1"/>
    </xf>
    <xf numFmtId="0" fontId="23" fillId="49" borderId="0" xfId="4" applyFont="1" applyFill="1" applyAlignment="1">
      <alignment horizontal="center" vertical="center" textRotation="90" wrapText="1"/>
    </xf>
    <xf numFmtId="0" fontId="23" fillId="49" borderId="31" xfId="4" applyFont="1" applyFill="1" applyBorder="1" applyAlignment="1">
      <alignment horizontal="center" vertical="center" textRotation="90" wrapText="1"/>
    </xf>
    <xf numFmtId="0" fontId="23" fillId="49" borderId="36" xfId="4" applyFont="1" applyFill="1" applyBorder="1" applyAlignment="1">
      <alignment horizontal="center" vertical="center" textRotation="90" wrapText="1"/>
    </xf>
    <xf numFmtId="0" fontId="23" fillId="49" borderId="37" xfId="4" applyFont="1" applyFill="1" applyBorder="1" applyAlignment="1">
      <alignment horizontal="center" vertical="center" textRotation="90" wrapText="1"/>
    </xf>
    <xf numFmtId="0" fontId="23" fillId="49" borderId="43" xfId="4" applyFont="1" applyFill="1" applyBorder="1" applyAlignment="1">
      <alignment horizontal="center" vertical="center" textRotation="90" wrapText="1"/>
    </xf>
    <xf numFmtId="0" fontId="23" fillId="30" borderId="30" xfId="4" applyFont="1" applyFill="1" applyBorder="1" applyAlignment="1">
      <alignment horizontal="center" vertical="center" textRotation="90" wrapText="1"/>
    </xf>
    <xf numFmtId="0" fontId="23" fillId="30" borderId="42" xfId="4" applyFont="1" applyFill="1" applyBorder="1" applyAlignment="1">
      <alignment horizontal="center" vertical="center" textRotation="90" wrapText="1"/>
    </xf>
    <xf numFmtId="0" fontId="23" fillId="30" borderId="44" xfId="4" applyFont="1" applyFill="1" applyBorder="1" applyAlignment="1">
      <alignment horizontal="center" vertical="center" textRotation="90" wrapText="1"/>
    </xf>
    <xf numFmtId="0" fontId="23" fillId="30" borderId="36" xfId="4" applyFont="1" applyFill="1" applyBorder="1" applyAlignment="1">
      <alignment horizontal="center" vertical="center" textRotation="90" wrapText="1"/>
    </xf>
    <xf numFmtId="0" fontId="23" fillId="30" borderId="37" xfId="4" applyFont="1" applyFill="1" applyBorder="1" applyAlignment="1">
      <alignment horizontal="center" vertical="center" textRotation="90" wrapText="1"/>
    </xf>
    <xf numFmtId="0" fontId="23" fillId="30" borderId="43" xfId="4" applyFont="1" applyFill="1" applyBorder="1" applyAlignment="1">
      <alignment horizontal="center" vertical="center" textRotation="90" wrapText="1"/>
    </xf>
    <xf numFmtId="0" fontId="21" fillId="35" borderId="14" xfId="4" applyFont="1" applyFill="1" applyBorder="1" applyAlignment="1">
      <alignment horizontal="center" vertical="center" wrapText="1"/>
    </xf>
    <xf numFmtId="0" fontId="21" fillId="35" borderId="0" xfId="4" applyFont="1" applyFill="1" applyAlignment="1">
      <alignment horizontal="center" vertical="center" wrapText="1"/>
    </xf>
    <xf numFmtId="0" fontId="21" fillId="35" borderId="31" xfId="4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68" fontId="18" fillId="0" borderId="29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12" fillId="34" borderId="24" xfId="0" applyFont="1" applyFill="1" applyBorder="1" applyAlignment="1">
      <alignment horizontal="center"/>
    </xf>
    <xf numFmtId="0" fontId="12" fillId="43" borderId="24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51" borderId="47" xfId="0" applyFont="1" applyFill="1" applyBorder="1" applyAlignment="1">
      <alignment horizontal="center"/>
    </xf>
    <xf numFmtId="0" fontId="12" fillId="51" borderId="37" xfId="0" applyFont="1" applyFill="1" applyBorder="1" applyAlignment="1">
      <alignment horizontal="center"/>
    </xf>
    <xf numFmtId="0" fontId="12" fillId="31" borderId="21" xfId="0" applyFont="1" applyFill="1" applyBorder="1" applyAlignment="1">
      <alignment horizontal="center"/>
    </xf>
    <xf numFmtId="0" fontId="12" fillId="31" borderId="22" xfId="0" applyFont="1" applyFill="1" applyBorder="1" applyAlignment="1">
      <alignment horizontal="center"/>
    </xf>
    <xf numFmtId="0" fontId="12" fillId="31" borderId="23" xfId="0" applyFont="1" applyFill="1" applyBorder="1" applyAlignment="1">
      <alignment horizontal="center"/>
    </xf>
    <xf numFmtId="0" fontId="30" fillId="34" borderId="37" xfId="0" applyFont="1" applyFill="1" applyBorder="1" applyAlignment="1">
      <alignment horizontal="center"/>
    </xf>
    <xf numFmtId="0" fontId="19" fillId="34" borderId="37" xfId="0" applyFont="1" applyFill="1" applyBorder="1" applyAlignment="1">
      <alignment horizontal="center"/>
    </xf>
    <xf numFmtId="0" fontId="31" fillId="43" borderId="21" xfId="0" applyFont="1" applyFill="1" applyBorder="1" applyAlignment="1">
      <alignment horizontal="center"/>
    </xf>
    <xf numFmtId="0" fontId="31" fillId="43" borderId="22" xfId="0" applyFont="1" applyFill="1" applyBorder="1" applyAlignment="1">
      <alignment horizontal="center"/>
    </xf>
    <xf numFmtId="0" fontId="31" fillId="43" borderId="23" xfId="0" applyFont="1" applyFill="1" applyBorder="1" applyAlignment="1">
      <alignment horizontal="center"/>
    </xf>
    <xf numFmtId="0" fontId="31" fillId="7" borderId="21" xfId="0" applyFont="1" applyFill="1" applyBorder="1" applyAlignment="1">
      <alignment horizontal="center"/>
    </xf>
    <xf numFmtId="0" fontId="31" fillId="7" borderId="22" xfId="0" applyFont="1" applyFill="1" applyBorder="1" applyAlignment="1">
      <alignment horizontal="center"/>
    </xf>
    <xf numFmtId="0" fontId="31" fillId="7" borderId="23" xfId="0" applyFont="1" applyFill="1" applyBorder="1" applyAlignment="1">
      <alignment horizontal="center"/>
    </xf>
    <xf numFmtId="0" fontId="31" fillId="51" borderId="21" xfId="0" applyFont="1" applyFill="1" applyBorder="1" applyAlignment="1">
      <alignment horizontal="center"/>
    </xf>
    <xf numFmtId="0" fontId="31" fillId="51" borderId="22" xfId="0" applyFont="1" applyFill="1" applyBorder="1" applyAlignment="1">
      <alignment horizontal="center"/>
    </xf>
    <xf numFmtId="0" fontId="31" fillId="51" borderId="23" xfId="0" applyFont="1" applyFill="1" applyBorder="1" applyAlignment="1">
      <alignment horizontal="center"/>
    </xf>
    <xf numFmtId="0" fontId="31" fillId="31" borderId="21" xfId="0" applyFont="1" applyFill="1" applyBorder="1" applyAlignment="1">
      <alignment horizontal="center"/>
    </xf>
    <xf numFmtId="0" fontId="31" fillId="31" borderId="22" xfId="0" applyFont="1" applyFill="1" applyBorder="1" applyAlignment="1">
      <alignment horizontal="center"/>
    </xf>
    <xf numFmtId="0" fontId="31" fillId="31" borderId="23" xfId="0" applyFont="1" applyFill="1" applyBorder="1" applyAlignment="1">
      <alignment horizontal="center"/>
    </xf>
    <xf numFmtId="0" fontId="22" fillId="36" borderId="32" xfId="2" applyFont="1" applyFill="1" applyBorder="1" applyAlignment="1">
      <alignment horizontal="center" vertical="center" textRotation="90" wrapText="1"/>
    </xf>
    <xf numFmtId="0" fontId="22" fillId="36" borderId="35" xfId="2" applyFont="1" applyFill="1" applyBorder="1" applyAlignment="1">
      <alignment horizontal="center" vertical="center" textRotation="90" wrapText="1"/>
    </xf>
    <xf numFmtId="0" fontId="23" fillId="38" borderId="33" xfId="0" applyFont="1" applyFill="1" applyBorder="1" applyAlignment="1">
      <alignment horizontal="center" vertical="center" textRotation="90" wrapText="1"/>
    </xf>
    <xf numFmtId="0" fontId="23" fillId="38" borderId="36" xfId="0" applyFont="1" applyFill="1" applyBorder="1" applyAlignment="1">
      <alignment horizontal="center" vertical="center" textRotation="90" wrapText="1"/>
    </xf>
    <xf numFmtId="0" fontId="24" fillId="39" borderId="34" xfId="0" applyFont="1" applyFill="1" applyBorder="1" applyAlignment="1">
      <alignment horizontal="center" vertical="center" textRotation="90" wrapText="1"/>
    </xf>
    <xf numFmtId="0" fontId="24" fillId="39" borderId="35" xfId="0" applyFont="1" applyFill="1" applyBorder="1" applyAlignment="1">
      <alignment horizontal="center" vertical="center" textRotation="90" wrapText="1"/>
    </xf>
    <xf numFmtId="0" fontId="24" fillId="37" borderId="34" xfId="0" applyFont="1" applyFill="1" applyBorder="1" applyAlignment="1">
      <alignment horizontal="center" vertical="center" textRotation="90" wrapText="1"/>
    </xf>
    <xf numFmtId="0" fontId="24" fillId="37" borderId="35" xfId="0" applyFont="1" applyFill="1" applyBorder="1" applyAlignment="1">
      <alignment horizontal="center" vertical="center" textRotation="90" wrapText="1"/>
    </xf>
    <xf numFmtId="0" fontId="24" fillId="44" borderId="33" xfId="0" applyFont="1" applyFill="1" applyBorder="1" applyAlignment="1">
      <alignment horizontal="center" vertical="center" textRotation="90" wrapText="1"/>
    </xf>
    <xf numFmtId="0" fontId="29" fillId="44" borderId="36" xfId="0" applyFont="1" applyFill="1" applyBorder="1" applyAlignment="1">
      <alignment horizontal="center" vertical="center" textRotation="90" wrapText="1"/>
    </xf>
    <xf numFmtId="0" fontId="23" fillId="52" borderId="39" xfId="0" applyFont="1" applyFill="1" applyBorder="1" applyAlignment="1">
      <alignment horizontal="center" vertical="center" textRotation="90" wrapText="1"/>
    </xf>
    <xf numFmtId="0" fontId="23" fillId="52" borderId="35" xfId="0" applyFont="1" applyFill="1" applyBorder="1" applyAlignment="1">
      <alignment horizontal="center" vertical="center" textRotation="90" wrapText="1"/>
    </xf>
    <xf numFmtId="0" fontId="23" fillId="53" borderId="39" xfId="0" applyFont="1" applyFill="1" applyBorder="1" applyAlignment="1">
      <alignment horizontal="center" vertical="center" textRotation="90" wrapText="1"/>
    </xf>
    <xf numFmtId="0" fontId="23" fillId="53" borderId="35" xfId="0" applyFont="1" applyFill="1" applyBorder="1" applyAlignment="1">
      <alignment horizontal="center" vertical="center" textRotation="90" wrapText="1"/>
    </xf>
    <xf numFmtId="0" fontId="22" fillId="36" borderId="39" xfId="2" applyFont="1" applyFill="1" applyBorder="1" applyAlignment="1">
      <alignment horizontal="center" vertical="center" textRotation="90" wrapText="1"/>
    </xf>
    <xf numFmtId="0" fontId="22" fillId="36" borderId="34" xfId="2" applyFont="1" applyFill="1" applyBorder="1" applyAlignment="1">
      <alignment horizontal="center" vertical="center" textRotation="90" wrapText="1"/>
    </xf>
    <xf numFmtId="0" fontId="22" fillId="37" borderId="39" xfId="2" applyFont="1" applyFill="1" applyBorder="1" applyAlignment="1">
      <alignment horizontal="center" vertical="center" textRotation="90" wrapText="1"/>
    </xf>
    <xf numFmtId="0" fontId="22" fillId="37" borderId="34" xfId="2" applyFont="1" applyFill="1" applyBorder="1" applyAlignment="1">
      <alignment horizontal="center" vertical="center" textRotation="90" wrapText="1"/>
    </xf>
    <xf numFmtId="0" fontId="22" fillId="37" borderId="35" xfId="2" applyFont="1" applyFill="1" applyBorder="1" applyAlignment="1">
      <alignment horizontal="center" vertical="center" textRotation="90" wrapText="1"/>
    </xf>
    <xf numFmtId="0" fontId="22" fillId="38" borderId="39" xfId="2" applyFont="1" applyFill="1" applyBorder="1" applyAlignment="1">
      <alignment horizontal="center" vertical="center" textRotation="90" wrapText="1"/>
    </xf>
    <xf numFmtId="0" fontId="22" fillId="38" borderId="34" xfId="2" applyFont="1" applyFill="1" applyBorder="1" applyAlignment="1">
      <alignment horizontal="center" vertical="center" textRotation="90" wrapText="1"/>
    </xf>
    <xf numFmtId="0" fontId="22" fillId="38" borderId="35" xfId="2" applyFont="1" applyFill="1" applyBorder="1" applyAlignment="1">
      <alignment horizontal="center" vertical="center" textRotation="90" wrapText="1"/>
    </xf>
    <xf numFmtId="0" fontId="24" fillId="39" borderId="39" xfId="0" applyFont="1" applyFill="1" applyBorder="1" applyAlignment="1">
      <alignment horizontal="center" vertical="center" textRotation="90" wrapText="1"/>
    </xf>
    <xf numFmtId="0" fontId="24" fillId="37" borderId="39" xfId="0" applyFont="1" applyFill="1" applyBorder="1" applyAlignment="1">
      <alignment horizontal="center" vertical="center" textRotation="90" wrapText="1"/>
    </xf>
    <xf numFmtId="0" fontId="24" fillId="44" borderId="39" xfId="0" applyFont="1" applyFill="1" applyBorder="1" applyAlignment="1">
      <alignment horizontal="center" vertical="center" textRotation="90" wrapText="1"/>
    </xf>
    <xf numFmtId="0" fontId="24" fillId="44" borderId="34" xfId="0" applyFont="1" applyFill="1" applyBorder="1" applyAlignment="1">
      <alignment horizontal="center" vertical="center" textRotation="90" wrapText="1"/>
    </xf>
    <xf numFmtId="0" fontId="24" fillId="44" borderId="35" xfId="0" applyFont="1" applyFill="1" applyBorder="1" applyAlignment="1">
      <alignment horizontal="center" vertical="center" textRotation="90" wrapText="1"/>
    </xf>
    <xf numFmtId="0" fontId="24" fillId="45" borderId="34" xfId="0" applyFont="1" applyFill="1" applyBorder="1" applyAlignment="1">
      <alignment horizontal="center" vertical="center" textRotation="90" wrapText="1"/>
    </xf>
    <xf numFmtId="0" fontId="24" fillId="45" borderId="35" xfId="0" applyFont="1" applyFill="1" applyBorder="1" applyAlignment="1">
      <alignment horizontal="center" vertical="center" textRotation="90" wrapText="1"/>
    </xf>
    <xf numFmtId="0" fontId="24" fillId="45" borderId="31" xfId="0" applyFont="1" applyFill="1" applyBorder="1" applyAlignment="1">
      <alignment horizontal="center" vertical="center" textRotation="90" wrapText="1"/>
    </xf>
    <xf numFmtId="0" fontId="24" fillId="45" borderId="43" xfId="0" applyFont="1" applyFill="1" applyBorder="1" applyAlignment="1">
      <alignment horizontal="center" vertical="center" textRotation="90" wrapText="1"/>
    </xf>
    <xf numFmtId="0" fontId="24" fillId="46" borderId="39" xfId="0" applyFont="1" applyFill="1" applyBorder="1" applyAlignment="1">
      <alignment horizontal="center" vertical="center" textRotation="90" wrapText="1"/>
    </xf>
    <xf numFmtId="0" fontId="24" fillId="46" borderId="34" xfId="0" applyFont="1" applyFill="1" applyBorder="1" applyAlignment="1">
      <alignment horizontal="center" vertical="center" textRotation="90" wrapText="1"/>
    </xf>
    <xf numFmtId="0" fontId="24" fillId="46" borderId="35" xfId="0" applyFont="1" applyFill="1" applyBorder="1" applyAlignment="1">
      <alignment horizontal="center" vertical="center" textRotation="90" wrapText="1"/>
    </xf>
    <xf numFmtId="0" fontId="12" fillId="47" borderId="40" xfId="0" applyFont="1" applyFill="1" applyBorder="1" applyAlignment="1">
      <alignment horizontal="center" textRotation="90" wrapText="1"/>
    </xf>
    <xf numFmtId="0" fontId="12" fillId="47" borderId="50" xfId="0" applyFont="1" applyFill="1" applyBorder="1" applyAlignment="1">
      <alignment horizontal="center" textRotation="90" wrapText="1"/>
    </xf>
    <xf numFmtId="0" fontId="12" fillId="47" borderId="51" xfId="0" applyFont="1" applyFill="1" applyBorder="1" applyAlignment="1">
      <alignment horizontal="center" textRotation="90" wrapText="1"/>
    </xf>
    <xf numFmtId="0" fontId="12" fillId="49" borderId="49" xfId="0" applyFont="1" applyFill="1" applyBorder="1" applyAlignment="1">
      <alignment horizontal="center" textRotation="90" wrapText="1"/>
    </xf>
    <xf numFmtId="0" fontId="12" fillId="49" borderId="29" xfId="0" applyFont="1" applyFill="1" applyBorder="1" applyAlignment="1">
      <alignment horizontal="center" textRotation="90" wrapText="1"/>
    </xf>
    <xf numFmtId="0" fontId="12" fillId="49" borderId="24" xfId="0" applyFont="1" applyFill="1" applyBorder="1" applyAlignment="1">
      <alignment horizontal="center" textRotation="90" wrapText="1"/>
    </xf>
    <xf numFmtId="0" fontId="12" fillId="30" borderId="49" xfId="0" applyFont="1" applyFill="1" applyBorder="1" applyAlignment="1">
      <alignment horizontal="center" textRotation="90" wrapText="1"/>
    </xf>
    <xf numFmtId="0" fontId="12" fillId="30" borderId="29" xfId="0" applyFont="1" applyFill="1" applyBorder="1" applyAlignment="1">
      <alignment horizontal="center" textRotation="90" wrapText="1"/>
    </xf>
    <xf numFmtId="0" fontId="12" fillId="30" borderId="24" xfId="0" applyFont="1" applyFill="1" applyBorder="1" applyAlignment="1">
      <alignment horizontal="center" textRotation="90" wrapText="1"/>
    </xf>
    <xf numFmtId="0" fontId="12" fillId="18" borderId="49" xfId="0" applyFont="1" applyFill="1" applyBorder="1" applyAlignment="1">
      <alignment horizontal="center" textRotation="90" wrapText="1"/>
    </xf>
    <xf numFmtId="0" fontId="12" fillId="18" borderId="29" xfId="0" applyFont="1" applyFill="1" applyBorder="1" applyAlignment="1">
      <alignment horizontal="center" textRotation="90" wrapText="1"/>
    </xf>
    <xf numFmtId="0" fontId="12" fillId="18" borderId="24" xfId="0" applyFont="1" applyFill="1" applyBorder="1" applyAlignment="1">
      <alignment horizontal="center" textRotation="90" wrapText="1"/>
    </xf>
    <xf numFmtId="0" fontId="12" fillId="18" borderId="52" xfId="0" applyFont="1" applyFill="1" applyBorder="1" applyAlignment="1">
      <alignment horizontal="center" textRotation="90" wrapText="1"/>
    </xf>
    <xf numFmtId="0" fontId="12" fillId="18" borderId="14" xfId="0" applyFont="1" applyFill="1" applyBorder="1" applyAlignment="1">
      <alignment horizontal="center" textRotation="90" wrapText="1"/>
    </xf>
    <xf numFmtId="0" fontId="12" fillId="18" borderId="16" xfId="0" applyFont="1" applyFill="1" applyBorder="1" applyAlignment="1">
      <alignment horizontal="center" textRotation="90" wrapText="1"/>
    </xf>
    <xf numFmtId="0" fontId="12" fillId="52" borderId="40" xfId="0" applyFont="1" applyFill="1" applyBorder="1" applyAlignment="1">
      <alignment horizontal="center" textRotation="90" wrapText="1"/>
    </xf>
    <xf numFmtId="0" fontId="12" fillId="52" borderId="50" xfId="0" applyFont="1" applyFill="1" applyBorder="1" applyAlignment="1">
      <alignment horizontal="center" textRotation="90" wrapText="1"/>
    </xf>
    <xf numFmtId="0" fontId="12" fillId="52" borderId="54" xfId="0" applyFont="1" applyFill="1" applyBorder="1" applyAlignment="1">
      <alignment horizontal="center" textRotation="90" wrapText="1"/>
    </xf>
    <xf numFmtId="0" fontId="12" fillId="52" borderId="41" xfId="0" applyFont="1" applyFill="1" applyBorder="1" applyAlignment="1">
      <alignment horizontal="center" textRotation="90" wrapText="1"/>
    </xf>
    <xf numFmtId="0" fontId="12" fillId="52" borderId="53" xfId="0" applyFont="1" applyFill="1" applyBorder="1" applyAlignment="1">
      <alignment horizontal="center" textRotation="90" wrapText="1"/>
    </xf>
    <xf numFmtId="0" fontId="12" fillId="52" borderId="55" xfId="0" applyFont="1" applyFill="1" applyBorder="1" applyAlignment="1">
      <alignment horizontal="center" textRotation="90" wrapText="1"/>
    </xf>
    <xf numFmtId="0" fontId="12" fillId="41" borderId="41" xfId="0" applyFont="1" applyFill="1" applyBorder="1" applyAlignment="1">
      <alignment horizontal="center" textRotation="90" wrapText="1"/>
    </xf>
    <xf numFmtId="0" fontId="12" fillId="41" borderId="53" xfId="0" applyFont="1" applyFill="1" applyBorder="1" applyAlignment="1">
      <alignment horizontal="center" textRotation="90" wrapText="1"/>
    </xf>
    <xf numFmtId="0" fontId="12" fillId="41" borderId="55" xfId="0" applyFont="1" applyFill="1" applyBorder="1" applyAlignment="1">
      <alignment horizontal="center" textRotation="90" wrapText="1"/>
    </xf>
    <xf numFmtId="0" fontId="12" fillId="11" borderId="39" xfId="0" applyFont="1" applyFill="1" applyBorder="1" applyAlignment="1">
      <alignment horizontal="center" textRotation="90" wrapText="1"/>
    </xf>
    <xf numFmtId="0" fontId="12" fillId="11" borderId="34" xfId="0" applyFont="1" applyFill="1" applyBorder="1" applyAlignment="1">
      <alignment horizontal="center" textRotation="90" wrapText="1"/>
    </xf>
    <xf numFmtId="0" fontId="12" fillId="11" borderId="35" xfId="0" applyFont="1" applyFill="1" applyBorder="1" applyAlignment="1">
      <alignment horizontal="center" textRotation="90" wrapText="1"/>
    </xf>
    <xf numFmtId="0" fontId="12" fillId="51" borderId="39" xfId="0" applyFont="1" applyFill="1" applyBorder="1" applyAlignment="1">
      <alignment horizontal="center" textRotation="90" wrapText="1"/>
    </xf>
    <xf numFmtId="0" fontId="12" fillId="51" borderId="34" xfId="0" applyFont="1" applyFill="1" applyBorder="1" applyAlignment="1">
      <alignment horizontal="center" textRotation="90" wrapText="1"/>
    </xf>
    <xf numFmtId="0" fontId="12" fillId="51" borderId="35" xfId="0" applyFont="1" applyFill="1" applyBorder="1" applyAlignment="1">
      <alignment horizontal="center" textRotation="90" wrapText="1"/>
    </xf>
    <xf numFmtId="0" fontId="12" fillId="56" borderId="39" xfId="0" applyFont="1" applyFill="1" applyBorder="1" applyAlignment="1">
      <alignment horizontal="center" textRotation="90" wrapText="1"/>
    </xf>
    <xf numFmtId="0" fontId="12" fillId="56" borderId="34" xfId="0" applyFont="1" applyFill="1" applyBorder="1" applyAlignment="1">
      <alignment horizontal="center" textRotation="90" wrapText="1"/>
    </xf>
    <xf numFmtId="0" fontId="12" fillId="56" borderId="35" xfId="0" applyFont="1" applyFill="1" applyBorder="1" applyAlignment="1">
      <alignment horizontal="center" textRotation="90" wrapText="1"/>
    </xf>
    <xf numFmtId="0" fontId="12" fillId="38" borderId="39" xfId="0" applyFont="1" applyFill="1" applyBorder="1" applyAlignment="1">
      <alignment horizontal="center" textRotation="90" wrapText="1"/>
    </xf>
    <xf numFmtId="0" fontId="12" fillId="38" borderId="34" xfId="0" applyFont="1" applyFill="1" applyBorder="1" applyAlignment="1">
      <alignment horizontal="center" textRotation="90" wrapText="1"/>
    </xf>
    <xf numFmtId="0" fontId="12" fillId="38" borderId="35" xfId="0" applyFont="1" applyFill="1" applyBorder="1" applyAlignment="1">
      <alignment horizontal="center" textRotation="90" wrapText="1"/>
    </xf>
    <xf numFmtId="0" fontId="12" fillId="31" borderId="39" xfId="0" applyFont="1" applyFill="1" applyBorder="1" applyAlignment="1">
      <alignment horizontal="center" textRotation="90"/>
    </xf>
    <xf numFmtId="0" fontId="12" fillId="31" borderId="34" xfId="0" applyFont="1" applyFill="1" applyBorder="1" applyAlignment="1">
      <alignment horizontal="center" textRotation="90"/>
    </xf>
    <xf numFmtId="0" fontId="12" fillId="31" borderId="56" xfId="0" applyFont="1" applyFill="1" applyBorder="1" applyAlignment="1">
      <alignment horizontal="center" textRotation="90"/>
    </xf>
    <xf numFmtId="0" fontId="12" fillId="16" borderId="39" xfId="0" applyFont="1" applyFill="1" applyBorder="1" applyAlignment="1">
      <alignment horizontal="center" textRotation="90"/>
    </xf>
    <xf numFmtId="0" fontId="12" fillId="16" borderId="34" xfId="0" applyFont="1" applyFill="1" applyBorder="1" applyAlignment="1">
      <alignment horizontal="center" textRotation="90"/>
    </xf>
    <xf numFmtId="0" fontId="12" fillId="16" borderId="56" xfId="0" applyFont="1" applyFill="1" applyBorder="1" applyAlignment="1">
      <alignment horizontal="center" textRotation="90"/>
    </xf>
    <xf numFmtId="0" fontId="12" fillId="38" borderId="39" xfId="0" applyFont="1" applyFill="1" applyBorder="1" applyAlignment="1">
      <alignment horizontal="center" textRotation="90"/>
    </xf>
    <xf numFmtId="0" fontId="12" fillId="38" borderId="34" xfId="0" applyFont="1" applyFill="1" applyBorder="1" applyAlignment="1">
      <alignment horizontal="center" textRotation="90"/>
    </xf>
    <xf numFmtId="0" fontId="12" fillId="38" borderId="56" xfId="0" applyFont="1" applyFill="1" applyBorder="1" applyAlignment="1">
      <alignment horizontal="center" textRotation="90"/>
    </xf>
    <xf numFmtId="0" fontId="12" fillId="17" borderId="39" xfId="0" applyFont="1" applyFill="1" applyBorder="1" applyAlignment="1">
      <alignment horizontal="center" textRotation="90"/>
    </xf>
    <xf numFmtId="0" fontId="12" fillId="17" borderId="34" xfId="0" applyFont="1" applyFill="1" applyBorder="1" applyAlignment="1">
      <alignment horizontal="center" textRotation="90"/>
    </xf>
    <xf numFmtId="0" fontId="12" fillId="17" borderId="56" xfId="0" applyFont="1" applyFill="1" applyBorder="1" applyAlignment="1">
      <alignment horizontal="center" textRotation="90"/>
    </xf>
    <xf numFmtId="0" fontId="12" fillId="52" borderId="39" xfId="0" applyFont="1" applyFill="1" applyBorder="1" applyAlignment="1">
      <alignment horizontal="center" textRotation="90"/>
    </xf>
    <xf numFmtId="0" fontId="12" fillId="52" borderId="34" xfId="0" applyFont="1" applyFill="1" applyBorder="1" applyAlignment="1">
      <alignment horizontal="center" textRotation="90"/>
    </xf>
    <xf numFmtId="0" fontId="12" fillId="52" borderId="56" xfId="0" applyFont="1" applyFill="1" applyBorder="1" applyAlignment="1">
      <alignment horizontal="center" textRotation="90"/>
    </xf>
    <xf numFmtId="0" fontId="12" fillId="17" borderId="39" xfId="0" applyFont="1" applyFill="1" applyBorder="1" applyAlignment="1">
      <alignment horizontal="center" textRotation="90" wrapText="1"/>
    </xf>
    <xf numFmtId="0" fontId="12" fillId="17" borderId="34" xfId="0" applyFont="1" applyFill="1" applyBorder="1" applyAlignment="1">
      <alignment horizontal="center" textRotation="90" wrapText="1"/>
    </xf>
    <xf numFmtId="0" fontId="12" fillId="46" borderId="39" xfId="0" applyFont="1" applyFill="1" applyBorder="1" applyAlignment="1">
      <alignment horizontal="center" textRotation="90"/>
    </xf>
    <xf numFmtId="0" fontId="12" fillId="46" borderId="34" xfId="0" applyFont="1" applyFill="1" applyBorder="1" applyAlignment="1">
      <alignment horizontal="center" textRotation="90"/>
    </xf>
    <xf numFmtId="0" fontId="12" fillId="60" borderId="39" xfId="0" applyFont="1" applyFill="1" applyBorder="1" applyAlignment="1">
      <alignment horizontal="center" textRotation="90"/>
    </xf>
    <xf numFmtId="0" fontId="12" fillId="60" borderId="34" xfId="0" applyFont="1" applyFill="1" applyBorder="1" applyAlignment="1">
      <alignment horizontal="center" textRotation="90"/>
    </xf>
    <xf numFmtId="0" fontId="12" fillId="61" borderId="39" xfId="0" applyFont="1" applyFill="1" applyBorder="1" applyAlignment="1">
      <alignment horizontal="center" textRotation="90"/>
    </xf>
    <xf numFmtId="0" fontId="12" fillId="61" borderId="34" xfId="0" applyFont="1" applyFill="1" applyBorder="1" applyAlignment="1">
      <alignment horizontal="center" textRotation="90"/>
    </xf>
    <xf numFmtId="0" fontId="12" fillId="49" borderId="39" xfId="0" applyFont="1" applyFill="1" applyBorder="1" applyAlignment="1">
      <alignment horizontal="center" textRotation="90"/>
    </xf>
    <xf numFmtId="0" fontId="12" fillId="49" borderId="34" xfId="0" applyFont="1" applyFill="1" applyBorder="1" applyAlignment="1">
      <alignment horizontal="center" textRotation="90"/>
    </xf>
    <xf numFmtId="0" fontId="12" fillId="30" borderId="39" xfId="0" applyFont="1" applyFill="1" applyBorder="1" applyAlignment="1">
      <alignment horizontal="center" textRotation="90"/>
    </xf>
    <xf numFmtId="0" fontId="12" fillId="30" borderId="34" xfId="0" applyFont="1" applyFill="1" applyBorder="1" applyAlignment="1">
      <alignment horizontal="center" textRotation="90"/>
    </xf>
    <xf numFmtId="0" fontId="12" fillId="18" borderId="39" xfId="0" applyFont="1" applyFill="1" applyBorder="1" applyAlignment="1">
      <alignment horizontal="center" textRotation="90"/>
    </xf>
    <xf numFmtId="0" fontId="12" fillId="18" borderId="34" xfId="0" applyFont="1" applyFill="1" applyBorder="1" applyAlignment="1">
      <alignment horizontal="center" textRotation="90"/>
    </xf>
    <xf numFmtId="0" fontId="12" fillId="11" borderId="39" xfId="0" applyFont="1" applyFill="1" applyBorder="1" applyAlignment="1">
      <alignment horizontal="center" textRotation="90"/>
    </xf>
    <xf numFmtId="0" fontId="12" fillId="11" borderId="34" xfId="0" applyFont="1" applyFill="1" applyBorder="1" applyAlignment="1">
      <alignment horizontal="center" textRotation="90"/>
    </xf>
    <xf numFmtId="0" fontId="12" fillId="51" borderId="39" xfId="0" applyFont="1" applyFill="1" applyBorder="1" applyAlignment="1">
      <alignment horizontal="center" textRotation="90"/>
    </xf>
    <xf numFmtId="0" fontId="12" fillId="51" borderId="34" xfId="0" applyFont="1" applyFill="1" applyBorder="1" applyAlignment="1">
      <alignment horizontal="center" textRotation="90"/>
    </xf>
    <xf numFmtId="0" fontId="12" fillId="56" borderId="39" xfId="0" applyFont="1" applyFill="1" applyBorder="1" applyAlignment="1">
      <alignment horizontal="center" textRotation="90"/>
    </xf>
    <xf numFmtId="0" fontId="12" fillId="56" borderId="34" xfId="0" applyFont="1" applyFill="1" applyBorder="1" applyAlignment="1">
      <alignment horizontal="center" textRotation="90"/>
    </xf>
    <xf numFmtId="0" fontId="12" fillId="7" borderId="39" xfId="0" applyFont="1" applyFill="1" applyBorder="1" applyAlignment="1">
      <alignment horizontal="center" textRotation="90"/>
    </xf>
    <xf numFmtId="0" fontId="12" fillId="7" borderId="34" xfId="0" applyFont="1" applyFill="1" applyBorder="1" applyAlignment="1">
      <alignment horizontal="center" textRotation="90"/>
    </xf>
    <xf numFmtId="0" fontId="12" fillId="7" borderId="35" xfId="0" applyFont="1" applyFill="1" applyBorder="1" applyAlignment="1">
      <alignment horizontal="center" textRotation="90"/>
    </xf>
    <xf numFmtId="0" fontId="12" fillId="62" borderId="39" xfId="0" applyFont="1" applyFill="1" applyBorder="1" applyAlignment="1">
      <alignment horizontal="center" textRotation="90"/>
    </xf>
    <xf numFmtId="0" fontId="12" fillId="62" borderId="34" xfId="0" applyFont="1" applyFill="1" applyBorder="1" applyAlignment="1">
      <alignment horizontal="center" textRotation="90"/>
    </xf>
    <xf numFmtId="0" fontId="12" fillId="62" borderId="35" xfId="0" applyFont="1" applyFill="1" applyBorder="1" applyAlignment="1">
      <alignment horizontal="center" textRotation="90"/>
    </xf>
    <xf numFmtId="0" fontId="12" fillId="36" borderId="39" xfId="0" applyFont="1" applyFill="1" applyBorder="1" applyAlignment="1">
      <alignment horizontal="center" textRotation="90"/>
    </xf>
    <xf numFmtId="0" fontId="12" fillId="36" borderId="34" xfId="0" applyFont="1" applyFill="1" applyBorder="1" applyAlignment="1">
      <alignment horizontal="center" textRotation="90"/>
    </xf>
    <xf numFmtId="0" fontId="12" fillId="36" borderId="35" xfId="0" applyFont="1" applyFill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23" fillId="49" borderId="33" xfId="0" applyFont="1" applyFill="1" applyBorder="1" applyAlignment="1">
      <alignment horizontal="center" vertical="center" textRotation="90" wrapText="1"/>
    </xf>
    <xf numFmtId="0" fontId="23" fillId="49" borderId="0" xfId="0" applyFont="1" applyFill="1" applyAlignment="1">
      <alignment horizontal="center" vertical="center" textRotation="90" wrapText="1"/>
    </xf>
    <xf numFmtId="0" fontId="23" fillId="49" borderId="31" xfId="0" applyFont="1" applyFill="1" applyBorder="1" applyAlignment="1">
      <alignment horizontal="center" vertical="center" textRotation="90" wrapText="1"/>
    </xf>
    <xf numFmtId="0" fontId="23" fillId="49" borderId="36" xfId="0" applyFont="1" applyFill="1" applyBorder="1" applyAlignment="1">
      <alignment horizontal="center" vertical="center" textRotation="90" wrapText="1"/>
    </xf>
    <xf numFmtId="0" fontId="23" fillId="49" borderId="37" xfId="0" applyFont="1" applyFill="1" applyBorder="1" applyAlignment="1">
      <alignment horizontal="center" vertical="center" textRotation="90" wrapText="1"/>
    </xf>
    <xf numFmtId="0" fontId="23" fillId="49" borderId="43" xfId="0" applyFont="1" applyFill="1" applyBorder="1" applyAlignment="1">
      <alignment horizontal="center" vertical="center" textRotation="90" wrapText="1"/>
    </xf>
    <xf numFmtId="0" fontId="23" fillId="30" borderId="30" xfId="0" applyFont="1" applyFill="1" applyBorder="1" applyAlignment="1">
      <alignment horizontal="center" vertical="center" textRotation="90" wrapText="1"/>
    </xf>
    <xf numFmtId="0" fontId="23" fillId="30" borderId="42" xfId="0" applyFont="1" applyFill="1" applyBorder="1" applyAlignment="1">
      <alignment horizontal="center" vertical="center" textRotation="90" wrapText="1"/>
    </xf>
    <xf numFmtId="0" fontId="23" fillId="30" borderId="44" xfId="0" applyFont="1" applyFill="1" applyBorder="1" applyAlignment="1">
      <alignment horizontal="center" vertical="center" textRotation="90" wrapText="1"/>
    </xf>
    <xf numFmtId="0" fontId="23" fillId="30" borderId="36" xfId="0" applyFont="1" applyFill="1" applyBorder="1" applyAlignment="1">
      <alignment horizontal="center" vertical="center" textRotation="90" wrapText="1"/>
    </xf>
    <xf numFmtId="0" fontId="23" fillId="30" borderId="37" xfId="0" applyFont="1" applyFill="1" applyBorder="1" applyAlignment="1">
      <alignment horizontal="center" vertical="center" textRotation="90" wrapText="1"/>
    </xf>
    <xf numFmtId="0" fontId="23" fillId="30" borderId="43" xfId="0" applyFont="1" applyFill="1" applyBorder="1" applyAlignment="1">
      <alignment horizontal="center" vertical="center" textRotation="90" wrapText="1"/>
    </xf>
    <xf numFmtId="0" fontId="22" fillId="37" borderId="33" xfId="2" applyFont="1" applyFill="1" applyBorder="1" applyAlignment="1">
      <alignment horizontal="center" vertical="center" textRotation="90" wrapText="1"/>
    </xf>
    <xf numFmtId="0" fontId="22" fillId="37" borderId="0" xfId="2" applyFont="1" applyFill="1" applyBorder="1" applyAlignment="1">
      <alignment horizontal="center" vertical="center" textRotation="90" wrapText="1"/>
    </xf>
    <xf numFmtId="0" fontId="22" fillId="37" borderId="36" xfId="2" applyFont="1" applyFill="1" applyBorder="1" applyAlignment="1">
      <alignment horizontal="center" vertical="center" textRotation="90" wrapText="1"/>
    </xf>
    <xf numFmtId="0" fontId="22" fillId="37" borderId="37" xfId="2" applyFont="1" applyFill="1" applyBorder="1" applyAlignment="1">
      <alignment horizontal="center" vertical="center" textRotation="90" wrapText="1"/>
    </xf>
    <xf numFmtId="0" fontId="24" fillId="45" borderId="33" xfId="0" applyFont="1" applyFill="1" applyBorder="1" applyAlignment="1">
      <alignment horizontal="center" vertical="center" textRotation="90" wrapText="1"/>
    </xf>
    <xf numFmtId="0" fontId="24" fillId="45" borderId="36" xfId="0" applyFont="1" applyFill="1" applyBorder="1" applyAlignment="1">
      <alignment horizontal="center" vertical="center" textRotation="90" wrapText="1"/>
    </xf>
    <xf numFmtId="0" fontId="24" fillId="46" borderId="33" xfId="0" applyFont="1" applyFill="1" applyBorder="1" applyAlignment="1">
      <alignment horizontal="center" vertical="center" textRotation="90" wrapText="1"/>
    </xf>
    <xf numFmtId="0" fontId="24" fillId="46" borderId="31" xfId="0" applyFont="1" applyFill="1" applyBorder="1" applyAlignment="1">
      <alignment horizontal="center" vertical="center" textRotation="90" wrapText="1"/>
    </xf>
    <xf numFmtId="0" fontId="24" fillId="46" borderId="36" xfId="0" applyFont="1" applyFill="1" applyBorder="1" applyAlignment="1">
      <alignment horizontal="center" vertical="center" textRotation="90" wrapText="1"/>
    </xf>
    <xf numFmtId="0" fontId="24" fillId="46" borderId="43" xfId="0" applyFont="1" applyFill="1" applyBorder="1" applyAlignment="1">
      <alignment horizontal="center" vertical="center" textRotation="90" wrapText="1"/>
    </xf>
    <xf numFmtId="0" fontId="23" fillId="47" borderId="33" xfId="0" applyFont="1" applyFill="1" applyBorder="1" applyAlignment="1">
      <alignment horizontal="center" vertical="center" textRotation="90" wrapText="1"/>
    </xf>
    <xf numFmtId="0" fontId="23" fillId="47" borderId="31" xfId="0" applyFont="1" applyFill="1" applyBorder="1" applyAlignment="1">
      <alignment horizontal="center" vertical="center" textRotation="90" wrapText="1"/>
    </xf>
    <xf numFmtId="0" fontId="23" fillId="47" borderId="36" xfId="0" applyFont="1" applyFill="1" applyBorder="1" applyAlignment="1">
      <alignment horizontal="center" vertical="center" textRotation="90" wrapText="1"/>
    </xf>
    <xf numFmtId="0" fontId="23" fillId="47" borderId="43" xfId="0" applyFont="1" applyFill="1" applyBorder="1" applyAlignment="1">
      <alignment horizontal="center" vertical="center" textRotation="90" wrapText="1"/>
    </xf>
    <xf numFmtId="0" fontId="23" fillId="50" borderId="30" xfId="0" applyFont="1" applyFill="1" applyBorder="1" applyAlignment="1">
      <alignment horizontal="center" vertical="center" textRotation="90" wrapText="1"/>
    </xf>
    <xf numFmtId="0" fontId="23" fillId="50" borderId="44" xfId="0" applyFont="1" applyFill="1" applyBorder="1" applyAlignment="1">
      <alignment horizontal="center" vertical="center" textRotation="90" wrapText="1"/>
    </xf>
    <xf numFmtId="0" fontId="23" fillId="50" borderId="36" xfId="0" applyFont="1" applyFill="1" applyBorder="1" applyAlignment="1">
      <alignment horizontal="center" vertical="center" textRotation="90" wrapText="1"/>
    </xf>
    <xf numFmtId="0" fontId="23" fillId="50" borderId="43" xfId="0" applyFont="1" applyFill="1" applyBorder="1" applyAlignment="1">
      <alignment horizontal="center" vertical="center" textRotation="90" wrapText="1"/>
    </xf>
    <xf numFmtId="0" fontId="23" fillId="54" borderId="30" xfId="0" applyFont="1" applyFill="1" applyBorder="1" applyAlignment="1">
      <alignment horizontal="center" vertical="center" textRotation="90" wrapText="1"/>
    </xf>
    <xf numFmtId="0" fontId="23" fillId="54" borderId="44" xfId="0" applyFont="1" applyFill="1" applyBorder="1" applyAlignment="1">
      <alignment horizontal="center" vertical="center" textRotation="90" wrapText="1"/>
    </xf>
    <xf numFmtId="0" fontId="23" fillId="54" borderId="36" xfId="0" applyFont="1" applyFill="1" applyBorder="1" applyAlignment="1">
      <alignment horizontal="center" vertical="center" textRotation="90" wrapText="1"/>
    </xf>
    <xf numFmtId="0" fontId="23" fillId="54" borderId="43" xfId="0" applyFont="1" applyFill="1" applyBorder="1" applyAlignment="1">
      <alignment horizontal="center" vertical="center" textRotation="90" wrapText="1"/>
    </xf>
    <xf numFmtId="0" fontId="23" fillId="55" borderId="30" xfId="0" applyFont="1" applyFill="1" applyBorder="1" applyAlignment="1">
      <alignment horizontal="center" vertical="center" textRotation="90" wrapText="1"/>
    </xf>
    <xf numFmtId="0" fontId="23" fillId="55" borderId="44" xfId="0" applyFont="1" applyFill="1" applyBorder="1" applyAlignment="1">
      <alignment horizontal="center" vertical="center" textRotation="90" wrapText="1"/>
    </xf>
    <xf numFmtId="0" fontId="23" fillId="55" borderId="36" xfId="0" applyFont="1" applyFill="1" applyBorder="1" applyAlignment="1">
      <alignment horizontal="center" vertical="center" textRotation="90" wrapText="1"/>
    </xf>
    <xf numFmtId="0" fontId="23" fillId="55" borderId="43" xfId="0" applyFont="1" applyFill="1" applyBorder="1" applyAlignment="1">
      <alignment horizontal="center" vertical="center" textRotation="90" wrapText="1"/>
    </xf>
    <xf numFmtId="0" fontId="23" fillId="56" borderId="30" xfId="0" applyFont="1" applyFill="1" applyBorder="1" applyAlignment="1">
      <alignment horizontal="center" vertical="center" textRotation="90" wrapText="1"/>
    </xf>
    <xf numFmtId="0" fontId="23" fillId="56" borderId="44" xfId="0" applyFont="1" applyFill="1" applyBorder="1" applyAlignment="1">
      <alignment horizontal="center" vertical="center" textRotation="90" wrapText="1"/>
    </xf>
    <xf numFmtId="0" fontId="23" fillId="56" borderId="36" xfId="0" applyFont="1" applyFill="1" applyBorder="1" applyAlignment="1">
      <alignment horizontal="center" vertical="center" textRotation="90" wrapText="1"/>
    </xf>
    <xf numFmtId="0" fontId="23" fillId="56" borderId="43" xfId="0" applyFont="1" applyFill="1" applyBorder="1" applyAlignment="1">
      <alignment horizontal="center" vertical="center" textRotation="90" wrapText="1"/>
    </xf>
    <xf numFmtId="0" fontId="23" fillId="57" borderId="30" xfId="0" applyFont="1" applyFill="1" applyBorder="1" applyAlignment="1">
      <alignment horizontal="center" vertical="center" textRotation="90" wrapText="1"/>
    </xf>
    <xf numFmtId="0" fontId="23" fillId="57" borderId="44" xfId="0" applyFont="1" applyFill="1" applyBorder="1" applyAlignment="1">
      <alignment horizontal="center" vertical="center" textRotation="90" wrapText="1"/>
    </xf>
    <xf numFmtId="0" fontId="23" fillId="57" borderId="36" xfId="0" applyFont="1" applyFill="1" applyBorder="1" applyAlignment="1">
      <alignment horizontal="center" vertical="center" textRotation="90" wrapText="1"/>
    </xf>
    <xf numFmtId="0" fontId="23" fillId="57" borderId="43" xfId="0" applyFont="1" applyFill="1" applyBorder="1" applyAlignment="1">
      <alignment horizontal="center" vertical="center" textRotation="90" wrapText="1"/>
    </xf>
    <xf numFmtId="0" fontId="23" fillId="58" borderId="42" xfId="0" applyFont="1" applyFill="1" applyBorder="1" applyAlignment="1">
      <alignment horizontal="center" vertical="center" textRotation="90" wrapText="1"/>
    </xf>
    <xf numFmtId="0" fontId="23" fillId="58" borderId="37" xfId="0" applyFont="1" applyFill="1" applyBorder="1" applyAlignment="1">
      <alignment horizontal="center" vertical="center" textRotation="90" wrapText="1"/>
    </xf>
    <xf numFmtId="0" fontId="21" fillId="35" borderId="14" xfId="0" applyFont="1" applyFill="1" applyBorder="1" applyAlignment="1">
      <alignment horizontal="center" vertical="center" wrapText="1"/>
    </xf>
    <xf numFmtId="0" fontId="21" fillId="35" borderId="0" xfId="0" applyFont="1" applyFill="1" applyAlignment="1">
      <alignment horizontal="center" vertical="center" wrapText="1"/>
    </xf>
    <xf numFmtId="0" fontId="21" fillId="35" borderId="31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/>
    </xf>
    <xf numFmtId="0" fontId="12" fillId="27" borderId="22" xfId="0" applyFont="1" applyFill="1" applyBorder="1" applyAlignment="1">
      <alignment horizontal="center" vertical="center"/>
    </xf>
    <xf numFmtId="0" fontId="12" fillId="27" borderId="23" xfId="0" applyFont="1" applyFill="1" applyBorder="1" applyAlignment="1">
      <alignment horizontal="center" vertical="center"/>
    </xf>
    <xf numFmtId="0" fontId="12" fillId="30" borderId="21" xfId="0" applyFont="1" applyFill="1" applyBorder="1" applyAlignment="1">
      <alignment horizontal="center" wrapText="1"/>
    </xf>
    <xf numFmtId="0" fontId="12" fillId="30" borderId="22" xfId="0" applyFont="1" applyFill="1" applyBorder="1" applyAlignment="1">
      <alignment horizontal="center" wrapText="1"/>
    </xf>
    <xf numFmtId="0" fontId="12" fillId="30" borderId="2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26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5">
    <cellStyle name="Bueno" xfId="2" builtinId="26"/>
    <cellStyle name="Bueno 2" xfId="3" xr:uid="{00000000-0005-0000-0000-000031000000}"/>
    <cellStyle name="Normal" xfId="0" builtinId="0"/>
    <cellStyle name="Normal 2" xfId="4" xr:uid="{00000000-0005-0000-0000-000032000000}"/>
    <cellStyle name="Porcentaje" xfId="1" builtinId="5"/>
  </cellStyles>
  <dxfs count="3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FFFFCCFF"/>
      <color rgb="FF9BFFFF"/>
      <color rgb="FF996633"/>
      <color rgb="FFC0C0C0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 DE ACIERTOS Y DESACIERTOS POR PREGUNTA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ACIERTOS</c:v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QUINTO'!$D$58:$AJ$58</c:f>
            </c:numRef>
          </c:val>
          <c:extLst>
            <c:ext xmlns:c16="http://schemas.microsoft.com/office/drawing/2014/chart" uri="{C3380CC4-5D6E-409C-BE32-E72D297353CC}">
              <c16:uniqueId val="{00000000-9B63-48A4-BD3A-3EF69E159A6F}"/>
            </c:ext>
          </c:extLst>
        </c:ser>
        <c:ser>
          <c:idx val="1"/>
          <c:order val="1"/>
          <c:tx>
            <c:v>DESACIERTOS</c:v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QUINTO'!$D$59:$AJ$59</c:f>
            </c:numRef>
          </c:val>
          <c:extLst>
            <c:ext xmlns:c16="http://schemas.microsoft.com/office/drawing/2014/chart" uri="{C3380CC4-5D6E-409C-BE32-E72D297353CC}">
              <c16:uniqueId val="{00000001-9B63-48A4-BD3A-3EF69E159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692896"/>
        <c:axId val="1395694816"/>
      </c:barChart>
      <c:catAx>
        <c:axId val="139569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NUMERO</a:t>
                </a:r>
                <a:r>
                  <a:rPr lang="es-ES" baseline="0"/>
                  <a:t> DE PREGUNTA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95694816"/>
        <c:crosses val="autoZero"/>
        <c:auto val="1"/>
        <c:lblAlgn val="ctr"/>
        <c:lblOffset val="100"/>
        <c:noMultiLvlLbl val="0"/>
      </c:catAx>
      <c:valAx>
        <c:axId val="139569481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9569289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f82e7c7-a545-427e-bc9c-5c1c0531941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3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000" baseline="0"/>
              <a:t>PORCENTAJE DE RENDIMIENTO POR EJE TEMÁTICO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QUINTO'!$DA$8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QUINTO'!$DA$9:$DA$47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995-45D6-B1E0-F6000BFAE227}"/>
            </c:ext>
          </c:extLst>
        </c:ser>
        <c:ser>
          <c:idx val="1"/>
          <c:order val="1"/>
          <c:tx>
            <c:strRef>
              <c:f>'RESULTADOS QUINTO'!$DB$8</c:f>
              <c:strCache>
                <c:ptCount val="1"/>
                <c:pt idx="0">
                  <c:v> Comunicación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QUINTO'!$DB$9:$DB$47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995-45D6-B1E0-F6000BFAE227}"/>
            </c:ext>
          </c:extLst>
        </c:ser>
        <c:ser>
          <c:idx val="2"/>
          <c:order val="2"/>
          <c:tx>
            <c:strRef>
              <c:f>'RESULTADOS QUINTO'!$DC$8</c:f>
              <c:strCache>
                <c:ptCount val="1"/>
                <c:pt idx="0">
                  <c:v> Ciencias Sociales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QUINTO'!$DC$9:$DC$47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995-45D6-B1E0-F6000BFAE227}"/>
            </c:ext>
          </c:extLst>
        </c:ser>
        <c:ser>
          <c:idx val="3"/>
          <c:order val="3"/>
          <c:tx>
            <c:strRef>
              <c:f>'RESULTADOS QUINTO'!$DD$8</c:f>
              <c:strCache>
                <c:ptCount val="1"/>
                <c:pt idx="0">
                  <c:v> Ciencia y Tecnologia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QUINTO'!$DD$9:$DD$47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995-45D6-B1E0-F6000BFAE227}"/>
            </c:ext>
          </c:extLst>
        </c:ser>
        <c:ser>
          <c:idx val="4"/>
          <c:order val="4"/>
          <c:tx>
            <c:strRef>
              <c:f>'RESULTADOS QUINTO'!$DE$8</c:f>
              <c:strCache>
                <c:ptCount val="1"/>
                <c:pt idx="0">
                  <c:v> Ingles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QUINTO'!$DE$9:$DE$47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995-45D6-B1E0-F6000BFAE2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242704"/>
        <c:axId val="85243184"/>
      </c:barChart>
      <c:catAx>
        <c:axId val="852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243184"/>
        <c:crosses val="autoZero"/>
        <c:auto val="1"/>
        <c:lblAlgn val="ctr"/>
        <c:lblOffset val="100"/>
        <c:noMultiLvlLbl val="0"/>
      </c:catAx>
      <c:valAx>
        <c:axId val="852431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52427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a0d9d6a-0349-4eda-803b-44b5c9b3833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3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000" baseline="0"/>
              <a:t>PORCENTAJE DE ACIERTOS Y DESACIERTOS POR ESTUDIANTE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QUINTO'!$DG$8</c:f>
              <c:strCache>
                <c:ptCount val="1"/>
                <c:pt idx="0">
                  <c:v>ACIERTOS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QUINTO'!$DG$9:$DG$47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QUINTO'!$DF$9:$DF$47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FA-48A5-AB9F-89C6743DCD72}"/>
            </c:ext>
          </c:extLst>
        </c:ser>
        <c:ser>
          <c:idx val="1"/>
          <c:order val="1"/>
          <c:tx>
            <c:strRef>
              <c:f>'RESULTADOS QUINTO'!$DH$8</c:f>
              <c:strCache>
                <c:ptCount val="1"/>
                <c:pt idx="0">
                  <c:v>DESACIERTOS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QUINTO'!$DH$9:$DH$47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QUINTO'!$DF$9:$DF$47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FA-48A5-AB9F-89C6743DC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1499184"/>
        <c:axId val="2051500144"/>
      </c:barChart>
      <c:catAx>
        <c:axId val="205149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51500144"/>
        <c:crosses val="autoZero"/>
        <c:auto val="1"/>
        <c:lblAlgn val="ctr"/>
        <c:lblOffset val="100"/>
        <c:noMultiLvlLbl val="0"/>
      </c:catAx>
      <c:valAx>
        <c:axId val="20515001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514991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c395c7b-4a3d-41ee-bc52-d68d6c06ac3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89646</xdr:colOff>
      <xdr:row>60</xdr:row>
      <xdr:rowOff>68355</xdr:rowOff>
    </xdr:from>
    <xdr:to>
      <xdr:col>35</xdr:col>
      <xdr:colOff>459440</xdr:colOff>
      <xdr:row>74</xdr:row>
      <xdr:rowOff>144555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95249</xdr:colOff>
      <xdr:row>68</xdr:row>
      <xdr:rowOff>174664</xdr:rowOff>
    </xdr:from>
    <xdr:to>
      <xdr:col>127</xdr:col>
      <xdr:colOff>571500</xdr:colOff>
      <xdr:row>83</xdr:row>
      <xdr:rowOff>60364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164521</xdr:colOff>
      <xdr:row>50</xdr:row>
      <xdr:rowOff>136936</xdr:rowOff>
    </xdr:from>
    <xdr:to>
      <xdr:col>127</xdr:col>
      <xdr:colOff>571500</xdr:colOff>
      <xdr:row>65</xdr:row>
      <xdr:rowOff>22636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2</xdr:row>
      <xdr:rowOff>30481</xdr:rowOff>
    </xdr:from>
    <xdr:to>
      <xdr:col>4</xdr:col>
      <xdr:colOff>633730</xdr:colOff>
      <xdr:row>2</xdr:row>
      <xdr:rowOff>571501</xdr:rowOff>
    </xdr:to>
    <xdr:pic>
      <xdr:nvPicPr>
        <xdr:cNvPr id="2" name="Imagen 1" descr="Interfaz de usuario gráfica, Aplicación&#10;&#10;El contenido generado por IA puede ser incorrecto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21" t="58402" r="49952" b="33299"/>
        <a:stretch>
          <a:fillRect/>
        </a:stretch>
      </xdr:blipFill>
      <xdr:spPr>
        <a:xfrm>
          <a:off x="2371725" y="516255"/>
          <a:ext cx="3224530" cy="5410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822960</xdr:colOff>
      <xdr:row>2</xdr:row>
      <xdr:rowOff>137160</xdr:rowOff>
    </xdr:from>
    <xdr:to>
      <xdr:col>5</xdr:col>
      <xdr:colOff>830580</xdr:colOff>
      <xdr:row>2</xdr:row>
      <xdr:rowOff>510540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785485" y="622935"/>
          <a:ext cx="1493520" cy="373380"/>
        </a:xfrm>
        <a:prstGeom prst="round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2000">
              <a:solidFill>
                <a:srgbClr val="002060"/>
              </a:solidFill>
              <a:latin typeface="Aptos Black" panose="020B0004020202020204" pitchFamily="34" charset="0"/>
            </a:rPr>
            <a:t>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%20PREUNIVERSITARIO%20RESULTADOS\REGISTRO-PROYECTO%20PREU.xlsx%20AV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QUINTO"/>
      <sheetName val="QUINTOS "/>
      <sheetName val="RESULTADOS QUINTO"/>
      <sheetName val="RANKING-QUINTOS"/>
      <sheetName val="DATOS -CUARTO"/>
      <sheetName val="CUARTOS"/>
      <sheetName val="RANKING-CUARTOS"/>
      <sheetName val="RANKING-GENERAL"/>
      <sheetName val="Hoja9"/>
      <sheetName val="Hoja1"/>
    </sheetNames>
    <sheetDataSet>
      <sheetData sheetId="0">
        <row r="9">
          <cell r="AK9">
            <v>0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0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0</v>
          </cell>
          <cell r="BB9">
            <v>1</v>
          </cell>
          <cell r="BC9">
            <v>1</v>
          </cell>
          <cell r="BD9">
            <v>1</v>
          </cell>
          <cell r="BE9">
            <v>0</v>
          </cell>
          <cell r="BF9">
            <v>1</v>
          </cell>
          <cell r="BG9">
            <v>1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</v>
          </cell>
          <cell r="BM9">
            <v>0</v>
          </cell>
          <cell r="BN9">
            <v>1</v>
          </cell>
          <cell r="BO9">
            <v>1</v>
          </cell>
          <cell r="BP9">
            <v>0</v>
          </cell>
          <cell r="BQ9">
            <v>0</v>
          </cell>
        </row>
        <row r="10"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</v>
          </cell>
          <cell r="AP10">
            <v>1</v>
          </cell>
          <cell r="AQ10">
            <v>0</v>
          </cell>
          <cell r="AR10">
            <v>1</v>
          </cell>
          <cell r="AS10">
            <v>1</v>
          </cell>
          <cell r="AT10">
            <v>1</v>
          </cell>
          <cell r="AU10">
            <v>1</v>
          </cell>
          <cell r="AV10">
            <v>0</v>
          </cell>
          <cell r="AW10">
            <v>0</v>
          </cell>
          <cell r="AX10">
            <v>1</v>
          </cell>
          <cell r="AY10">
            <v>0</v>
          </cell>
          <cell r="AZ10">
            <v>1</v>
          </cell>
          <cell r="BA10">
            <v>0</v>
          </cell>
          <cell r="BB10">
            <v>1</v>
          </cell>
          <cell r="BC10">
            <v>1</v>
          </cell>
          <cell r="BD10">
            <v>0</v>
          </cell>
          <cell r="BE10">
            <v>1</v>
          </cell>
          <cell r="BF10">
            <v>0</v>
          </cell>
          <cell r="BG10">
            <v>1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1</v>
          </cell>
          <cell r="BN10">
            <v>1</v>
          </cell>
          <cell r="BO10">
            <v>1</v>
          </cell>
          <cell r="BP10">
            <v>1</v>
          </cell>
          <cell r="BQ10">
            <v>0</v>
          </cell>
        </row>
        <row r="11">
          <cell r="AK11">
            <v>1</v>
          </cell>
          <cell r="AL11">
            <v>1</v>
          </cell>
          <cell r="AM11">
            <v>0</v>
          </cell>
          <cell r="AN11">
            <v>1</v>
          </cell>
          <cell r="AO11">
            <v>1</v>
          </cell>
          <cell r="AP11">
            <v>1</v>
          </cell>
          <cell r="AQ11">
            <v>0</v>
          </cell>
          <cell r="AR11">
            <v>1</v>
          </cell>
          <cell r="AS11">
            <v>1</v>
          </cell>
          <cell r="AT11">
            <v>1</v>
          </cell>
          <cell r="AU11">
            <v>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1</v>
          </cell>
          <cell r="BC11">
            <v>0</v>
          </cell>
          <cell r="BD11">
            <v>1</v>
          </cell>
          <cell r="BE11">
            <v>1</v>
          </cell>
          <cell r="BF11">
            <v>0</v>
          </cell>
          <cell r="BG11">
            <v>1</v>
          </cell>
          <cell r="BH11">
            <v>1</v>
          </cell>
          <cell r="BI11">
            <v>0</v>
          </cell>
          <cell r="BJ11">
            <v>0</v>
          </cell>
          <cell r="BK11">
            <v>0</v>
          </cell>
          <cell r="BL11">
            <v>1</v>
          </cell>
          <cell r="BM11">
            <v>1</v>
          </cell>
          <cell r="BN11">
            <v>1</v>
          </cell>
          <cell r="BO11">
            <v>1</v>
          </cell>
          <cell r="BP11">
            <v>0</v>
          </cell>
          <cell r="BQ11">
            <v>0</v>
          </cell>
        </row>
        <row r="12">
          <cell r="AK12">
            <v>1</v>
          </cell>
          <cell r="AL12">
            <v>1</v>
          </cell>
          <cell r="AM12">
            <v>1</v>
          </cell>
          <cell r="AN12">
            <v>0</v>
          </cell>
          <cell r="AO12">
            <v>0</v>
          </cell>
          <cell r="AP12">
            <v>1</v>
          </cell>
          <cell r="AQ12">
            <v>0</v>
          </cell>
          <cell r="AR12">
            <v>1</v>
          </cell>
          <cell r="AS12">
            <v>1</v>
          </cell>
          <cell r="AT12">
            <v>1</v>
          </cell>
          <cell r="AU12">
            <v>1</v>
          </cell>
          <cell r="AV12">
            <v>1</v>
          </cell>
          <cell r="AW12">
            <v>1</v>
          </cell>
          <cell r="AX12">
            <v>1</v>
          </cell>
          <cell r="AY12">
            <v>0</v>
          </cell>
          <cell r="AZ12">
            <v>1</v>
          </cell>
          <cell r="BA12">
            <v>1</v>
          </cell>
          <cell r="BB12">
            <v>0</v>
          </cell>
          <cell r="BC12">
            <v>1</v>
          </cell>
          <cell r="BD12">
            <v>0</v>
          </cell>
          <cell r="BE12">
            <v>1</v>
          </cell>
          <cell r="BF12">
            <v>1</v>
          </cell>
          <cell r="BG12">
            <v>1</v>
          </cell>
          <cell r="BH12">
            <v>0</v>
          </cell>
          <cell r="BI12">
            <v>1</v>
          </cell>
          <cell r="BJ12">
            <v>0</v>
          </cell>
          <cell r="BK12">
            <v>0</v>
          </cell>
          <cell r="BL12">
            <v>1</v>
          </cell>
          <cell r="BM12">
            <v>1</v>
          </cell>
          <cell r="BN12">
            <v>1</v>
          </cell>
          <cell r="BO12">
            <v>1</v>
          </cell>
          <cell r="BP12">
            <v>0</v>
          </cell>
          <cell r="BQ12">
            <v>1</v>
          </cell>
        </row>
        <row r="13">
          <cell r="AK13">
            <v>1</v>
          </cell>
          <cell r="AL13">
            <v>1</v>
          </cell>
          <cell r="AM13">
            <v>1</v>
          </cell>
          <cell r="AN13">
            <v>1</v>
          </cell>
          <cell r="AO13">
            <v>1</v>
          </cell>
          <cell r="AP13">
            <v>0</v>
          </cell>
          <cell r="AQ13">
            <v>0</v>
          </cell>
          <cell r="AR13">
            <v>1</v>
          </cell>
          <cell r="AS13">
            <v>1</v>
          </cell>
          <cell r="AT13">
            <v>1</v>
          </cell>
          <cell r="AU13">
            <v>1</v>
          </cell>
          <cell r="AV13">
            <v>0</v>
          </cell>
          <cell r="AW13">
            <v>1</v>
          </cell>
          <cell r="AX13">
            <v>1</v>
          </cell>
          <cell r="AY13">
            <v>1</v>
          </cell>
          <cell r="AZ13">
            <v>1</v>
          </cell>
          <cell r="BA13">
            <v>0</v>
          </cell>
          <cell r="BB13">
            <v>0</v>
          </cell>
          <cell r="BC13">
            <v>1</v>
          </cell>
          <cell r="BD13">
            <v>0</v>
          </cell>
          <cell r="BE13">
            <v>1</v>
          </cell>
          <cell r="BF13">
            <v>0</v>
          </cell>
          <cell r="BG13">
            <v>1</v>
          </cell>
          <cell r="BH13">
            <v>1</v>
          </cell>
          <cell r="BI13">
            <v>1</v>
          </cell>
          <cell r="BJ13">
            <v>1</v>
          </cell>
          <cell r="BK13">
            <v>0</v>
          </cell>
          <cell r="BL13">
            <v>1</v>
          </cell>
          <cell r="BM13">
            <v>1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</row>
        <row r="14">
          <cell r="AK14">
            <v>0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</v>
          </cell>
          <cell r="AR14">
            <v>1</v>
          </cell>
          <cell r="AS14">
            <v>1</v>
          </cell>
          <cell r="AT14">
            <v>1</v>
          </cell>
          <cell r="AU14">
            <v>1</v>
          </cell>
          <cell r="AV14">
            <v>1</v>
          </cell>
          <cell r="AW14">
            <v>1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1</v>
          </cell>
          <cell r="BJ14">
            <v>1</v>
          </cell>
          <cell r="BK14">
            <v>0</v>
          </cell>
          <cell r="BL14">
            <v>1</v>
          </cell>
          <cell r="BM14">
            <v>1</v>
          </cell>
          <cell r="BN14">
            <v>1</v>
          </cell>
          <cell r="BO14">
            <v>1</v>
          </cell>
          <cell r="BP14">
            <v>1</v>
          </cell>
          <cell r="BQ14">
            <v>1</v>
          </cell>
        </row>
        <row r="15">
          <cell r="AK15">
            <v>1</v>
          </cell>
          <cell r="AL15">
            <v>1</v>
          </cell>
          <cell r="AM15">
            <v>1</v>
          </cell>
          <cell r="AN15">
            <v>0</v>
          </cell>
          <cell r="AO15">
            <v>1</v>
          </cell>
          <cell r="AP15">
            <v>1</v>
          </cell>
          <cell r="AQ15">
            <v>1</v>
          </cell>
          <cell r="AR15">
            <v>1</v>
          </cell>
          <cell r="AS15">
            <v>1</v>
          </cell>
          <cell r="AT15">
            <v>1</v>
          </cell>
          <cell r="AU15">
            <v>1</v>
          </cell>
          <cell r="AV15">
            <v>1</v>
          </cell>
          <cell r="AW15">
            <v>1</v>
          </cell>
          <cell r="AX15">
            <v>1</v>
          </cell>
          <cell r="AY15">
            <v>1</v>
          </cell>
          <cell r="AZ15">
            <v>1</v>
          </cell>
          <cell r="BA15">
            <v>1</v>
          </cell>
          <cell r="BB15">
            <v>0</v>
          </cell>
          <cell r="BC15">
            <v>1</v>
          </cell>
          <cell r="BD15">
            <v>1</v>
          </cell>
          <cell r="BE15">
            <v>0</v>
          </cell>
          <cell r="BF15">
            <v>0</v>
          </cell>
          <cell r="BG15">
            <v>1</v>
          </cell>
          <cell r="BH15">
            <v>0</v>
          </cell>
          <cell r="BI15">
            <v>0</v>
          </cell>
          <cell r="BJ15">
            <v>1</v>
          </cell>
          <cell r="BK15">
            <v>0</v>
          </cell>
          <cell r="BL15">
            <v>1</v>
          </cell>
          <cell r="BM15">
            <v>1</v>
          </cell>
          <cell r="BN15">
            <v>1</v>
          </cell>
          <cell r="BO15">
            <v>1</v>
          </cell>
          <cell r="BP15">
            <v>0</v>
          </cell>
          <cell r="BQ15">
            <v>1</v>
          </cell>
        </row>
        <row r="16">
          <cell r="AK16">
            <v>0</v>
          </cell>
          <cell r="AL16">
            <v>1</v>
          </cell>
          <cell r="AM16">
            <v>1</v>
          </cell>
          <cell r="AN16">
            <v>1</v>
          </cell>
          <cell r="AO16">
            <v>0</v>
          </cell>
          <cell r="AP16">
            <v>1</v>
          </cell>
          <cell r="AQ16">
            <v>0</v>
          </cell>
          <cell r="AR16">
            <v>1</v>
          </cell>
          <cell r="AS16">
            <v>1</v>
          </cell>
          <cell r="AT16">
            <v>1</v>
          </cell>
          <cell r="AU16">
            <v>1</v>
          </cell>
          <cell r="AV16">
            <v>1</v>
          </cell>
          <cell r="AW16">
            <v>1</v>
          </cell>
          <cell r="AX16">
            <v>1</v>
          </cell>
          <cell r="AY16">
            <v>1</v>
          </cell>
          <cell r="AZ16">
            <v>1</v>
          </cell>
          <cell r="BA16">
            <v>1</v>
          </cell>
          <cell r="BB16">
            <v>0</v>
          </cell>
          <cell r="BC16">
            <v>1</v>
          </cell>
          <cell r="BD16">
            <v>1</v>
          </cell>
          <cell r="BE16">
            <v>0</v>
          </cell>
          <cell r="BF16">
            <v>0</v>
          </cell>
          <cell r="BG16">
            <v>1</v>
          </cell>
          <cell r="BH16">
            <v>1</v>
          </cell>
          <cell r="BI16">
            <v>0</v>
          </cell>
          <cell r="BJ16">
            <v>1</v>
          </cell>
          <cell r="BK16">
            <v>0</v>
          </cell>
          <cell r="BL16">
            <v>1</v>
          </cell>
          <cell r="BM16">
            <v>1</v>
          </cell>
          <cell r="BN16">
            <v>1</v>
          </cell>
          <cell r="BO16">
            <v>1</v>
          </cell>
          <cell r="BP16">
            <v>1</v>
          </cell>
          <cell r="BQ16">
            <v>1</v>
          </cell>
        </row>
        <row r="17">
          <cell r="AK17">
            <v>1</v>
          </cell>
          <cell r="AL17">
            <v>1</v>
          </cell>
          <cell r="AM17">
            <v>1</v>
          </cell>
          <cell r="AN17">
            <v>1</v>
          </cell>
          <cell r="AO17">
            <v>1</v>
          </cell>
          <cell r="AP17">
            <v>1</v>
          </cell>
          <cell r="AQ17">
            <v>1</v>
          </cell>
          <cell r="AR17">
            <v>1</v>
          </cell>
          <cell r="AS17">
            <v>1</v>
          </cell>
          <cell r="AT17">
            <v>1</v>
          </cell>
          <cell r="AU17">
            <v>1</v>
          </cell>
          <cell r="AV17">
            <v>1</v>
          </cell>
          <cell r="AW17">
            <v>1</v>
          </cell>
          <cell r="AX17">
            <v>1</v>
          </cell>
          <cell r="AY17">
            <v>1</v>
          </cell>
          <cell r="AZ17">
            <v>1</v>
          </cell>
          <cell r="BA17">
            <v>0</v>
          </cell>
          <cell r="BB17">
            <v>1</v>
          </cell>
          <cell r="BC17">
            <v>0</v>
          </cell>
          <cell r="BD17">
            <v>1</v>
          </cell>
          <cell r="BE17">
            <v>1</v>
          </cell>
          <cell r="BF17">
            <v>0</v>
          </cell>
          <cell r="BG17">
            <v>1</v>
          </cell>
          <cell r="BH17">
            <v>1</v>
          </cell>
          <cell r="BI17">
            <v>1</v>
          </cell>
          <cell r="BJ17">
            <v>1</v>
          </cell>
          <cell r="BK17">
            <v>1</v>
          </cell>
          <cell r="BL17">
            <v>1</v>
          </cell>
          <cell r="BM17">
            <v>1</v>
          </cell>
          <cell r="BN17">
            <v>1</v>
          </cell>
          <cell r="BO17">
            <v>1</v>
          </cell>
          <cell r="BP17">
            <v>1</v>
          </cell>
          <cell r="BQ17">
            <v>1</v>
          </cell>
        </row>
        <row r="18">
          <cell r="AK18">
            <v>0</v>
          </cell>
          <cell r="AL18">
            <v>0</v>
          </cell>
          <cell r="AM18">
            <v>0</v>
          </cell>
          <cell r="AN18">
            <v>1</v>
          </cell>
          <cell r="AO18">
            <v>0</v>
          </cell>
          <cell r="AP18">
            <v>1</v>
          </cell>
          <cell r="AQ18">
            <v>0</v>
          </cell>
          <cell r="AR18">
            <v>1</v>
          </cell>
          <cell r="AS18">
            <v>1</v>
          </cell>
          <cell r="AT18">
            <v>1</v>
          </cell>
          <cell r="AU18">
            <v>1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1</v>
          </cell>
          <cell r="BA18">
            <v>1</v>
          </cell>
          <cell r="BB18">
            <v>0</v>
          </cell>
          <cell r="BC18">
            <v>0</v>
          </cell>
          <cell r="BD18">
            <v>1</v>
          </cell>
          <cell r="BE18">
            <v>1</v>
          </cell>
          <cell r="BF18">
            <v>1</v>
          </cell>
          <cell r="BG18">
            <v>1</v>
          </cell>
          <cell r="BH18">
            <v>0</v>
          </cell>
          <cell r="BI18">
            <v>0</v>
          </cell>
          <cell r="BJ18">
            <v>0</v>
          </cell>
          <cell r="BK18">
            <v>1</v>
          </cell>
          <cell r="BL18">
            <v>1</v>
          </cell>
          <cell r="BM18">
            <v>1</v>
          </cell>
          <cell r="BN18">
            <v>1</v>
          </cell>
          <cell r="BO18">
            <v>1</v>
          </cell>
          <cell r="BP18">
            <v>0</v>
          </cell>
          <cell r="BQ18">
            <v>0</v>
          </cell>
        </row>
        <row r="19">
          <cell r="AK19">
            <v>0</v>
          </cell>
          <cell r="AL19">
            <v>1</v>
          </cell>
          <cell r="AM19">
            <v>0</v>
          </cell>
          <cell r="AN19">
            <v>0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0</v>
          </cell>
          <cell r="BC19">
            <v>0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0</v>
          </cell>
          <cell r="BI19">
            <v>0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0</v>
          </cell>
          <cell r="BQ19">
            <v>1</v>
          </cell>
        </row>
        <row r="20">
          <cell r="AK20">
            <v>0</v>
          </cell>
          <cell r="AL20">
            <v>1</v>
          </cell>
          <cell r="AM20">
            <v>1</v>
          </cell>
          <cell r="AN20">
            <v>1</v>
          </cell>
          <cell r="AO20">
            <v>1</v>
          </cell>
          <cell r="AP20">
            <v>1</v>
          </cell>
          <cell r="AQ20">
            <v>1</v>
          </cell>
          <cell r="AR20">
            <v>1</v>
          </cell>
          <cell r="AS20">
            <v>1</v>
          </cell>
          <cell r="AT20">
            <v>1</v>
          </cell>
          <cell r="AU20">
            <v>1</v>
          </cell>
          <cell r="AV20">
            <v>1</v>
          </cell>
          <cell r="AW20">
            <v>1</v>
          </cell>
          <cell r="AX20">
            <v>1</v>
          </cell>
          <cell r="AY20">
            <v>1</v>
          </cell>
          <cell r="AZ20">
            <v>1</v>
          </cell>
          <cell r="BA20">
            <v>1</v>
          </cell>
          <cell r="BB20">
            <v>1</v>
          </cell>
          <cell r="BC20">
            <v>1</v>
          </cell>
          <cell r="BD20">
            <v>1</v>
          </cell>
          <cell r="BE20">
            <v>1</v>
          </cell>
          <cell r="BF20">
            <v>1</v>
          </cell>
          <cell r="BG20">
            <v>1</v>
          </cell>
          <cell r="BH20">
            <v>1</v>
          </cell>
          <cell r="BI20">
            <v>0</v>
          </cell>
          <cell r="BJ20">
            <v>1</v>
          </cell>
          <cell r="BK20">
            <v>1</v>
          </cell>
          <cell r="BL20">
            <v>0</v>
          </cell>
          <cell r="BM20">
            <v>1</v>
          </cell>
          <cell r="BN20">
            <v>1</v>
          </cell>
          <cell r="BO20">
            <v>1</v>
          </cell>
          <cell r="BP20">
            <v>1</v>
          </cell>
          <cell r="BQ20">
            <v>0</v>
          </cell>
        </row>
        <row r="21"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>
            <v>1</v>
          </cell>
          <cell r="AP21">
            <v>1</v>
          </cell>
          <cell r="AQ21">
            <v>0</v>
          </cell>
          <cell r="AR21">
            <v>1</v>
          </cell>
          <cell r="AS21">
            <v>1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>
            <v>1</v>
          </cell>
          <cell r="BF21">
            <v>0</v>
          </cell>
          <cell r="BG21">
            <v>1</v>
          </cell>
          <cell r="BH21">
            <v>0</v>
          </cell>
          <cell r="BI21">
            <v>0</v>
          </cell>
          <cell r="BJ21">
            <v>1</v>
          </cell>
          <cell r="BK21">
            <v>1</v>
          </cell>
          <cell r="BL21">
            <v>1</v>
          </cell>
          <cell r="BM21">
            <v>1</v>
          </cell>
          <cell r="BN21">
            <v>1</v>
          </cell>
          <cell r="BO21">
            <v>1</v>
          </cell>
          <cell r="BP21">
            <v>0</v>
          </cell>
          <cell r="BQ21">
            <v>1</v>
          </cell>
        </row>
        <row r="22">
          <cell r="AK22">
            <v>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1</v>
          </cell>
          <cell r="AU22">
            <v>1</v>
          </cell>
          <cell r="AV22">
            <v>1</v>
          </cell>
          <cell r="AW22">
            <v>1</v>
          </cell>
          <cell r="AX22">
            <v>1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1</v>
          </cell>
          <cell r="BD22">
            <v>1</v>
          </cell>
          <cell r="BE22">
            <v>1</v>
          </cell>
          <cell r="BF22">
            <v>0</v>
          </cell>
          <cell r="BG22">
            <v>1</v>
          </cell>
          <cell r="BH22">
            <v>0</v>
          </cell>
          <cell r="BI22">
            <v>0</v>
          </cell>
          <cell r="BJ22">
            <v>1</v>
          </cell>
          <cell r="BK22">
            <v>0</v>
          </cell>
          <cell r="BL22">
            <v>1</v>
          </cell>
          <cell r="BM22">
            <v>1</v>
          </cell>
          <cell r="BN22">
            <v>1</v>
          </cell>
          <cell r="BO22">
            <v>1</v>
          </cell>
          <cell r="BP22">
            <v>1</v>
          </cell>
          <cell r="BQ22">
            <v>0</v>
          </cell>
        </row>
        <row r="23">
          <cell r="AK23">
            <v>1</v>
          </cell>
          <cell r="AL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</v>
          </cell>
          <cell r="AS23">
            <v>0</v>
          </cell>
          <cell r="AT23">
            <v>0</v>
          </cell>
          <cell r="AU23">
            <v>1</v>
          </cell>
          <cell r="AV23">
            <v>0</v>
          </cell>
          <cell r="AW23">
            <v>1</v>
          </cell>
          <cell r="AX23">
            <v>0</v>
          </cell>
          <cell r="AY23">
            <v>1</v>
          </cell>
          <cell r="AZ23">
            <v>1</v>
          </cell>
          <cell r="BA23">
            <v>1</v>
          </cell>
          <cell r="BB23">
            <v>1</v>
          </cell>
          <cell r="BC23">
            <v>1</v>
          </cell>
          <cell r="BD23">
            <v>1</v>
          </cell>
          <cell r="BE23">
            <v>1</v>
          </cell>
          <cell r="BF23">
            <v>1</v>
          </cell>
          <cell r="BG23">
            <v>1</v>
          </cell>
          <cell r="BH23">
            <v>1</v>
          </cell>
          <cell r="BI23">
            <v>0</v>
          </cell>
          <cell r="BJ23">
            <v>0</v>
          </cell>
          <cell r="BK23">
            <v>0</v>
          </cell>
          <cell r="BL23">
            <v>1</v>
          </cell>
          <cell r="BM23">
            <v>1</v>
          </cell>
          <cell r="BN23">
            <v>0</v>
          </cell>
          <cell r="BO23">
            <v>1</v>
          </cell>
          <cell r="BP23">
            <v>0</v>
          </cell>
          <cell r="BQ23">
            <v>0</v>
          </cell>
        </row>
        <row r="24">
          <cell r="AK24">
            <v>0</v>
          </cell>
          <cell r="AL24">
            <v>1</v>
          </cell>
          <cell r="AM24">
            <v>1</v>
          </cell>
          <cell r="AN24">
            <v>0</v>
          </cell>
          <cell r="AO24">
            <v>1</v>
          </cell>
          <cell r="AP24">
            <v>0</v>
          </cell>
          <cell r="AQ24">
            <v>0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0</v>
          </cell>
          <cell r="AY24">
            <v>0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0</v>
          </cell>
          <cell r="BE24">
            <v>1</v>
          </cell>
          <cell r="BF24">
            <v>0</v>
          </cell>
          <cell r="BG24">
            <v>1</v>
          </cell>
          <cell r="BH24">
            <v>1</v>
          </cell>
          <cell r="BI24">
            <v>0</v>
          </cell>
          <cell r="BJ24">
            <v>1</v>
          </cell>
          <cell r="BK24">
            <v>0</v>
          </cell>
          <cell r="BL24">
            <v>1</v>
          </cell>
          <cell r="BM24">
            <v>0</v>
          </cell>
          <cell r="BN24">
            <v>1</v>
          </cell>
          <cell r="BO24">
            <v>1</v>
          </cell>
          <cell r="BP24">
            <v>0</v>
          </cell>
          <cell r="BQ24">
            <v>1</v>
          </cell>
        </row>
        <row r="25">
          <cell r="AK25">
            <v>0</v>
          </cell>
          <cell r="AL25">
            <v>1</v>
          </cell>
          <cell r="AM25">
            <v>1</v>
          </cell>
          <cell r="AN25">
            <v>0</v>
          </cell>
          <cell r="AO25">
            <v>1</v>
          </cell>
          <cell r="AP25">
            <v>1</v>
          </cell>
          <cell r="AQ25">
            <v>1</v>
          </cell>
          <cell r="AR25">
            <v>1</v>
          </cell>
          <cell r="AS25">
            <v>1</v>
          </cell>
          <cell r="AT25">
            <v>1</v>
          </cell>
          <cell r="AU25">
            <v>1</v>
          </cell>
          <cell r="AV25">
            <v>1</v>
          </cell>
          <cell r="AW25">
            <v>1</v>
          </cell>
          <cell r="AX25">
            <v>1</v>
          </cell>
          <cell r="AY25">
            <v>0</v>
          </cell>
          <cell r="AZ25">
            <v>1</v>
          </cell>
          <cell r="BA25">
            <v>1</v>
          </cell>
          <cell r="BB25">
            <v>0</v>
          </cell>
          <cell r="BC25">
            <v>1</v>
          </cell>
          <cell r="BD25">
            <v>1</v>
          </cell>
          <cell r="BE25">
            <v>0</v>
          </cell>
          <cell r="BF25">
            <v>1</v>
          </cell>
          <cell r="BG25">
            <v>1</v>
          </cell>
          <cell r="BH25">
            <v>1</v>
          </cell>
          <cell r="BI25">
            <v>1</v>
          </cell>
          <cell r="BJ25">
            <v>1</v>
          </cell>
          <cell r="BK25">
            <v>0</v>
          </cell>
          <cell r="BL25">
            <v>1</v>
          </cell>
          <cell r="BM25">
            <v>1</v>
          </cell>
          <cell r="BN25">
            <v>1</v>
          </cell>
          <cell r="BO25">
            <v>1</v>
          </cell>
          <cell r="BP25">
            <v>0</v>
          </cell>
          <cell r="BQ25">
            <v>1</v>
          </cell>
        </row>
        <row r="26">
          <cell r="AK26">
            <v>1</v>
          </cell>
          <cell r="AL26">
            <v>1</v>
          </cell>
          <cell r="AM26">
            <v>1</v>
          </cell>
          <cell r="AN26">
            <v>1</v>
          </cell>
          <cell r="AO26">
            <v>1</v>
          </cell>
          <cell r="AP26">
            <v>1</v>
          </cell>
          <cell r="AQ26">
            <v>1</v>
          </cell>
          <cell r="AR26">
            <v>1</v>
          </cell>
          <cell r="AS26">
            <v>1</v>
          </cell>
          <cell r="AT26">
            <v>1</v>
          </cell>
          <cell r="AU26">
            <v>1</v>
          </cell>
          <cell r="AV26">
            <v>1</v>
          </cell>
          <cell r="AW26">
            <v>1</v>
          </cell>
          <cell r="AX26">
            <v>1</v>
          </cell>
          <cell r="AY26">
            <v>1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1</v>
          </cell>
          <cell r="BE26">
            <v>1</v>
          </cell>
          <cell r="BF26">
            <v>1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1</v>
          </cell>
          <cell r="BM26">
            <v>1</v>
          </cell>
          <cell r="BN26">
            <v>1</v>
          </cell>
          <cell r="BO26">
            <v>1</v>
          </cell>
          <cell r="BP26">
            <v>1</v>
          </cell>
          <cell r="BQ26">
            <v>1</v>
          </cell>
        </row>
        <row r="27"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  <cell r="AX27">
            <v>0</v>
          </cell>
          <cell r="AY27">
            <v>1</v>
          </cell>
          <cell r="AZ27">
            <v>1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1</v>
          </cell>
          <cell r="BF27">
            <v>0</v>
          </cell>
          <cell r="BG27">
            <v>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1</v>
          </cell>
          <cell r="BM27">
            <v>1</v>
          </cell>
          <cell r="BN27">
            <v>1</v>
          </cell>
          <cell r="BO27">
            <v>1</v>
          </cell>
          <cell r="BP27">
            <v>0</v>
          </cell>
          <cell r="BQ27">
            <v>1</v>
          </cell>
        </row>
        <row r="28"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0</v>
          </cell>
          <cell r="AP28">
            <v>0</v>
          </cell>
          <cell r="AQ28">
            <v>0</v>
          </cell>
          <cell r="AR28">
            <v>1</v>
          </cell>
          <cell r="AS28">
            <v>1</v>
          </cell>
          <cell r="AT28">
            <v>1</v>
          </cell>
          <cell r="AU28">
            <v>1</v>
          </cell>
          <cell r="AV28">
            <v>1</v>
          </cell>
          <cell r="AW28">
            <v>1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1</v>
          </cell>
          <cell r="BG28">
            <v>0</v>
          </cell>
          <cell r="BH28">
            <v>1</v>
          </cell>
          <cell r="BI28">
            <v>1</v>
          </cell>
          <cell r="BJ28">
            <v>0</v>
          </cell>
          <cell r="BK28">
            <v>0</v>
          </cell>
          <cell r="BL28">
            <v>1</v>
          </cell>
          <cell r="BM28">
            <v>1</v>
          </cell>
          <cell r="BN28">
            <v>1</v>
          </cell>
          <cell r="BO28">
            <v>1</v>
          </cell>
          <cell r="BP28">
            <v>0</v>
          </cell>
          <cell r="BQ28">
            <v>0</v>
          </cell>
        </row>
        <row r="29">
          <cell r="AK29">
            <v>1</v>
          </cell>
          <cell r="AL29">
            <v>1</v>
          </cell>
          <cell r="AM29">
            <v>1</v>
          </cell>
          <cell r="AN29">
            <v>0</v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0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1</v>
          </cell>
          <cell r="BH29">
            <v>0</v>
          </cell>
          <cell r="BI29">
            <v>0</v>
          </cell>
          <cell r="BJ29">
            <v>1</v>
          </cell>
          <cell r="BK29">
            <v>0</v>
          </cell>
          <cell r="BL29">
            <v>1</v>
          </cell>
          <cell r="BM29">
            <v>1</v>
          </cell>
          <cell r="BN29">
            <v>1</v>
          </cell>
          <cell r="BO29">
            <v>1</v>
          </cell>
          <cell r="BP29">
            <v>0</v>
          </cell>
          <cell r="BQ29">
            <v>1</v>
          </cell>
        </row>
        <row r="30">
          <cell r="AK30">
            <v>1</v>
          </cell>
          <cell r="AL30">
            <v>1</v>
          </cell>
          <cell r="AM30">
            <v>1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1</v>
          </cell>
          <cell r="AS30">
            <v>1</v>
          </cell>
          <cell r="AT30">
            <v>1</v>
          </cell>
          <cell r="AU30">
            <v>1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1</v>
          </cell>
          <cell r="BB30">
            <v>0</v>
          </cell>
          <cell r="BC30">
            <v>1</v>
          </cell>
          <cell r="BD30">
            <v>1</v>
          </cell>
          <cell r="BE30">
            <v>1</v>
          </cell>
          <cell r="BF30">
            <v>1</v>
          </cell>
          <cell r="BG30">
            <v>1</v>
          </cell>
          <cell r="BH30">
            <v>0</v>
          </cell>
          <cell r="BI30">
            <v>0</v>
          </cell>
          <cell r="BJ30">
            <v>1</v>
          </cell>
          <cell r="BK30">
            <v>0</v>
          </cell>
          <cell r="BL30">
            <v>1</v>
          </cell>
          <cell r="BM30">
            <v>1</v>
          </cell>
          <cell r="BN30">
            <v>1</v>
          </cell>
          <cell r="BO30">
            <v>1</v>
          </cell>
          <cell r="BP30">
            <v>1</v>
          </cell>
          <cell r="BQ30">
            <v>0</v>
          </cell>
        </row>
        <row r="31">
          <cell r="AK31">
            <v>0</v>
          </cell>
          <cell r="AL31">
            <v>0</v>
          </cell>
          <cell r="AM31">
            <v>1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1</v>
          </cell>
          <cell r="AS31">
            <v>1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1</v>
          </cell>
          <cell r="AZ31">
            <v>1</v>
          </cell>
          <cell r="BA31">
            <v>0</v>
          </cell>
          <cell r="BB31">
            <v>1</v>
          </cell>
          <cell r="BC31">
            <v>1</v>
          </cell>
          <cell r="BD31">
            <v>1</v>
          </cell>
          <cell r="BE31">
            <v>1</v>
          </cell>
          <cell r="BF31">
            <v>1</v>
          </cell>
          <cell r="BG31">
            <v>1</v>
          </cell>
          <cell r="BH31">
            <v>1</v>
          </cell>
          <cell r="BI31">
            <v>0</v>
          </cell>
          <cell r="BJ31">
            <v>1</v>
          </cell>
          <cell r="BK31">
            <v>0</v>
          </cell>
          <cell r="BL31">
            <v>0</v>
          </cell>
          <cell r="BM31">
            <v>1</v>
          </cell>
          <cell r="BN31">
            <v>1</v>
          </cell>
          <cell r="BO31">
            <v>1</v>
          </cell>
          <cell r="BP31">
            <v>0</v>
          </cell>
          <cell r="BQ31">
            <v>0</v>
          </cell>
        </row>
        <row r="32"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A32">
            <v>1</v>
          </cell>
          <cell r="BB32">
            <v>0</v>
          </cell>
          <cell r="BC32">
            <v>1</v>
          </cell>
          <cell r="BD32">
            <v>1</v>
          </cell>
          <cell r="BE32">
            <v>0</v>
          </cell>
          <cell r="BF32">
            <v>1</v>
          </cell>
          <cell r="BG32">
            <v>1</v>
          </cell>
          <cell r="BH32">
            <v>0</v>
          </cell>
          <cell r="BI32">
            <v>1</v>
          </cell>
          <cell r="BJ32">
            <v>1</v>
          </cell>
          <cell r="BK32">
            <v>0</v>
          </cell>
          <cell r="BL32">
            <v>1</v>
          </cell>
          <cell r="BM32">
            <v>1</v>
          </cell>
          <cell r="BN32">
            <v>1</v>
          </cell>
          <cell r="BO32">
            <v>1</v>
          </cell>
          <cell r="BP32">
            <v>0</v>
          </cell>
          <cell r="BQ32">
            <v>1</v>
          </cell>
        </row>
        <row r="33">
          <cell r="AK33">
            <v>1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0</v>
          </cell>
          <cell r="AW33">
            <v>1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  <cell r="BE33">
            <v>1</v>
          </cell>
          <cell r="BF33">
            <v>0</v>
          </cell>
          <cell r="BG33">
            <v>1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1</v>
          </cell>
          <cell r="BM33">
            <v>1</v>
          </cell>
          <cell r="BN33">
            <v>1</v>
          </cell>
          <cell r="BO33">
            <v>1</v>
          </cell>
          <cell r="BP33">
            <v>1</v>
          </cell>
          <cell r="BQ33">
            <v>1</v>
          </cell>
        </row>
        <row r="34">
          <cell r="AK34">
            <v>0</v>
          </cell>
          <cell r="AL34">
            <v>1</v>
          </cell>
          <cell r="AM34">
            <v>1</v>
          </cell>
          <cell r="AN34">
            <v>0</v>
          </cell>
          <cell r="AO34">
            <v>0</v>
          </cell>
          <cell r="AP34">
            <v>0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1</v>
          </cell>
          <cell r="AV34">
            <v>1</v>
          </cell>
          <cell r="AW34">
            <v>1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1</v>
          </cell>
          <cell r="BC34">
            <v>0</v>
          </cell>
          <cell r="BD34">
            <v>1</v>
          </cell>
          <cell r="BE34">
            <v>1</v>
          </cell>
          <cell r="BF34">
            <v>0</v>
          </cell>
          <cell r="BG34">
            <v>1</v>
          </cell>
          <cell r="BH34">
            <v>0</v>
          </cell>
          <cell r="BI34">
            <v>1</v>
          </cell>
          <cell r="BJ34">
            <v>1</v>
          </cell>
          <cell r="BK34">
            <v>0</v>
          </cell>
          <cell r="BL34">
            <v>0</v>
          </cell>
          <cell r="BM34">
            <v>1</v>
          </cell>
          <cell r="BN34">
            <v>1</v>
          </cell>
          <cell r="BO34">
            <v>1</v>
          </cell>
          <cell r="BP34">
            <v>0</v>
          </cell>
          <cell r="BQ34">
            <v>0</v>
          </cell>
        </row>
        <row r="35">
          <cell r="AK35">
            <v>1</v>
          </cell>
          <cell r="AL35">
            <v>0</v>
          </cell>
          <cell r="AM35">
            <v>1</v>
          </cell>
          <cell r="AN35">
            <v>0</v>
          </cell>
          <cell r="AO35">
            <v>0</v>
          </cell>
          <cell r="AP35">
            <v>1</v>
          </cell>
          <cell r="AQ35">
            <v>0</v>
          </cell>
          <cell r="AR35">
            <v>1</v>
          </cell>
          <cell r="AS35">
            <v>1</v>
          </cell>
          <cell r="AT35">
            <v>1</v>
          </cell>
          <cell r="AU35">
            <v>1</v>
          </cell>
          <cell r="AV35">
            <v>1</v>
          </cell>
          <cell r="AW35">
            <v>1</v>
          </cell>
          <cell r="AX35">
            <v>1</v>
          </cell>
          <cell r="AY35">
            <v>0</v>
          </cell>
          <cell r="AZ35">
            <v>1</v>
          </cell>
          <cell r="BA35">
            <v>0</v>
          </cell>
          <cell r="BB35">
            <v>1</v>
          </cell>
          <cell r="BC35">
            <v>0</v>
          </cell>
          <cell r="BD35">
            <v>0</v>
          </cell>
          <cell r="BE35">
            <v>0</v>
          </cell>
          <cell r="BF35">
            <v>1</v>
          </cell>
          <cell r="BG35">
            <v>1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1</v>
          </cell>
          <cell r="BM35">
            <v>1</v>
          </cell>
          <cell r="BN35">
            <v>0</v>
          </cell>
          <cell r="BO35">
            <v>1</v>
          </cell>
          <cell r="BP35">
            <v>0</v>
          </cell>
          <cell r="BQ35">
            <v>0</v>
          </cell>
        </row>
        <row r="36">
          <cell r="AK36">
            <v>0</v>
          </cell>
          <cell r="AL36">
            <v>0</v>
          </cell>
          <cell r="AM36">
            <v>0</v>
          </cell>
          <cell r="AN36">
            <v>1</v>
          </cell>
          <cell r="AO36">
            <v>0</v>
          </cell>
          <cell r="AP36">
            <v>0</v>
          </cell>
          <cell r="AQ36">
            <v>0</v>
          </cell>
          <cell r="AR36">
            <v>1</v>
          </cell>
          <cell r="AS36">
            <v>1</v>
          </cell>
          <cell r="AT36">
            <v>1</v>
          </cell>
          <cell r="AU36">
            <v>1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1</v>
          </cell>
          <cell r="BF36">
            <v>1</v>
          </cell>
          <cell r="BG36">
            <v>0</v>
          </cell>
          <cell r="BH36">
            <v>0</v>
          </cell>
          <cell r="BI36">
            <v>1</v>
          </cell>
          <cell r="BJ36">
            <v>0</v>
          </cell>
          <cell r="BK36">
            <v>0</v>
          </cell>
          <cell r="BL36">
            <v>1</v>
          </cell>
          <cell r="BM36">
            <v>1</v>
          </cell>
          <cell r="BN36">
            <v>1</v>
          </cell>
          <cell r="BO36">
            <v>1</v>
          </cell>
          <cell r="BP36">
            <v>0</v>
          </cell>
          <cell r="BQ36">
            <v>1</v>
          </cell>
        </row>
        <row r="37">
          <cell r="AK37">
            <v>1</v>
          </cell>
          <cell r="AL37">
            <v>1</v>
          </cell>
          <cell r="AM37">
            <v>1</v>
          </cell>
          <cell r="AN37">
            <v>0</v>
          </cell>
          <cell r="AO37">
            <v>0</v>
          </cell>
          <cell r="AP37">
            <v>1</v>
          </cell>
          <cell r="AQ37">
            <v>0</v>
          </cell>
          <cell r="AR37">
            <v>1</v>
          </cell>
          <cell r="AS37">
            <v>1</v>
          </cell>
          <cell r="AT37">
            <v>1</v>
          </cell>
          <cell r="AU37">
            <v>1</v>
          </cell>
          <cell r="AV37">
            <v>1</v>
          </cell>
          <cell r="AW37">
            <v>1</v>
          </cell>
          <cell r="AX37">
            <v>1</v>
          </cell>
          <cell r="AY37">
            <v>0</v>
          </cell>
          <cell r="AZ37">
            <v>1</v>
          </cell>
          <cell r="BA37">
            <v>0</v>
          </cell>
          <cell r="BB37">
            <v>0</v>
          </cell>
          <cell r="BC37">
            <v>0</v>
          </cell>
          <cell r="BD37">
            <v>1</v>
          </cell>
          <cell r="BE37">
            <v>0</v>
          </cell>
          <cell r="BF37">
            <v>1</v>
          </cell>
          <cell r="BG37">
            <v>1</v>
          </cell>
          <cell r="BH37">
            <v>0</v>
          </cell>
          <cell r="BI37">
            <v>0</v>
          </cell>
          <cell r="BJ37">
            <v>0</v>
          </cell>
          <cell r="BK37">
            <v>1</v>
          </cell>
          <cell r="BL37">
            <v>1</v>
          </cell>
          <cell r="BM37">
            <v>1</v>
          </cell>
          <cell r="BN37">
            <v>1</v>
          </cell>
          <cell r="BO37">
            <v>1</v>
          </cell>
          <cell r="BP37">
            <v>0</v>
          </cell>
          <cell r="BQ37">
            <v>1</v>
          </cell>
        </row>
        <row r="38">
          <cell r="AK38">
            <v>0</v>
          </cell>
          <cell r="AL38">
            <v>1</v>
          </cell>
          <cell r="AM38">
            <v>1</v>
          </cell>
          <cell r="AN38">
            <v>0</v>
          </cell>
          <cell r="AO38">
            <v>0</v>
          </cell>
          <cell r="AP38">
            <v>0</v>
          </cell>
          <cell r="AQ38">
            <v>1</v>
          </cell>
          <cell r="AR38">
            <v>1</v>
          </cell>
          <cell r="AS38">
            <v>1</v>
          </cell>
          <cell r="AT38">
            <v>1</v>
          </cell>
          <cell r="AU38">
            <v>1</v>
          </cell>
          <cell r="AV38">
            <v>1</v>
          </cell>
          <cell r="AW38">
            <v>1</v>
          </cell>
          <cell r="AX38">
            <v>0</v>
          </cell>
          <cell r="AY38">
            <v>1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1</v>
          </cell>
          <cell r="BF38">
            <v>0</v>
          </cell>
          <cell r="BG38">
            <v>1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0</v>
          </cell>
          <cell r="BQ38">
            <v>1</v>
          </cell>
        </row>
        <row r="39"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1</v>
          </cell>
          <cell r="AS39">
            <v>1</v>
          </cell>
          <cell r="AT39">
            <v>1</v>
          </cell>
          <cell r="AU39">
            <v>1</v>
          </cell>
          <cell r="AV39">
            <v>1</v>
          </cell>
          <cell r="AW39">
            <v>1</v>
          </cell>
          <cell r="AX39">
            <v>1</v>
          </cell>
          <cell r="AY39">
            <v>1</v>
          </cell>
          <cell r="AZ39">
            <v>1</v>
          </cell>
          <cell r="BA39">
            <v>1</v>
          </cell>
          <cell r="BB39">
            <v>0</v>
          </cell>
          <cell r="BC39">
            <v>1</v>
          </cell>
          <cell r="BD39">
            <v>1</v>
          </cell>
          <cell r="BE39">
            <v>0</v>
          </cell>
          <cell r="BF39">
            <v>0</v>
          </cell>
          <cell r="BG39">
            <v>1</v>
          </cell>
          <cell r="BH39">
            <v>1</v>
          </cell>
          <cell r="BI39">
            <v>1</v>
          </cell>
          <cell r="BJ39">
            <v>0</v>
          </cell>
          <cell r="BK39">
            <v>0</v>
          </cell>
          <cell r="BL39">
            <v>0</v>
          </cell>
          <cell r="BM39">
            <v>1</v>
          </cell>
          <cell r="BN39">
            <v>0</v>
          </cell>
          <cell r="BO39">
            <v>1</v>
          </cell>
          <cell r="BP39">
            <v>1</v>
          </cell>
          <cell r="BQ39">
            <v>1</v>
          </cell>
        </row>
        <row r="40">
          <cell r="AK40">
            <v>1</v>
          </cell>
          <cell r="AL40">
            <v>1</v>
          </cell>
          <cell r="AM40">
            <v>1</v>
          </cell>
          <cell r="AN40">
            <v>0</v>
          </cell>
          <cell r="AO40">
            <v>0</v>
          </cell>
          <cell r="AP40">
            <v>1</v>
          </cell>
          <cell r="AQ40">
            <v>1</v>
          </cell>
          <cell r="AR40">
            <v>1</v>
          </cell>
          <cell r="AS40">
            <v>1</v>
          </cell>
          <cell r="AT40">
            <v>1</v>
          </cell>
          <cell r="AU40">
            <v>1</v>
          </cell>
          <cell r="AV40">
            <v>1</v>
          </cell>
          <cell r="AW40">
            <v>1</v>
          </cell>
          <cell r="AX40">
            <v>1</v>
          </cell>
          <cell r="AY40">
            <v>1</v>
          </cell>
          <cell r="AZ40">
            <v>1</v>
          </cell>
          <cell r="BA40">
            <v>1</v>
          </cell>
          <cell r="BB40">
            <v>0</v>
          </cell>
          <cell r="BC40">
            <v>1</v>
          </cell>
          <cell r="BD40">
            <v>1</v>
          </cell>
          <cell r="BE40">
            <v>1</v>
          </cell>
          <cell r="BF40">
            <v>1</v>
          </cell>
          <cell r="BG40">
            <v>1</v>
          </cell>
          <cell r="BH40">
            <v>1</v>
          </cell>
          <cell r="BI40">
            <v>1</v>
          </cell>
          <cell r="BJ40">
            <v>1</v>
          </cell>
          <cell r="BK40">
            <v>0</v>
          </cell>
          <cell r="BL40">
            <v>1</v>
          </cell>
          <cell r="BM40">
            <v>1</v>
          </cell>
          <cell r="BN40">
            <v>1</v>
          </cell>
          <cell r="BO40">
            <v>1</v>
          </cell>
          <cell r="BP40">
            <v>1</v>
          </cell>
          <cell r="BQ40">
            <v>1</v>
          </cell>
        </row>
        <row r="41">
          <cell r="AK41">
            <v>1</v>
          </cell>
          <cell r="AL41">
            <v>0</v>
          </cell>
          <cell r="AM41">
            <v>1</v>
          </cell>
          <cell r="AN41">
            <v>0</v>
          </cell>
          <cell r="AO41">
            <v>0</v>
          </cell>
          <cell r="AP41">
            <v>1</v>
          </cell>
          <cell r="AQ41">
            <v>0</v>
          </cell>
          <cell r="AR41">
            <v>1</v>
          </cell>
          <cell r="AS41">
            <v>1</v>
          </cell>
          <cell r="AT41">
            <v>1</v>
          </cell>
          <cell r="AU41">
            <v>1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</v>
          </cell>
          <cell r="BA41">
            <v>0</v>
          </cell>
          <cell r="BB41">
            <v>0</v>
          </cell>
          <cell r="BC41">
            <v>1</v>
          </cell>
          <cell r="BD41">
            <v>1</v>
          </cell>
          <cell r="BE41">
            <v>0</v>
          </cell>
          <cell r="BF41">
            <v>1</v>
          </cell>
          <cell r="BG41">
            <v>1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</v>
          </cell>
          <cell r="BM41">
            <v>1</v>
          </cell>
          <cell r="BN41">
            <v>1</v>
          </cell>
          <cell r="BO41">
            <v>1</v>
          </cell>
          <cell r="BP41">
            <v>0</v>
          </cell>
          <cell r="BQ41">
            <v>1</v>
          </cell>
        </row>
        <row r="42">
          <cell r="AK42">
            <v>0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1</v>
          </cell>
          <cell r="AS42">
            <v>1</v>
          </cell>
          <cell r="AT42">
            <v>0</v>
          </cell>
          <cell r="AU42">
            <v>1</v>
          </cell>
          <cell r="AV42">
            <v>0</v>
          </cell>
          <cell r="AW42">
            <v>1</v>
          </cell>
          <cell r="AX42">
            <v>0</v>
          </cell>
          <cell r="AY42">
            <v>1</v>
          </cell>
          <cell r="AZ42">
            <v>1</v>
          </cell>
          <cell r="BA42">
            <v>1</v>
          </cell>
          <cell r="BB42">
            <v>0</v>
          </cell>
          <cell r="BC42">
            <v>0</v>
          </cell>
          <cell r="BD42">
            <v>1</v>
          </cell>
          <cell r="BE42">
            <v>0</v>
          </cell>
          <cell r="BF42">
            <v>1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0</v>
          </cell>
          <cell r="BL42">
            <v>1</v>
          </cell>
          <cell r="BM42">
            <v>1</v>
          </cell>
          <cell r="BN42">
            <v>1</v>
          </cell>
          <cell r="BO42">
            <v>1</v>
          </cell>
          <cell r="BP42">
            <v>0</v>
          </cell>
          <cell r="BQ42">
            <v>0</v>
          </cell>
        </row>
        <row r="43">
          <cell r="AK43">
            <v>0</v>
          </cell>
          <cell r="AL43">
            <v>1</v>
          </cell>
          <cell r="AM43">
            <v>1</v>
          </cell>
          <cell r="AN43">
            <v>0</v>
          </cell>
          <cell r="AO43">
            <v>1</v>
          </cell>
          <cell r="AP43">
            <v>1</v>
          </cell>
          <cell r="AQ43">
            <v>0</v>
          </cell>
          <cell r="AR43">
            <v>1</v>
          </cell>
          <cell r="AS43">
            <v>1</v>
          </cell>
          <cell r="AT43">
            <v>1</v>
          </cell>
          <cell r="AU43">
            <v>1</v>
          </cell>
          <cell r="AV43">
            <v>1</v>
          </cell>
          <cell r="AW43">
            <v>0</v>
          </cell>
          <cell r="AX43">
            <v>1</v>
          </cell>
          <cell r="AY43">
            <v>1</v>
          </cell>
          <cell r="AZ43">
            <v>1</v>
          </cell>
          <cell r="BA43">
            <v>0</v>
          </cell>
          <cell r="BB43">
            <v>1</v>
          </cell>
          <cell r="BC43">
            <v>0</v>
          </cell>
          <cell r="BD43">
            <v>1</v>
          </cell>
          <cell r="BE43">
            <v>1</v>
          </cell>
          <cell r="BF43">
            <v>1</v>
          </cell>
          <cell r="BG43">
            <v>1</v>
          </cell>
          <cell r="BH43">
            <v>1</v>
          </cell>
          <cell r="BI43">
            <v>1</v>
          </cell>
          <cell r="BJ43">
            <v>0</v>
          </cell>
          <cell r="BK43">
            <v>1</v>
          </cell>
          <cell r="BL43">
            <v>1</v>
          </cell>
          <cell r="BM43">
            <v>1</v>
          </cell>
          <cell r="BN43">
            <v>1</v>
          </cell>
          <cell r="BO43">
            <v>1</v>
          </cell>
          <cell r="BP43">
            <v>0</v>
          </cell>
          <cell r="BQ43">
            <v>1</v>
          </cell>
        </row>
        <row r="44">
          <cell r="AK44">
            <v>0</v>
          </cell>
          <cell r="AL44">
            <v>1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  <cell r="AS44">
            <v>1</v>
          </cell>
          <cell r="AT44">
            <v>0</v>
          </cell>
          <cell r="AU44">
            <v>1</v>
          </cell>
          <cell r="AV44">
            <v>0</v>
          </cell>
          <cell r="AW44">
            <v>1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</v>
          </cell>
          <cell r="BC44">
            <v>0</v>
          </cell>
          <cell r="BD44">
            <v>1</v>
          </cell>
          <cell r="BE44">
            <v>0</v>
          </cell>
          <cell r="BF44">
            <v>1</v>
          </cell>
          <cell r="BG44">
            <v>1</v>
          </cell>
          <cell r="BH44">
            <v>0</v>
          </cell>
          <cell r="BI44">
            <v>1</v>
          </cell>
          <cell r="BJ44">
            <v>1</v>
          </cell>
          <cell r="BK44">
            <v>0</v>
          </cell>
          <cell r="BL44">
            <v>1</v>
          </cell>
          <cell r="BM44">
            <v>1</v>
          </cell>
          <cell r="BN44">
            <v>0</v>
          </cell>
          <cell r="BO44">
            <v>1</v>
          </cell>
          <cell r="BP44">
            <v>1</v>
          </cell>
          <cell r="BQ44">
            <v>0</v>
          </cell>
        </row>
        <row r="45"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</v>
          </cell>
          <cell r="AQ45">
            <v>0</v>
          </cell>
          <cell r="AR45">
            <v>1</v>
          </cell>
          <cell r="AS45">
            <v>1</v>
          </cell>
          <cell r="AT45">
            <v>0</v>
          </cell>
          <cell r="AU45">
            <v>1</v>
          </cell>
          <cell r="AV45">
            <v>0</v>
          </cell>
          <cell r="AW45">
            <v>1</v>
          </cell>
          <cell r="AX45">
            <v>1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1</v>
          </cell>
          <cell r="BD45">
            <v>1</v>
          </cell>
          <cell r="BE45">
            <v>0</v>
          </cell>
          <cell r="BF45">
            <v>1</v>
          </cell>
          <cell r="BG45">
            <v>1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1</v>
          </cell>
          <cell r="BM45">
            <v>1</v>
          </cell>
          <cell r="BN45">
            <v>0</v>
          </cell>
          <cell r="BO45">
            <v>1</v>
          </cell>
          <cell r="BP45">
            <v>1</v>
          </cell>
          <cell r="BQ45">
            <v>1</v>
          </cell>
        </row>
        <row r="46">
          <cell r="AK46">
            <v>0</v>
          </cell>
          <cell r="AL46">
            <v>1</v>
          </cell>
          <cell r="AM46">
            <v>1</v>
          </cell>
          <cell r="AN46">
            <v>0</v>
          </cell>
          <cell r="AO46">
            <v>0</v>
          </cell>
          <cell r="AP46">
            <v>1</v>
          </cell>
          <cell r="AQ46">
            <v>1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1</v>
          </cell>
          <cell r="AW46">
            <v>1</v>
          </cell>
          <cell r="AX46">
            <v>1</v>
          </cell>
          <cell r="AY46">
            <v>1</v>
          </cell>
          <cell r="AZ46">
            <v>1</v>
          </cell>
          <cell r="BA46">
            <v>0</v>
          </cell>
          <cell r="BB46">
            <v>0</v>
          </cell>
          <cell r="BC46">
            <v>0</v>
          </cell>
          <cell r="BD46">
            <v>1</v>
          </cell>
          <cell r="BE46">
            <v>1</v>
          </cell>
          <cell r="BF46">
            <v>1</v>
          </cell>
          <cell r="BG46">
            <v>1</v>
          </cell>
          <cell r="BH46">
            <v>1</v>
          </cell>
          <cell r="BI46">
            <v>1</v>
          </cell>
          <cell r="BJ46">
            <v>1</v>
          </cell>
          <cell r="BK46">
            <v>0</v>
          </cell>
          <cell r="BL46">
            <v>1</v>
          </cell>
          <cell r="BM46">
            <v>1</v>
          </cell>
          <cell r="BN46">
            <v>1</v>
          </cell>
          <cell r="BO46">
            <v>1</v>
          </cell>
          <cell r="BP46">
            <v>1</v>
          </cell>
          <cell r="BQ46">
            <v>1</v>
          </cell>
        </row>
        <row r="47">
          <cell r="AK47">
            <v>1</v>
          </cell>
          <cell r="AL47">
            <v>0</v>
          </cell>
          <cell r="AM47">
            <v>0</v>
          </cell>
          <cell r="AN47">
            <v>0</v>
          </cell>
          <cell r="AO47">
            <v>1</v>
          </cell>
          <cell r="AP47">
            <v>1</v>
          </cell>
          <cell r="AQ47">
            <v>1</v>
          </cell>
          <cell r="AR47">
            <v>1</v>
          </cell>
          <cell r="AS47">
            <v>1</v>
          </cell>
          <cell r="AT47">
            <v>1</v>
          </cell>
          <cell r="AU47">
            <v>1</v>
          </cell>
          <cell r="AV47">
            <v>1</v>
          </cell>
          <cell r="AW47">
            <v>1</v>
          </cell>
          <cell r="AX47">
            <v>0</v>
          </cell>
          <cell r="AY47">
            <v>1</v>
          </cell>
          <cell r="AZ47">
            <v>1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1</v>
          </cell>
          <cell r="BH47">
            <v>0</v>
          </cell>
          <cell r="BI47">
            <v>1</v>
          </cell>
          <cell r="BJ47">
            <v>0</v>
          </cell>
          <cell r="BK47">
            <v>0</v>
          </cell>
          <cell r="BL47">
            <v>0</v>
          </cell>
          <cell r="BM47">
            <v>1</v>
          </cell>
          <cell r="BN47">
            <v>1</v>
          </cell>
          <cell r="BO47">
            <v>1</v>
          </cell>
          <cell r="BP47">
            <v>0</v>
          </cell>
          <cell r="BQ47">
            <v>0</v>
          </cell>
        </row>
      </sheetData>
      <sheetData sheetId="1">
        <row r="9">
          <cell r="B9" t="str">
            <v>AMUDIO  CARDENAS  MARIEL GHERMARYONI</v>
          </cell>
        </row>
        <row r="10">
          <cell r="B10" t="str">
            <v>ARPI  MAMANI  MISHEL FAVIOLA</v>
          </cell>
        </row>
        <row r="11">
          <cell r="B11" t="str">
            <v>BATALLANOS  QUINO  ARIANA SOFIA DEL CARMEN</v>
          </cell>
        </row>
        <row r="12">
          <cell r="B12" t="str">
            <v>BURGOS  PALACIOS  CAMILA FERNANDA</v>
          </cell>
        </row>
        <row r="13">
          <cell r="B13" t="str">
            <v>CABANA  MAMANI  MARGARETH VALENTINA</v>
          </cell>
        </row>
        <row r="14">
          <cell r="B14" t="str">
            <v>CAMPOS  CARRILLO  KHIARA NICOLE</v>
          </cell>
        </row>
        <row r="15">
          <cell r="B15" t="str">
            <v>CCAMA  GRANDE  KIARA AZUMI</v>
          </cell>
        </row>
        <row r="16">
          <cell r="B16" t="str">
            <v>CHAMBI  MAMANI  VALERY MILAGROS</v>
          </cell>
        </row>
        <row r="17">
          <cell r="B17" t="str">
            <v>DELGADO  PACHO  JUESLY MASSIEL XIMENA</v>
          </cell>
        </row>
        <row r="18">
          <cell r="B18" t="str">
            <v>GONZALES  CORZO  CAMILA MILAGROS</v>
          </cell>
        </row>
        <row r="19">
          <cell r="B19" t="str">
            <v>MAMANI  CCAMA  ADA BRYGITH</v>
          </cell>
        </row>
        <row r="20">
          <cell r="B20" t="str">
            <v>MAMANI  COASACA  DIANA BELEN</v>
          </cell>
        </row>
        <row r="21">
          <cell r="B21" t="str">
            <v>MENDOZA  CORIMANYA  MASSIEL LUCYA</v>
          </cell>
        </row>
        <row r="22">
          <cell r="B22" t="str">
            <v>MEZA  MEZA  CIELO ALEXANDRA</v>
          </cell>
        </row>
        <row r="23">
          <cell r="B23" t="str">
            <v>NAVARRO  HUILLCA  CHIARA AVRIL</v>
          </cell>
        </row>
        <row r="24">
          <cell r="B24" t="str">
            <v>PARICAHUA  PILCO  LUZ STREYA</v>
          </cell>
        </row>
        <row r="25">
          <cell r="B25" t="str">
            <v>QUISPE  CHAVEZ  LUISA MARIA AIMAR</v>
          </cell>
        </row>
        <row r="26">
          <cell r="B26" t="str">
            <v>RODRIGUEZ  HUAMANI  ASTRID CELESTE</v>
          </cell>
        </row>
        <row r="27">
          <cell r="B27" t="str">
            <v>VALENZUELA  CUERVO  CAMILA MARICELA</v>
          </cell>
        </row>
        <row r="28">
          <cell r="B28" t="str">
            <v>VARGAS  CONZA  ALENDA JAZMIN</v>
          </cell>
        </row>
        <row r="29">
          <cell r="B29" t="str">
            <v>YANARICO  BATALLANOS  CAREDEE CAMILA LISZY</v>
          </cell>
        </row>
        <row r="30">
          <cell r="B30" t="str">
            <v>ALVARO  ARAOZ  MILAGROS SAMAI</v>
          </cell>
        </row>
        <row r="31">
          <cell r="B31" t="str">
            <v>ARPITA  MAMANI  KIARA YARUSHKA GERALDYNE</v>
          </cell>
        </row>
        <row r="32">
          <cell r="B32" t="str">
            <v>BARRANTES  HUARACALLO  LUCIANA ANHELIZ</v>
          </cell>
        </row>
        <row r="33">
          <cell r="B33" t="str">
            <v>BEGAZO  COSI  FIORELA DAYANA</v>
          </cell>
        </row>
        <row r="34">
          <cell r="B34" t="str">
            <v>CALCINA  USCAMAYTA  CLAUDIA STEFANNY</v>
          </cell>
        </row>
        <row r="35">
          <cell r="B35" t="str">
            <v>CARDENAS  ALARCON  ARACELI FRANCHESKA</v>
          </cell>
        </row>
        <row r="36">
          <cell r="B36" t="str">
            <v>CCALLA  COSCCO  NICOL JASMIN</v>
          </cell>
        </row>
        <row r="37">
          <cell r="B37" t="str">
            <v>CENTON  MAMANI  CAMILA GEORLETTE</v>
          </cell>
        </row>
        <row r="38">
          <cell r="B38" t="str">
            <v>CHACON  JAVIER  XUANY GRISEL</v>
          </cell>
        </row>
        <row r="39">
          <cell r="B39" t="str">
            <v>DE LA O  ZEGARRA  MIKAELA</v>
          </cell>
        </row>
        <row r="40">
          <cell r="B40" t="str">
            <v>HINOJOSA  NINACONDO  XIOMARA ANGELES</v>
          </cell>
        </row>
        <row r="41">
          <cell r="B41" t="str">
            <v>MONTES  CAHUANA  CAMILA PAOLA</v>
          </cell>
        </row>
        <row r="42">
          <cell r="B42" t="str">
            <v>PACCO  HUARANCA  MILKA ELIZABETH</v>
          </cell>
        </row>
        <row r="43">
          <cell r="B43" t="str">
            <v>QUISPE  QUISPE  JOSELYN ALEXANDRA</v>
          </cell>
        </row>
        <row r="44">
          <cell r="B44" t="str">
            <v>QUISPE  VARGAS  NAOMI JADE ABRIL</v>
          </cell>
        </row>
        <row r="45">
          <cell r="B45" t="str">
            <v>ROSAS  ZEGARRA  NICOLE PAULA</v>
          </cell>
        </row>
        <row r="46">
          <cell r="B46" t="str">
            <v>VALDERRAMA  CARDENAS  NICOLE ESTEFANY</v>
          </cell>
        </row>
        <row r="47">
          <cell r="B47" t="str">
            <v>VELA  ALEMAN  FERNANDA VALESKA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R47"/>
  <sheetViews>
    <sheetView zoomScale="55" zoomScaleNormal="55" workbookViewId="0">
      <pane ySplit="1" topLeftCell="A2" activePane="bottomLeft" state="frozen"/>
      <selection pane="bottomLeft" activeCell="BR1" sqref="A1:BR1048576"/>
    </sheetView>
  </sheetViews>
  <sheetFormatPr baseColWidth="10" defaultColWidth="8" defaultRowHeight="15"/>
  <cols>
    <col min="1" max="1" width="4" style="129" hidden="1" customWidth="1"/>
    <col min="2" max="2" width="25.5" style="129" hidden="1" customWidth="1"/>
    <col min="3" max="3" width="3.75" style="129" hidden="1" customWidth="1"/>
    <col min="4" max="4" width="4.375" style="129" hidden="1" customWidth="1"/>
    <col min="5" max="5" width="4.125" style="129" hidden="1" customWidth="1"/>
    <col min="6" max="6" width="3.75" style="129" hidden="1" customWidth="1"/>
    <col min="7" max="23" width="4.125" style="129" hidden="1" customWidth="1"/>
    <col min="24" max="24" width="5" style="129" hidden="1" customWidth="1"/>
    <col min="25" max="25" width="4.125" style="129" hidden="1" customWidth="1"/>
    <col min="26" max="26" width="5.25" style="129" hidden="1" customWidth="1"/>
    <col min="27" max="27" width="4.125" style="129" hidden="1" customWidth="1"/>
    <col min="28" max="28" width="5" style="129" hidden="1" customWidth="1"/>
    <col min="29" max="35" width="4.125" style="129" hidden="1" customWidth="1"/>
    <col min="36" max="36" width="6" style="129" hidden="1" customWidth="1"/>
    <col min="37" max="37" width="3.375" style="129" hidden="1" customWidth="1"/>
    <col min="38" max="38" width="3.875" style="129" hidden="1" customWidth="1"/>
    <col min="39" max="39" width="4.375" style="129" hidden="1" customWidth="1"/>
    <col min="40" max="41" width="3" style="129" hidden="1" customWidth="1"/>
    <col min="42" max="43" width="3.375" style="129" hidden="1" customWidth="1"/>
    <col min="44" max="44" width="3.5" style="129" hidden="1" customWidth="1"/>
    <col min="45" max="45" width="3.375" style="129" hidden="1" customWidth="1"/>
    <col min="46" max="46" width="4.625" style="129" hidden="1" customWidth="1"/>
    <col min="47" max="47" width="4.375" style="129" hidden="1" customWidth="1"/>
    <col min="48" max="48" width="4.25" style="129" hidden="1" customWidth="1"/>
    <col min="49" max="49" width="3.5" style="129" hidden="1" customWidth="1"/>
    <col min="50" max="50" width="4" style="129" hidden="1" customWidth="1"/>
    <col min="51" max="51" width="5.75" style="129" hidden="1" customWidth="1"/>
    <col min="52" max="52" width="4.375" style="129" hidden="1" customWidth="1"/>
    <col min="53" max="53" width="6.125" style="129" hidden="1" customWidth="1"/>
    <col min="54" max="54" width="5.375" style="129" hidden="1" customWidth="1"/>
    <col min="55" max="55" width="4.625" style="129" hidden="1" customWidth="1"/>
    <col min="56" max="56" width="3.625" style="129" hidden="1" customWidth="1"/>
    <col min="57" max="57" width="4" style="129" hidden="1" customWidth="1"/>
    <col min="58" max="58" width="4.875" style="129" hidden="1" customWidth="1"/>
    <col min="59" max="59" width="4.625" style="129" hidden="1" customWidth="1"/>
    <col min="60" max="61" width="4.875" style="129" hidden="1" customWidth="1"/>
    <col min="62" max="62" width="6.5" style="129" hidden="1" customWidth="1"/>
    <col min="63" max="63" width="3.75" style="129" hidden="1" customWidth="1"/>
    <col min="64" max="64" width="6.125" style="129" hidden="1" customWidth="1"/>
    <col min="65" max="65" width="5.5" style="129" hidden="1" customWidth="1"/>
    <col min="66" max="66" width="4.125" style="129" hidden="1" customWidth="1"/>
    <col min="67" max="67" width="5.875" style="129" hidden="1" customWidth="1"/>
    <col min="68" max="68" width="4" style="129" hidden="1" customWidth="1"/>
    <col min="69" max="69" width="3.5" style="129" hidden="1" customWidth="1"/>
    <col min="70" max="70" width="8" style="129" hidden="1" customWidth="1"/>
    <col min="71" max="16384" width="8" style="129"/>
  </cols>
  <sheetData>
    <row r="1" spans="1:69" ht="23.25">
      <c r="B1" s="130" t="s">
        <v>0</v>
      </c>
      <c r="C1" s="130"/>
      <c r="D1" s="154" t="s">
        <v>1</v>
      </c>
      <c r="E1" s="155"/>
      <c r="F1" s="155"/>
      <c r="G1" s="155"/>
      <c r="H1" s="155"/>
      <c r="I1" s="156"/>
      <c r="J1" s="157" t="s">
        <v>2</v>
      </c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69" ht="22.5" customHeight="1">
      <c r="B2" s="130" t="s">
        <v>3</v>
      </c>
      <c r="C2" s="130"/>
      <c r="D2" s="154" t="s">
        <v>4</v>
      </c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59" t="s">
        <v>5</v>
      </c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69" ht="22.5" customHeight="1">
      <c r="B3" s="130" t="s">
        <v>6</v>
      </c>
      <c r="C3" s="130"/>
      <c r="D3" s="161" t="s">
        <v>7</v>
      </c>
      <c r="E3" s="162"/>
      <c r="F3" s="162"/>
      <c r="G3" s="163"/>
      <c r="H3" s="164" t="s">
        <v>8</v>
      </c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6"/>
    </row>
    <row r="4" spans="1:69" ht="23.25" customHeight="1">
      <c r="D4" s="167" t="s">
        <v>9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9"/>
      <c r="AH4" s="169"/>
      <c r="AI4" s="170"/>
      <c r="AJ4" s="150"/>
    </row>
    <row r="5" spans="1:69" ht="20.25" customHeight="1">
      <c r="D5" s="171" t="s">
        <v>10</v>
      </c>
      <c r="E5" s="171"/>
      <c r="F5" s="171"/>
      <c r="G5" s="171"/>
      <c r="H5" s="171"/>
      <c r="I5" s="171"/>
      <c r="J5" s="171"/>
      <c r="K5" s="172" t="s">
        <v>11</v>
      </c>
      <c r="L5" s="172"/>
      <c r="M5" s="172"/>
      <c r="N5" s="172"/>
      <c r="O5" s="172"/>
      <c r="P5" s="172"/>
      <c r="Q5" s="172"/>
      <c r="R5" s="172"/>
      <c r="S5" s="172"/>
      <c r="T5" s="173" t="s">
        <v>12</v>
      </c>
      <c r="U5" s="173"/>
      <c r="V5" s="173"/>
      <c r="W5" s="173"/>
      <c r="X5" s="173"/>
      <c r="Y5" s="173"/>
      <c r="Z5" s="173"/>
      <c r="AA5" s="174" t="s">
        <v>13</v>
      </c>
      <c r="AB5" s="175"/>
      <c r="AC5" s="175"/>
      <c r="AD5" s="175"/>
      <c r="AE5" s="175"/>
      <c r="AF5" s="175"/>
      <c r="AG5" s="176" t="s">
        <v>14</v>
      </c>
      <c r="AH5" s="177"/>
      <c r="AI5" s="177"/>
      <c r="AJ5" s="178"/>
    </row>
    <row r="6" spans="1:69" ht="41.25" customHeight="1">
      <c r="A6" s="243" t="s">
        <v>15</v>
      </c>
      <c r="B6" s="244"/>
      <c r="C6" s="245"/>
      <c r="D6" s="179" t="s">
        <v>16</v>
      </c>
      <c r="E6" s="193" t="s">
        <v>17</v>
      </c>
      <c r="F6" s="194"/>
      <c r="G6" s="181" t="s">
        <v>18</v>
      </c>
      <c r="H6" s="183" t="s">
        <v>19</v>
      </c>
      <c r="I6" s="185" t="s">
        <v>20</v>
      </c>
      <c r="J6" s="187" t="s">
        <v>21</v>
      </c>
      <c r="K6" s="197" t="s">
        <v>22</v>
      </c>
      <c r="L6" s="198"/>
      <c r="M6" s="201" t="s">
        <v>23</v>
      </c>
      <c r="N6" s="202"/>
      <c r="O6" s="205" t="s">
        <v>24</v>
      </c>
      <c r="P6" s="206"/>
      <c r="Q6" s="231" t="s">
        <v>25</v>
      </c>
      <c r="R6" s="232"/>
      <c r="S6" s="233"/>
      <c r="T6" s="237" t="s">
        <v>26</v>
      </c>
      <c r="U6" s="238"/>
      <c r="V6" s="239"/>
      <c r="W6" s="209" t="s">
        <v>27</v>
      </c>
      <c r="X6" s="210"/>
      <c r="Y6" s="189" t="s">
        <v>28</v>
      </c>
      <c r="Z6" s="191" t="s">
        <v>29</v>
      </c>
      <c r="AA6" s="213" t="s">
        <v>30</v>
      </c>
      <c r="AB6" s="214"/>
      <c r="AC6" s="217" t="s">
        <v>31</v>
      </c>
      <c r="AD6" s="218"/>
      <c r="AE6" s="221" t="s">
        <v>32</v>
      </c>
      <c r="AF6" s="222"/>
      <c r="AG6" s="225" t="s">
        <v>33</v>
      </c>
      <c r="AH6" s="226"/>
      <c r="AI6" s="229" t="s">
        <v>34</v>
      </c>
      <c r="AJ6" s="229"/>
    </row>
    <row r="7" spans="1:69" ht="138" customHeight="1">
      <c r="A7" s="243"/>
      <c r="B7" s="244"/>
      <c r="C7" s="245"/>
      <c r="D7" s="180"/>
      <c r="E7" s="195"/>
      <c r="F7" s="196"/>
      <c r="G7" s="182"/>
      <c r="H7" s="184"/>
      <c r="I7" s="186"/>
      <c r="J7" s="188"/>
      <c r="K7" s="199"/>
      <c r="L7" s="200"/>
      <c r="M7" s="203"/>
      <c r="N7" s="204"/>
      <c r="O7" s="207"/>
      <c r="P7" s="208"/>
      <c r="Q7" s="234"/>
      <c r="R7" s="235"/>
      <c r="S7" s="236"/>
      <c r="T7" s="240"/>
      <c r="U7" s="241"/>
      <c r="V7" s="242"/>
      <c r="W7" s="211"/>
      <c r="X7" s="212"/>
      <c r="Y7" s="190"/>
      <c r="Z7" s="192"/>
      <c r="AA7" s="215"/>
      <c r="AB7" s="216"/>
      <c r="AC7" s="219"/>
      <c r="AD7" s="220"/>
      <c r="AE7" s="223"/>
      <c r="AF7" s="224"/>
      <c r="AG7" s="227"/>
      <c r="AH7" s="228"/>
      <c r="AI7" s="230"/>
      <c r="AJ7" s="230"/>
    </row>
    <row r="8" spans="1:69" ht="42.6" customHeight="1">
      <c r="A8" s="131" t="s">
        <v>35</v>
      </c>
      <c r="B8" s="132" t="s">
        <v>36</v>
      </c>
      <c r="C8" s="133"/>
      <c r="D8" s="134" t="s">
        <v>37</v>
      </c>
      <c r="E8" s="135" t="s">
        <v>38</v>
      </c>
      <c r="F8" s="136" t="s">
        <v>39</v>
      </c>
      <c r="G8" s="134" t="s">
        <v>40</v>
      </c>
      <c r="H8" s="137" t="s">
        <v>41</v>
      </c>
      <c r="I8" s="137" t="s">
        <v>42</v>
      </c>
      <c r="J8" s="137" t="s">
        <v>43</v>
      </c>
      <c r="K8" s="142" t="s">
        <v>44</v>
      </c>
      <c r="L8" s="142" t="s">
        <v>45</v>
      </c>
      <c r="M8" s="142" t="s">
        <v>46</v>
      </c>
      <c r="N8" s="142" t="s">
        <v>47</v>
      </c>
      <c r="O8" s="142" t="s">
        <v>48</v>
      </c>
      <c r="P8" s="142" t="s">
        <v>49</v>
      </c>
      <c r="Q8" s="142" t="s">
        <v>50</v>
      </c>
      <c r="R8" s="142" t="s">
        <v>51</v>
      </c>
      <c r="S8" s="142" t="s">
        <v>52</v>
      </c>
      <c r="T8" s="144" t="s">
        <v>53</v>
      </c>
      <c r="U8" s="145" t="s">
        <v>54</v>
      </c>
      <c r="V8" s="145" t="s">
        <v>55</v>
      </c>
      <c r="W8" s="145" t="s">
        <v>56</v>
      </c>
      <c r="X8" s="145" t="s">
        <v>57</v>
      </c>
      <c r="Y8" s="145" t="s">
        <v>58</v>
      </c>
      <c r="Z8" s="145" t="s">
        <v>59</v>
      </c>
      <c r="AA8" s="147" t="s">
        <v>60</v>
      </c>
      <c r="AB8" s="148" t="s">
        <v>61</v>
      </c>
      <c r="AC8" s="148" t="s">
        <v>62</v>
      </c>
      <c r="AD8" s="148" t="s">
        <v>63</v>
      </c>
      <c r="AE8" s="148" t="s">
        <v>64</v>
      </c>
      <c r="AF8" s="148" t="s">
        <v>65</v>
      </c>
      <c r="AG8" s="151" t="s">
        <v>66</v>
      </c>
      <c r="AH8" s="151" t="s">
        <v>67</v>
      </c>
      <c r="AI8" s="151" t="s">
        <v>68</v>
      </c>
      <c r="AJ8" s="152" t="s">
        <v>69</v>
      </c>
      <c r="AK8" s="134" t="s">
        <v>37</v>
      </c>
      <c r="AL8" s="135" t="s">
        <v>38</v>
      </c>
      <c r="AM8" s="136" t="s">
        <v>39</v>
      </c>
      <c r="AN8" s="134" t="s">
        <v>40</v>
      </c>
      <c r="AO8" s="137" t="s">
        <v>41</v>
      </c>
      <c r="AP8" s="137" t="s">
        <v>42</v>
      </c>
      <c r="AQ8" s="137" t="s">
        <v>43</v>
      </c>
      <c r="AR8" s="142" t="s">
        <v>44</v>
      </c>
      <c r="AS8" s="142" t="s">
        <v>45</v>
      </c>
      <c r="AT8" s="142" t="s">
        <v>46</v>
      </c>
      <c r="AU8" s="142" t="s">
        <v>47</v>
      </c>
      <c r="AV8" s="142" t="s">
        <v>48</v>
      </c>
      <c r="AW8" s="142" t="s">
        <v>49</v>
      </c>
      <c r="AX8" s="142" t="s">
        <v>50</v>
      </c>
      <c r="AY8" s="142" t="s">
        <v>51</v>
      </c>
      <c r="AZ8" s="142" t="s">
        <v>52</v>
      </c>
      <c r="BA8" s="144" t="s">
        <v>53</v>
      </c>
      <c r="BB8" s="145" t="s">
        <v>54</v>
      </c>
      <c r="BC8" s="145" t="s">
        <v>55</v>
      </c>
      <c r="BD8" s="145" t="s">
        <v>56</v>
      </c>
      <c r="BE8" s="145" t="s">
        <v>57</v>
      </c>
      <c r="BF8" s="145" t="s">
        <v>58</v>
      </c>
      <c r="BG8" s="145" t="s">
        <v>59</v>
      </c>
      <c r="BH8" s="147" t="s">
        <v>60</v>
      </c>
      <c r="BI8" s="148" t="s">
        <v>61</v>
      </c>
      <c r="BJ8" s="148" t="s">
        <v>62</v>
      </c>
      <c r="BK8" s="148" t="s">
        <v>63</v>
      </c>
      <c r="BL8" s="148" t="s">
        <v>64</v>
      </c>
      <c r="BM8" s="148" t="s">
        <v>65</v>
      </c>
      <c r="BN8" s="151" t="s">
        <v>66</v>
      </c>
      <c r="BO8" s="151" t="s">
        <v>67</v>
      </c>
      <c r="BP8" s="151" t="s">
        <v>68</v>
      </c>
      <c r="BQ8" s="152" t="s">
        <v>69</v>
      </c>
    </row>
    <row r="9" spans="1:69">
      <c r="A9" s="138">
        <v>1</v>
      </c>
      <c r="B9" s="139" t="s">
        <v>70</v>
      </c>
      <c r="C9" s="140" t="s">
        <v>71</v>
      </c>
      <c r="D9" s="141" t="s">
        <v>72</v>
      </c>
      <c r="E9" s="141" t="s">
        <v>73</v>
      </c>
      <c r="F9" s="141" t="s">
        <v>74</v>
      </c>
      <c r="G9" s="141" t="s">
        <v>72</v>
      </c>
      <c r="H9" s="141" t="s">
        <v>73</v>
      </c>
      <c r="I9" s="141" t="s">
        <v>75</v>
      </c>
      <c r="J9" s="141" t="s">
        <v>75</v>
      </c>
      <c r="K9" s="143" t="s">
        <v>75</v>
      </c>
      <c r="L9" s="143" t="s">
        <v>73</v>
      </c>
      <c r="M9" s="143" t="s">
        <v>75</v>
      </c>
      <c r="N9" s="143" t="s">
        <v>73</v>
      </c>
      <c r="O9" s="143" t="s">
        <v>72</v>
      </c>
      <c r="P9" s="143" t="s">
        <v>75</v>
      </c>
      <c r="Q9" s="143" t="s">
        <v>73</v>
      </c>
      <c r="R9" s="143" t="s">
        <v>73</v>
      </c>
      <c r="S9" s="143" t="s">
        <v>75</v>
      </c>
      <c r="T9" s="146" t="s">
        <v>74</v>
      </c>
      <c r="U9" s="146" t="s">
        <v>75</v>
      </c>
      <c r="V9" s="146" t="s">
        <v>74</v>
      </c>
      <c r="W9" s="146" t="s">
        <v>74</v>
      </c>
      <c r="X9" s="146" t="s">
        <v>74</v>
      </c>
      <c r="Y9" s="146" t="s">
        <v>72</v>
      </c>
      <c r="Z9" s="146" t="s">
        <v>75</v>
      </c>
      <c r="AA9" s="149" t="s">
        <v>75</v>
      </c>
      <c r="AB9" s="149" t="s">
        <v>72</v>
      </c>
      <c r="AC9" s="149" t="s">
        <v>73</v>
      </c>
      <c r="AD9" s="149" t="s">
        <v>76</v>
      </c>
      <c r="AE9" s="149" t="s">
        <v>73</v>
      </c>
      <c r="AF9" s="149"/>
      <c r="AG9" s="153" t="s">
        <v>75</v>
      </c>
      <c r="AH9" s="153" t="s">
        <v>73</v>
      </c>
      <c r="AI9" s="153" t="s">
        <v>74</v>
      </c>
      <c r="AJ9" s="153" t="s">
        <v>73</v>
      </c>
      <c r="AK9" s="129">
        <f t="shared" ref="AK9:AK47" si="0">IF(D9="A",1,0)</f>
        <v>0</v>
      </c>
      <c r="AL9" s="129">
        <f t="shared" ref="AL9:AL47" si="1">IF(E9="C",1,0)</f>
        <v>1</v>
      </c>
      <c r="AM9" s="129">
        <f t="shared" ref="AM9:AM47" si="2">IF(F9="A",1,0)</f>
        <v>1</v>
      </c>
      <c r="AN9" s="129">
        <f t="shared" ref="AN9:AN47" si="3">IF(G9="D",1,0)</f>
        <v>1</v>
      </c>
      <c r="AO9" s="129">
        <f t="shared" ref="AO9:AO47" si="4">IF(H9="C",1,0)</f>
        <v>1</v>
      </c>
      <c r="AP9" s="129">
        <f t="shared" ref="AP9:AP47" si="5">IF(I9="B",1,0)</f>
        <v>1</v>
      </c>
      <c r="AQ9" s="129">
        <f t="shared" ref="AQ9:AQ47" si="6">IF(J9="B",1,0)</f>
        <v>1</v>
      </c>
      <c r="AR9" s="129">
        <f t="shared" ref="AR9:AR47" si="7">IF(K9="B",1,0)</f>
        <v>1</v>
      </c>
      <c r="AS9" s="129">
        <f t="shared" ref="AS9:AS47" si="8">IF(L9="C",1,0)</f>
        <v>1</v>
      </c>
      <c r="AT9" s="129">
        <f t="shared" ref="AT9:AT47" si="9">IF(M9="B",1,0)</f>
        <v>1</v>
      </c>
      <c r="AU9" s="129">
        <f t="shared" ref="AU9:AU47" si="10">IF(N9="C",1,0)</f>
        <v>1</v>
      </c>
      <c r="AV9" s="129">
        <f t="shared" ref="AV9:AV47" si="11">IF(O9="C",1,0)</f>
        <v>0</v>
      </c>
      <c r="AW9" s="129">
        <f t="shared" ref="AW9:AW47" si="12">IF(P9="B",1,0)</f>
        <v>1</v>
      </c>
      <c r="AX9" s="129">
        <f t="shared" ref="AX9:AX47" si="13">IF(Q9="C",1,0)</f>
        <v>1</v>
      </c>
      <c r="AY9" s="129">
        <f t="shared" ref="AY9:AY47" si="14">IF(R9="C",1,0)</f>
        <v>1</v>
      </c>
      <c r="AZ9" s="129">
        <f t="shared" ref="AZ9:AZ47" si="15">IF(S9="B",1,0)</f>
        <v>1</v>
      </c>
      <c r="BA9" s="129">
        <f t="shared" ref="BA9:BA47" si="16">IF(T9="B",1,0)</f>
        <v>0</v>
      </c>
      <c r="BB9" s="129">
        <f t="shared" ref="BB9:BB47" si="17">IF(U9="B",1,0)</f>
        <v>1</v>
      </c>
      <c r="BC9" s="129">
        <f t="shared" ref="BC9:BC47" si="18">IF(V9="A",1,0)</f>
        <v>1</v>
      </c>
      <c r="BD9" s="129">
        <f t="shared" ref="BD9:BD47" si="19">IF(W9="A",1,0)</f>
        <v>1</v>
      </c>
      <c r="BE9" s="129">
        <f t="shared" ref="BE9:BE47" si="20">IF(X9="B",1,0)</f>
        <v>0</v>
      </c>
      <c r="BF9" s="129">
        <f t="shared" ref="BF9:BF47" si="21">IF(Y9="D",1,0)</f>
        <v>1</v>
      </c>
      <c r="BG9" s="129">
        <f t="shared" ref="BG9:BG47" si="22">IF(Z9="B",1,0)</f>
        <v>1</v>
      </c>
      <c r="BH9" s="129">
        <f t="shared" ref="BH9:BH47" si="23">IF(AA9="C",1,0)</f>
        <v>0</v>
      </c>
      <c r="BI9" s="129">
        <f t="shared" ref="BI9:BI47" si="24">IF(AB9="B",1,0)</f>
        <v>0</v>
      </c>
      <c r="BJ9" s="129">
        <f t="shared" ref="BJ9:BJ47" si="25">IF(AC9="D",1,0)</f>
        <v>0</v>
      </c>
      <c r="BK9" s="129">
        <f t="shared" ref="BK9:BK47" si="26">IF(AD9="D",1,0)</f>
        <v>0</v>
      </c>
      <c r="BL9" s="129">
        <f t="shared" ref="BL9:BL47" si="27">IF(AE9="C",1,0)</f>
        <v>1</v>
      </c>
      <c r="BM9" s="129">
        <f t="shared" ref="BM9:BM47" si="28">IF(AF9="C",1,0)</f>
        <v>0</v>
      </c>
      <c r="BN9" s="129">
        <f t="shared" ref="BN9:BN47" si="29">IF(AG9="B",1,0)</f>
        <v>1</v>
      </c>
      <c r="BO9" s="129">
        <f t="shared" ref="BO9:BO47" si="30">IF(AH9="C",1,0)</f>
        <v>1</v>
      </c>
      <c r="BP9" s="129">
        <f t="shared" ref="BP9:BP47" si="31">IF(AI9="B",1,0)</f>
        <v>0</v>
      </c>
      <c r="BQ9" s="129">
        <f t="shared" ref="BQ9:BQ47" si="32">IF(AJ9="B",1,0)</f>
        <v>0</v>
      </c>
    </row>
    <row r="10" spans="1:69">
      <c r="A10" s="138">
        <v>2</v>
      </c>
      <c r="B10" s="139" t="s">
        <v>77</v>
      </c>
      <c r="C10" s="140" t="s">
        <v>71</v>
      </c>
      <c r="D10" s="141" t="s">
        <v>74</v>
      </c>
      <c r="E10" s="141" t="s">
        <v>75</v>
      </c>
      <c r="F10" s="141" t="s">
        <v>75</v>
      </c>
      <c r="G10" s="141" t="s">
        <v>74</v>
      </c>
      <c r="H10" s="141" t="s">
        <v>73</v>
      </c>
      <c r="I10" s="141" t="s">
        <v>75</v>
      </c>
      <c r="J10" s="141" t="s">
        <v>76</v>
      </c>
      <c r="K10" s="143" t="s">
        <v>75</v>
      </c>
      <c r="L10" s="143" t="s">
        <v>73</v>
      </c>
      <c r="M10" s="143" t="s">
        <v>75</v>
      </c>
      <c r="N10" s="143" t="s">
        <v>73</v>
      </c>
      <c r="O10" s="143" t="s">
        <v>74</v>
      </c>
      <c r="P10" s="143" t="s">
        <v>72</v>
      </c>
      <c r="Q10" s="143" t="s">
        <v>73</v>
      </c>
      <c r="R10" s="143" t="s">
        <v>72</v>
      </c>
      <c r="S10" s="143" t="s">
        <v>75</v>
      </c>
      <c r="T10" s="146" t="s">
        <v>74</v>
      </c>
      <c r="U10" s="146" t="s">
        <v>75</v>
      </c>
      <c r="V10" s="146" t="s">
        <v>74</v>
      </c>
      <c r="W10" s="146" t="s">
        <v>76</v>
      </c>
      <c r="X10" s="146" t="s">
        <v>75</v>
      </c>
      <c r="Y10" s="146" t="s">
        <v>75</v>
      </c>
      <c r="Z10" s="146" t="s">
        <v>75</v>
      </c>
      <c r="AA10" s="149" t="s">
        <v>74</v>
      </c>
      <c r="AB10" s="149" t="s">
        <v>73</v>
      </c>
      <c r="AC10" s="149" t="s">
        <v>74</v>
      </c>
      <c r="AD10" s="149" t="s">
        <v>75</v>
      </c>
      <c r="AE10" s="149" t="s">
        <v>73</v>
      </c>
      <c r="AF10" s="149" t="s">
        <v>73</v>
      </c>
      <c r="AG10" s="153" t="s">
        <v>75</v>
      </c>
      <c r="AH10" s="153" t="s">
        <v>73</v>
      </c>
      <c r="AI10" s="153" t="s">
        <v>75</v>
      </c>
      <c r="AJ10" s="153" t="s">
        <v>74</v>
      </c>
      <c r="AK10" s="129">
        <f t="shared" si="0"/>
        <v>1</v>
      </c>
      <c r="AL10" s="129">
        <f t="shared" si="1"/>
        <v>0</v>
      </c>
      <c r="AM10" s="129">
        <f t="shared" si="2"/>
        <v>0</v>
      </c>
      <c r="AN10" s="129">
        <f t="shared" si="3"/>
        <v>0</v>
      </c>
      <c r="AO10" s="129">
        <f t="shared" si="4"/>
        <v>1</v>
      </c>
      <c r="AP10" s="129">
        <f t="shared" si="5"/>
        <v>1</v>
      </c>
      <c r="AQ10" s="129">
        <f t="shared" si="6"/>
        <v>0</v>
      </c>
      <c r="AR10" s="129">
        <f t="shared" si="7"/>
        <v>1</v>
      </c>
      <c r="AS10" s="129">
        <f t="shared" si="8"/>
        <v>1</v>
      </c>
      <c r="AT10" s="129">
        <f t="shared" si="9"/>
        <v>1</v>
      </c>
      <c r="AU10" s="129">
        <f t="shared" si="10"/>
        <v>1</v>
      </c>
      <c r="AV10" s="129">
        <f t="shared" si="11"/>
        <v>0</v>
      </c>
      <c r="AW10" s="129">
        <f t="shared" si="12"/>
        <v>0</v>
      </c>
      <c r="AX10" s="129">
        <f t="shared" si="13"/>
        <v>1</v>
      </c>
      <c r="AY10" s="129">
        <f t="shared" si="14"/>
        <v>0</v>
      </c>
      <c r="AZ10" s="129">
        <f t="shared" si="15"/>
        <v>1</v>
      </c>
      <c r="BA10" s="129">
        <f t="shared" si="16"/>
        <v>0</v>
      </c>
      <c r="BB10" s="129">
        <f t="shared" si="17"/>
        <v>1</v>
      </c>
      <c r="BC10" s="129">
        <f t="shared" si="18"/>
        <v>1</v>
      </c>
      <c r="BD10" s="129">
        <f t="shared" si="19"/>
        <v>0</v>
      </c>
      <c r="BE10" s="129">
        <f t="shared" si="20"/>
        <v>1</v>
      </c>
      <c r="BF10" s="129">
        <f t="shared" si="21"/>
        <v>0</v>
      </c>
      <c r="BG10" s="129">
        <f t="shared" si="22"/>
        <v>1</v>
      </c>
      <c r="BH10" s="129">
        <f t="shared" si="23"/>
        <v>0</v>
      </c>
      <c r="BI10" s="129">
        <f t="shared" si="24"/>
        <v>0</v>
      </c>
      <c r="BJ10" s="129">
        <f t="shared" si="25"/>
        <v>0</v>
      </c>
      <c r="BK10" s="129">
        <f t="shared" si="26"/>
        <v>0</v>
      </c>
      <c r="BL10" s="129">
        <f t="shared" si="27"/>
        <v>1</v>
      </c>
      <c r="BM10" s="129">
        <f t="shared" si="28"/>
        <v>1</v>
      </c>
      <c r="BN10" s="129">
        <f t="shared" si="29"/>
        <v>1</v>
      </c>
      <c r="BO10" s="129">
        <f t="shared" si="30"/>
        <v>1</v>
      </c>
      <c r="BP10" s="129">
        <f t="shared" si="31"/>
        <v>1</v>
      </c>
      <c r="BQ10" s="129">
        <f t="shared" si="32"/>
        <v>0</v>
      </c>
    </row>
    <row r="11" spans="1:69">
      <c r="A11" s="138">
        <v>3</v>
      </c>
      <c r="B11" s="139" t="s">
        <v>78</v>
      </c>
      <c r="C11" s="140" t="s">
        <v>71</v>
      </c>
      <c r="D11" s="141" t="s">
        <v>74</v>
      </c>
      <c r="E11" s="141" t="s">
        <v>73</v>
      </c>
      <c r="F11" s="141" t="s">
        <v>75</v>
      </c>
      <c r="G11" s="141" t="s">
        <v>72</v>
      </c>
      <c r="H11" s="141" t="s">
        <v>73</v>
      </c>
      <c r="I11" s="141" t="s">
        <v>75</v>
      </c>
      <c r="J11" s="141" t="s">
        <v>76</v>
      </c>
      <c r="K11" s="143" t="s">
        <v>75</v>
      </c>
      <c r="L11" s="143" t="s">
        <v>73</v>
      </c>
      <c r="M11" s="143" t="s">
        <v>75</v>
      </c>
      <c r="N11" s="143" t="s">
        <v>73</v>
      </c>
      <c r="O11" s="143" t="s">
        <v>74</v>
      </c>
      <c r="P11" s="143" t="s">
        <v>74</v>
      </c>
      <c r="Q11" s="143" t="s">
        <v>72</v>
      </c>
      <c r="R11" s="143" t="s">
        <v>72</v>
      </c>
      <c r="S11" s="143" t="s">
        <v>75</v>
      </c>
      <c r="T11" s="146" t="s">
        <v>74</v>
      </c>
      <c r="U11" s="146" t="s">
        <v>75</v>
      </c>
      <c r="V11" s="146" t="s">
        <v>75</v>
      </c>
      <c r="W11" s="146" t="s">
        <v>74</v>
      </c>
      <c r="X11" s="146" t="s">
        <v>75</v>
      </c>
      <c r="Y11" s="146" t="s">
        <v>73</v>
      </c>
      <c r="Z11" s="146" t="s">
        <v>75</v>
      </c>
      <c r="AA11" s="149" t="s">
        <v>73</v>
      </c>
      <c r="AB11" s="149" t="s">
        <v>72</v>
      </c>
      <c r="AC11" s="149" t="s">
        <v>73</v>
      </c>
      <c r="AD11" s="149" t="s">
        <v>75</v>
      </c>
      <c r="AE11" s="149" t="s">
        <v>73</v>
      </c>
      <c r="AF11" s="149" t="s">
        <v>73</v>
      </c>
      <c r="AG11" s="153" t="s">
        <v>75</v>
      </c>
      <c r="AH11" s="153" t="s">
        <v>73</v>
      </c>
      <c r="AI11" s="153" t="s">
        <v>72</v>
      </c>
      <c r="AJ11" s="153" t="s">
        <v>74</v>
      </c>
      <c r="AK11" s="129">
        <f t="shared" si="0"/>
        <v>1</v>
      </c>
      <c r="AL11" s="129">
        <f t="shared" si="1"/>
        <v>1</v>
      </c>
      <c r="AM11" s="129">
        <f t="shared" si="2"/>
        <v>0</v>
      </c>
      <c r="AN11" s="129">
        <f t="shared" si="3"/>
        <v>1</v>
      </c>
      <c r="AO11" s="129">
        <f t="shared" si="4"/>
        <v>1</v>
      </c>
      <c r="AP11" s="129">
        <f t="shared" si="5"/>
        <v>1</v>
      </c>
      <c r="AQ11" s="129">
        <f t="shared" si="6"/>
        <v>0</v>
      </c>
      <c r="AR11" s="129">
        <f t="shared" si="7"/>
        <v>1</v>
      </c>
      <c r="AS11" s="129">
        <f t="shared" si="8"/>
        <v>1</v>
      </c>
      <c r="AT11" s="129">
        <f t="shared" si="9"/>
        <v>1</v>
      </c>
      <c r="AU11" s="129">
        <f t="shared" si="10"/>
        <v>1</v>
      </c>
      <c r="AV11" s="129">
        <f t="shared" si="11"/>
        <v>0</v>
      </c>
      <c r="AW11" s="129">
        <f t="shared" si="12"/>
        <v>0</v>
      </c>
      <c r="AX11" s="129">
        <f t="shared" si="13"/>
        <v>0</v>
      </c>
      <c r="AY11" s="129">
        <f t="shared" si="14"/>
        <v>0</v>
      </c>
      <c r="AZ11" s="129">
        <f t="shared" si="15"/>
        <v>1</v>
      </c>
      <c r="BA11" s="129">
        <f t="shared" si="16"/>
        <v>0</v>
      </c>
      <c r="BB11" s="129">
        <f t="shared" si="17"/>
        <v>1</v>
      </c>
      <c r="BC11" s="129">
        <f t="shared" si="18"/>
        <v>0</v>
      </c>
      <c r="BD11" s="129">
        <f t="shared" si="19"/>
        <v>1</v>
      </c>
      <c r="BE11" s="129">
        <f t="shared" si="20"/>
        <v>1</v>
      </c>
      <c r="BF11" s="129">
        <f t="shared" si="21"/>
        <v>0</v>
      </c>
      <c r="BG11" s="129">
        <f t="shared" si="22"/>
        <v>1</v>
      </c>
      <c r="BH11" s="129">
        <f t="shared" si="23"/>
        <v>1</v>
      </c>
      <c r="BI11" s="129">
        <f t="shared" si="24"/>
        <v>0</v>
      </c>
      <c r="BJ11" s="129">
        <f t="shared" si="25"/>
        <v>0</v>
      </c>
      <c r="BK11" s="129">
        <f t="shared" si="26"/>
        <v>0</v>
      </c>
      <c r="BL11" s="129">
        <f t="shared" si="27"/>
        <v>1</v>
      </c>
      <c r="BM11" s="129">
        <f t="shared" si="28"/>
        <v>1</v>
      </c>
      <c r="BN11" s="129">
        <f t="shared" si="29"/>
        <v>1</v>
      </c>
      <c r="BO11" s="129">
        <f t="shared" si="30"/>
        <v>1</v>
      </c>
      <c r="BP11" s="129">
        <f t="shared" si="31"/>
        <v>0</v>
      </c>
      <c r="BQ11" s="129">
        <f t="shared" si="32"/>
        <v>0</v>
      </c>
    </row>
    <row r="12" spans="1:69">
      <c r="A12" s="138">
        <v>4</v>
      </c>
      <c r="B12" s="139" t="s">
        <v>79</v>
      </c>
      <c r="C12" s="140" t="s">
        <v>71</v>
      </c>
      <c r="D12" s="141" t="s">
        <v>74</v>
      </c>
      <c r="E12" s="141" t="s">
        <v>73</v>
      </c>
      <c r="F12" s="141" t="s">
        <v>74</v>
      </c>
      <c r="G12" s="141" t="s">
        <v>75</v>
      </c>
      <c r="H12" s="141" t="s">
        <v>72</v>
      </c>
      <c r="I12" s="141" t="s">
        <v>75</v>
      </c>
      <c r="J12" s="141" t="s">
        <v>74</v>
      </c>
      <c r="K12" s="143" t="s">
        <v>75</v>
      </c>
      <c r="L12" s="143" t="s">
        <v>73</v>
      </c>
      <c r="M12" s="143" t="s">
        <v>75</v>
      </c>
      <c r="N12" s="143" t="s">
        <v>73</v>
      </c>
      <c r="O12" s="143" t="s">
        <v>73</v>
      </c>
      <c r="P12" s="143" t="s">
        <v>75</v>
      </c>
      <c r="Q12" s="143" t="s">
        <v>73</v>
      </c>
      <c r="R12" s="143" t="s">
        <v>74</v>
      </c>
      <c r="S12" s="143" t="s">
        <v>75</v>
      </c>
      <c r="T12" s="146" t="s">
        <v>75</v>
      </c>
      <c r="U12" s="146" t="s">
        <v>72</v>
      </c>
      <c r="V12" s="146" t="s">
        <v>74</v>
      </c>
      <c r="W12" s="146" t="s">
        <v>72</v>
      </c>
      <c r="X12" s="146" t="s">
        <v>75</v>
      </c>
      <c r="Y12" s="146" t="s">
        <v>72</v>
      </c>
      <c r="Z12" s="146" t="s">
        <v>75</v>
      </c>
      <c r="AA12" s="149" t="s">
        <v>74</v>
      </c>
      <c r="AB12" s="149" t="s">
        <v>75</v>
      </c>
      <c r="AC12" s="149" t="s">
        <v>75</v>
      </c>
      <c r="AD12" s="149" t="s">
        <v>75</v>
      </c>
      <c r="AE12" s="149" t="s">
        <v>73</v>
      </c>
      <c r="AF12" s="149" t="s">
        <v>73</v>
      </c>
      <c r="AG12" s="153" t="s">
        <v>75</v>
      </c>
      <c r="AH12" s="153" t="s">
        <v>73</v>
      </c>
      <c r="AI12" s="153" t="s">
        <v>73</v>
      </c>
      <c r="AJ12" s="153" t="s">
        <v>75</v>
      </c>
      <c r="AK12" s="129">
        <f t="shared" si="0"/>
        <v>1</v>
      </c>
      <c r="AL12" s="129">
        <f t="shared" si="1"/>
        <v>1</v>
      </c>
      <c r="AM12" s="129">
        <f t="shared" si="2"/>
        <v>1</v>
      </c>
      <c r="AN12" s="129">
        <f t="shared" si="3"/>
        <v>0</v>
      </c>
      <c r="AO12" s="129">
        <f t="shared" si="4"/>
        <v>0</v>
      </c>
      <c r="AP12" s="129">
        <f t="shared" si="5"/>
        <v>1</v>
      </c>
      <c r="AQ12" s="129">
        <f t="shared" si="6"/>
        <v>0</v>
      </c>
      <c r="AR12" s="129">
        <f t="shared" si="7"/>
        <v>1</v>
      </c>
      <c r="AS12" s="129">
        <f t="shared" si="8"/>
        <v>1</v>
      </c>
      <c r="AT12" s="129">
        <f t="shared" si="9"/>
        <v>1</v>
      </c>
      <c r="AU12" s="129">
        <f t="shared" si="10"/>
        <v>1</v>
      </c>
      <c r="AV12" s="129">
        <f t="shared" si="11"/>
        <v>1</v>
      </c>
      <c r="AW12" s="129">
        <f t="shared" si="12"/>
        <v>1</v>
      </c>
      <c r="AX12" s="129">
        <f t="shared" si="13"/>
        <v>1</v>
      </c>
      <c r="AY12" s="129">
        <f t="shared" si="14"/>
        <v>0</v>
      </c>
      <c r="AZ12" s="129">
        <f t="shared" si="15"/>
        <v>1</v>
      </c>
      <c r="BA12" s="129">
        <f t="shared" si="16"/>
        <v>1</v>
      </c>
      <c r="BB12" s="129">
        <f t="shared" si="17"/>
        <v>0</v>
      </c>
      <c r="BC12" s="129">
        <f t="shared" si="18"/>
        <v>1</v>
      </c>
      <c r="BD12" s="129">
        <f t="shared" si="19"/>
        <v>0</v>
      </c>
      <c r="BE12" s="129">
        <f t="shared" si="20"/>
        <v>1</v>
      </c>
      <c r="BF12" s="129">
        <f t="shared" si="21"/>
        <v>1</v>
      </c>
      <c r="BG12" s="129">
        <f t="shared" si="22"/>
        <v>1</v>
      </c>
      <c r="BH12" s="129">
        <f t="shared" si="23"/>
        <v>0</v>
      </c>
      <c r="BI12" s="129">
        <f t="shared" si="24"/>
        <v>1</v>
      </c>
      <c r="BJ12" s="129">
        <f t="shared" si="25"/>
        <v>0</v>
      </c>
      <c r="BK12" s="129">
        <f t="shared" si="26"/>
        <v>0</v>
      </c>
      <c r="BL12" s="129">
        <f t="shared" si="27"/>
        <v>1</v>
      </c>
      <c r="BM12" s="129">
        <f t="shared" si="28"/>
        <v>1</v>
      </c>
      <c r="BN12" s="129">
        <f t="shared" si="29"/>
        <v>1</v>
      </c>
      <c r="BO12" s="129">
        <f t="shared" si="30"/>
        <v>1</v>
      </c>
      <c r="BP12" s="129">
        <f t="shared" si="31"/>
        <v>0</v>
      </c>
      <c r="BQ12" s="129">
        <f t="shared" si="32"/>
        <v>1</v>
      </c>
    </row>
    <row r="13" spans="1:69">
      <c r="A13" s="138">
        <v>5</v>
      </c>
      <c r="B13" s="139" t="s">
        <v>80</v>
      </c>
      <c r="C13" s="140" t="s">
        <v>71</v>
      </c>
      <c r="D13" s="141" t="s">
        <v>74</v>
      </c>
      <c r="E13" s="141" t="s">
        <v>73</v>
      </c>
      <c r="F13" s="141" t="s">
        <v>74</v>
      </c>
      <c r="G13" s="141" t="s">
        <v>72</v>
      </c>
      <c r="H13" s="141" t="s">
        <v>73</v>
      </c>
      <c r="I13" s="141" t="s">
        <v>73</v>
      </c>
      <c r="J13" s="141" t="s">
        <v>73</v>
      </c>
      <c r="K13" s="143" t="s">
        <v>75</v>
      </c>
      <c r="L13" s="143" t="s">
        <v>73</v>
      </c>
      <c r="M13" s="143" t="s">
        <v>75</v>
      </c>
      <c r="N13" s="143" t="s">
        <v>73</v>
      </c>
      <c r="O13" s="143" t="s">
        <v>72</v>
      </c>
      <c r="P13" s="143" t="s">
        <v>75</v>
      </c>
      <c r="Q13" s="143" t="s">
        <v>73</v>
      </c>
      <c r="R13" s="143" t="s">
        <v>73</v>
      </c>
      <c r="S13" s="143" t="s">
        <v>75</v>
      </c>
      <c r="T13" s="146" t="s">
        <v>72</v>
      </c>
      <c r="U13" s="146" t="s">
        <v>73</v>
      </c>
      <c r="V13" s="146" t="s">
        <v>74</v>
      </c>
      <c r="W13" s="146" t="s">
        <v>75</v>
      </c>
      <c r="X13" s="146" t="s">
        <v>75</v>
      </c>
      <c r="Y13" s="146" t="s">
        <v>75</v>
      </c>
      <c r="Z13" s="146" t="s">
        <v>75</v>
      </c>
      <c r="AA13" s="149" t="s">
        <v>73</v>
      </c>
      <c r="AB13" s="149" t="s">
        <v>75</v>
      </c>
      <c r="AC13" s="149" t="s">
        <v>72</v>
      </c>
      <c r="AD13" s="149" t="s">
        <v>75</v>
      </c>
      <c r="AE13" s="149" t="s">
        <v>73</v>
      </c>
      <c r="AF13" s="149" t="s">
        <v>73</v>
      </c>
      <c r="AG13" s="153" t="s">
        <v>74</v>
      </c>
      <c r="AH13" s="153" t="s">
        <v>73</v>
      </c>
      <c r="AI13" s="153" t="s">
        <v>74</v>
      </c>
      <c r="AJ13" s="153" t="s">
        <v>76</v>
      </c>
      <c r="AK13" s="129">
        <f t="shared" si="0"/>
        <v>1</v>
      </c>
      <c r="AL13" s="129">
        <f t="shared" si="1"/>
        <v>1</v>
      </c>
      <c r="AM13" s="129">
        <f t="shared" si="2"/>
        <v>1</v>
      </c>
      <c r="AN13" s="129">
        <f t="shared" si="3"/>
        <v>1</v>
      </c>
      <c r="AO13" s="129">
        <f t="shared" si="4"/>
        <v>1</v>
      </c>
      <c r="AP13" s="129">
        <f t="shared" si="5"/>
        <v>0</v>
      </c>
      <c r="AQ13" s="129">
        <f t="shared" si="6"/>
        <v>0</v>
      </c>
      <c r="AR13" s="129">
        <f t="shared" si="7"/>
        <v>1</v>
      </c>
      <c r="AS13" s="129">
        <f t="shared" si="8"/>
        <v>1</v>
      </c>
      <c r="AT13" s="129">
        <f t="shared" si="9"/>
        <v>1</v>
      </c>
      <c r="AU13" s="129">
        <f t="shared" si="10"/>
        <v>1</v>
      </c>
      <c r="AV13" s="129">
        <f t="shared" si="11"/>
        <v>0</v>
      </c>
      <c r="AW13" s="129">
        <f t="shared" si="12"/>
        <v>1</v>
      </c>
      <c r="AX13" s="129">
        <f t="shared" si="13"/>
        <v>1</v>
      </c>
      <c r="AY13" s="129">
        <f t="shared" si="14"/>
        <v>1</v>
      </c>
      <c r="AZ13" s="129">
        <f t="shared" si="15"/>
        <v>1</v>
      </c>
      <c r="BA13" s="129">
        <f t="shared" si="16"/>
        <v>0</v>
      </c>
      <c r="BB13" s="129">
        <f t="shared" si="17"/>
        <v>0</v>
      </c>
      <c r="BC13" s="129">
        <f t="shared" si="18"/>
        <v>1</v>
      </c>
      <c r="BD13" s="129">
        <f t="shared" si="19"/>
        <v>0</v>
      </c>
      <c r="BE13" s="129">
        <f t="shared" si="20"/>
        <v>1</v>
      </c>
      <c r="BF13" s="129">
        <f t="shared" si="21"/>
        <v>0</v>
      </c>
      <c r="BG13" s="129">
        <f t="shared" si="22"/>
        <v>1</v>
      </c>
      <c r="BH13" s="129">
        <f t="shared" si="23"/>
        <v>1</v>
      </c>
      <c r="BI13" s="129">
        <f t="shared" si="24"/>
        <v>1</v>
      </c>
      <c r="BJ13" s="129">
        <f t="shared" si="25"/>
        <v>1</v>
      </c>
      <c r="BK13" s="129">
        <f t="shared" si="26"/>
        <v>0</v>
      </c>
      <c r="BL13" s="129">
        <f t="shared" si="27"/>
        <v>1</v>
      </c>
      <c r="BM13" s="129">
        <f t="shared" si="28"/>
        <v>1</v>
      </c>
      <c r="BN13" s="129">
        <f t="shared" si="29"/>
        <v>0</v>
      </c>
      <c r="BO13" s="129">
        <f t="shared" si="30"/>
        <v>1</v>
      </c>
      <c r="BP13" s="129">
        <f t="shared" si="31"/>
        <v>0</v>
      </c>
      <c r="BQ13" s="129">
        <f t="shared" si="32"/>
        <v>0</v>
      </c>
    </row>
    <row r="14" spans="1:69">
      <c r="A14" s="138">
        <v>6</v>
      </c>
      <c r="B14" s="139" t="s">
        <v>81</v>
      </c>
      <c r="C14" s="140" t="s">
        <v>71</v>
      </c>
      <c r="D14" s="141" t="s">
        <v>75</v>
      </c>
      <c r="E14" s="141" t="s">
        <v>73</v>
      </c>
      <c r="F14" s="141" t="s">
        <v>74</v>
      </c>
      <c r="G14" s="141" t="s">
        <v>72</v>
      </c>
      <c r="H14" s="141" t="s">
        <v>73</v>
      </c>
      <c r="I14" s="141" t="s">
        <v>75</v>
      </c>
      <c r="J14" s="141" t="s">
        <v>74</v>
      </c>
      <c r="K14" s="143" t="s">
        <v>75</v>
      </c>
      <c r="L14" s="143" t="s">
        <v>73</v>
      </c>
      <c r="M14" s="143" t="s">
        <v>75</v>
      </c>
      <c r="N14" s="143" t="s">
        <v>73</v>
      </c>
      <c r="O14" s="143" t="s">
        <v>73</v>
      </c>
      <c r="P14" s="143" t="s">
        <v>75</v>
      </c>
      <c r="Q14" s="143" t="s">
        <v>73</v>
      </c>
      <c r="R14" s="143" t="s">
        <v>73</v>
      </c>
      <c r="S14" s="143" t="s">
        <v>75</v>
      </c>
      <c r="T14" s="146" t="s">
        <v>75</v>
      </c>
      <c r="U14" s="146" t="s">
        <v>75</v>
      </c>
      <c r="V14" s="146" t="s">
        <v>74</v>
      </c>
      <c r="W14" s="146" t="s">
        <v>72</v>
      </c>
      <c r="X14" s="146" t="s">
        <v>73</v>
      </c>
      <c r="Y14" s="146" t="s">
        <v>76</v>
      </c>
      <c r="Z14" s="146" t="s">
        <v>75</v>
      </c>
      <c r="AA14" s="149" t="s">
        <v>76</v>
      </c>
      <c r="AB14" s="149" t="s">
        <v>75</v>
      </c>
      <c r="AC14" s="149" t="s">
        <v>72</v>
      </c>
      <c r="AD14" s="149" t="s">
        <v>76</v>
      </c>
      <c r="AE14" s="149" t="s">
        <v>73</v>
      </c>
      <c r="AF14" s="149" t="s">
        <v>73</v>
      </c>
      <c r="AG14" s="153" t="s">
        <v>75</v>
      </c>
      <c r="AH14" s="153" t="s">
        <v>73</v>
      </c>
      <c r="AI14" s="153" t="s">
        <v>75</v>
      </c>
      <c r="AJ14" s="153" t="s">
        <v>75</v>
      </c>
      <c r="AK14" s="129">
        <f t="shared" si="0"/>
        <v>0</v>
      </c>
      <c r="AL14" s="129">
        <f t="shared" si="1"/>
        <v>1</v>
      </c>
      <c r="AM14" s="129">
        <f t="shared" si="2"/>
        <v>1</v>
      </c>
      <c r="AN14" s="129">
        <f t="shared" si="3"/>
        <v>1</v>
      </c>
      <c r="AO14" s="129">
        <f t="shared" si="4"/>
        <v>1</v>
      </c>
      <c r="AP14" s="129">
        <f t="shared" si="5"/>
        <v>1</v>
      </c>
      <c r="AQ14" s="129">
        <f t="shared" si="6"/>
        <v>0</v>
      </c>
      <c r="AR14" s="129">
        <f t="shared" si="7"/>
        <v>1</v>
      </c>
      <c r="AS14" s="129">
        <f t="shared" si="8"/>
        <v>1</v>
      </c>
      <c r="AT14" s="129">
        <f t="shared" si="9"/>
        <v>1</v>
      </c>
      <c r="AU14" s="129">
        <f t="shared" si="10"/>
        <v>1</v>
      </c>
      <c r="AV14" s="129">
        <f t="shared" si="11"/>
        <v>1</v>
      </c>
      <c r="AW14" s="129">
        <f t="shared" si="12"/>
        <v>1</v>
      </c>
      <c r="AX14" s="129">
        <f t="shared" si="13"/>
        <v>1</v>
      </c>
      <c r="AY14" s="129">
        <f t="shared" si="14"/>
        <v>1</v>
      </c>
      <c r="AZ14" s="129">
        <f t="shared" si="15"/>
        <v>1</v>
      </c>
      <c r="BA14" s="129">
        <f t="shared" si="16"/>
        <v>1</v>
      </c>
      <c r="BB14" s="129">
        <f t="shared" si="17"/>
        <v>1</v>
      </c>
      <c r="BC14" s="129">
        <f t="shared" si="18"/>
        <v>1</v>
      </c>
      <c r="BD14" s="129">
        <f t="shared" si="19"/>
        <v>0</v>
      </c>
      <c r="BE14" s="129">
        <f t="shared" si="20"/>
        <v>0</v>
      </c>
      <c r="BF14" s="129">
        <f t="shared" si="21"/>
        <v>0</v>
      </c>
      <c r="BG14" s="129">
        <f t="shared" si="22"/>
        <v>1</v>
      </c>
      <c r="BH14" s="129">
        <f t="shared" si="23"/>
        <v>0</v>
      </c>
      <c r="BI14" s="129">
        <f t="shared" si="24"/>
        <v>1</v>
      </c>
      <c r="BJ14" s="129">
        <f t="shared" si="25"/>
        <v>1</v>
      </c>
      <c r="BK14" s="129">
        <f t="shared" si="26"/>
        <v>0</v>
      </c>
      <c r="BL14" s="129">
        <f t="shared" si="27"/>
        <v>1</v>
      </c>
      <c r="BM14" s="129">
        <f t="shared" si="28"/>
        <v>1</v>
      </c>
      <c r="BN14" s="129">
        <f t="shared" si="29"/>
        <v>1</v>
      </c>
      <c r="BO14" s="129">
        <f t="shared" si="30"/>
        <v>1</v>
      </c>
      <c r="BP14" s="129">
        <f t="shared" si="31"/>
        <v>1</v>
      </c>
      <c r="BQ14" s="129">
        <f t="shared" si="32"/>
        <v>1</v>
      </c>
    </row>
    <row r="15" spans="1:69">
      <c r="A15" s="138">
        <v>7</v>
      </c>
      <c r="B15" s="139" t="s">
        <v>82</v>
      </c>
      <c r="C15" s="140" t="s">
        <v>71</v>
      </c>
      <c r="D15" s="141" t="s">
        <v>74</v>
      </c>
      <c r="E15" s="141" t="s">
        <v>73</v>
      </c>
      <c r="F15" s="141" t="s">
        <v>74</v>
      </c>
      <c r="G15" s="141" t="s">
        <v>75</v>
      </c>
      <c r="H15" s="141" t="s">
        <v>73</v>
      </c>
      <c r="I15" s="141" t="s">
        <v>75</v>
      </c>
      <c r="J15" s="141" t="s">
        <v>75</v>
      </c>
      <c r="K15" s="143" t="s">
        <v>75</v>
      </c>
      <c r="L15" s="143" t="s">
        <v>73</v>
      </c>
      <c r="M15" s="143" t="s">
        <v>75</v>
      </c>
      <c r="N15" s="143" t="s">
        <v>73</v>
      </c>
      <c r="O15" s="143" t="s">
        <v>73</v>
      </c>
      <c r="P15" s="143" t="s">
        <v>75</v>
      </c>
      <c r="Q15" s="143" t="s">
        <v>73</v>
      </c>
      <c r="R15" s="143" t="s">
        <v>73</v>
      </c>
      <c r="S15" s="143" t="s">
        <v>75</v>
      </c>
      <c r="T15" s="146" t="s">
        <v>75</v>
      </c>
      <c r="U15" s="146" t="s">
        <v>72</v>
      </c>
      <c r="V15" s="146" t="s">
        <v>74</v>
      </c>
      <c r="W15" s="146" t="s">
        <v>74</v>
      </c>
      <c r="X15" s="146" t="s">
        <v>74</v>
      </c>
      <c r="Y15" s="146" t="s">
        <v>76</v>
      </c>
      <c r="Z15" s="146" t="s">
        <v>75</v>
      </c>
      <c r="AA15" s="149" t="s">
        <v>74</v>
      </c>
      <c r="AB15" s="149"/>
      <c r="AC15" s="149" t="s">
        <v>72</v>
      </c>
      <c r="AD15" s="149" t="s">
        <v>76</v>
      </c>
      <c r="AE15" s="149" t="s">
        <v>73</v>
      </c>
      <c r="AF15" s="149" t="s">
        <v>73</v>
      </c>
      <c r="AG15" s="153" t="s">
        <v>75</v>
      </c>
      <c r="AH15" s="153" t="s">
        <v>73</v>
      </c>
      <c r="AI15" s="153" t="s">
        <v>74</v>
      </c>
      <c r="AJ15" s="153" t="s">
        <v>75</v>
      </c>
      <c r="AK15" s="129">
        <f t="shared" si="0"/>
        <v>1</v>
      </c>
      <c r="AL15" s="129">
        <f t="shared" si="1"/>
        <v>1</v>
      </c>
      <c r="AM15" s="129">
        <f t="shared" si="2"/>
        <v>1</v>
      </c>
      <c r="AN15" s="129">
        <f t="shared" si="3"/>
        <v>0</v>
      </c>
      <c r="AO15" s="129">
        <f t="shared" si="4"/>
        <v>1</v>
      </c>
      <c r="AP15" s="129">
        <f t="shared" si="5"/>
        <v>1</v>
      </c>
      <c r="AQ15" s="129">
        <f t="shared" si="6"/>
        <v>1</v>
      </c>
      <c r="AR15" s="129">
        <f t="shared" si="7"/>
        <v>1</v>
      </c>
      <c r="AS15" s="129">
        <f t="shared" si="8"/>
        <v>1</v>
      </c>
      <c r="AT15" s="129">
        <f t="shared" si="9"/>
        <v>1</v>
      </c>
      <c r="AU15" s="129">
        <f t="shared" si="10"/>
        <v>1</v>
      </c>
      <c r="AV15" s="129">
        <f t="shared" si="11"/>
        <v>1</v>
      </c>
      <c r="AW15" s="129">
        <f t="shared" si="12"/>
        <v>1</v>
      </c>
      <c r="AX15" s="129">
        <f t="shared" si="13"/>
        <v>1</v>
      </c>
      <c r="AY15" s="129">
        <f t="shared" si="14"/>
        <v>1</v>
      </c>
      <c r="AZ15" s="129">
        <f t="shared" si="15"/>
        <v>1</v>
      </c>
      <c r="BA15" s="129">
        <f t="shared" si="16"/>
        <v>1</v>
      </c>
      <c r="BB15" s="129">
        <f t="shared" si="17"/>
        <v>0</v>
      </c>
      <c r="BC15" s="129">
        <f t="shared" si="18"/>
        <v>1</v>
      </c>
      <c r="BD15" s="129">
        <f t="shared" si="19"/>
        <v>1</v>
      </c>
      <c r="BE15" s="129">
        <f t="shared" si="20"/>
        <v>0</v>
      </c>
      <c r="BF15" s="129">
        <f t="shared" si="21"/>
        <v>0</v>
      </c>
      <c r="BG15" s="129">
        <f t="shared" si="22"/>
        <v>1</v>
      </c>
      <c r="BH15" s="129">
        <f t="shared" si="23"/>
        <v>0</v>
      </c>
      <c r="BI15" s="129">
        <f t="shared" si="24"/>
        <v>0</v>
      </c>
      <c r="BJ15" s="129">
        <f t="shared" si="25"/>
        <v>1</v>
      </c>
      <c r="BK15" s="129">
        <f t="shared" si="26"/>
        <v>0</v>
      </c>
      <c r="BL15" s="129">
        <f t="shared" si="27"/>
        <v>1</v>
      </c>
      <c r="BM15" s="129">
        <f t="shared" si="28"/>
        <v>1</v>
      </c>
      <c r="BN15" s="129">
        <f t="shared" si="29"/>
        <v>1</v>
      </c>
      <c r="BO15" s="129">
        <f t="shared" si="30"/>
        <v>1</v>
      </c>
      <c r="BP15" s="129">
        <f t="shared" si="31"/>
        <v>0</v>
      </c>
      <c r="BQ15" s="129">
        <f t="shared" si="32"/>
        <v>1</v>
      </c>
    </row>
    <row r="16" spans="1:69">
      <c r="A16" s="138">
        <v>8</v>
      </c>
      <c r="B16" s="139" t="s">
        <v>83</v>
      </c>
      <c r="C16" s="140" t="s">
        <v>71</v>
      </c>
      <c r="D16" s="141" t="s">
        <v>76</v>
      </c>
      <c r="E16" s="141" t="s">
        <v>73</v>
      </c>
      <c r="F16" s="141" t="s">
        <v>74</v>
      </c>
      <c r="G16" s="141" t="s">
        <v>72</v>
      </c>
      <c r="H16" s="141" t="s">
        <v>76</v>
      </c>
      <c r="I16" s="141" t="s">
        <v>75</v>
      </c>
      <c r="J16" s="141" t="s">
        <v>73</v>
      </c>
      <c r="K16" s="143" t="s">
        <v>75</v>
      </c>
      <c r="L16" s="143" t="s">
        <v>73</v>
      </c>
      <c r="M16" s="143" t="s">
        <v>75</v>
      </c>
      <c r="N16" s="143" t="s">
        <v>73</v>
      </c>
      <c r="O16" s="143" t="s">
        <v>73</v>
      </c>
      <c r="P16" s="143" t="s">
        <v>75</v>
      </c>
      <c r="Q16" s="143" t="s">
        <v>73</v>
      </c>
      <c r="R16" s="143" t="s">
        <v>73</v>
      </c>
      <c r="S16" s="143" t="s">
        <v>75</v>
      </c>
      <c r="T16" s="146" t="s">
        <v>75</v>
      </c>
      <c r="U16" s="146" t="s">
        <v>72</v>
      </c>
      <c r="V16" s="146" t="s">
        <v>74</v>
      </c>
      <c r="W16" s="146" t="s">
        <v>74</v>
      </c>
      <c r="X16" s="146" t="s">
        <v>73</v>
      </c>
      <c r="Y16" s="146" t="s">
        <v>73</v>
      </c>
      <c r="Z16" s="146" t="s">
        <v>75</v>
      </c>
      <c r="AA16" s="149" t="s">
        <v>73</v>
      </c>
      <c r="AB16" s="149" t="s">
        <v>76</v>
      </c>
      <c r="AC16" s="149" t="s">
        <v>72</v>
      </c>
      <c r="AD16" s="149" t="s">
        <v>75</v>
      </c>
      <c r="AE16" s="149" t="s">
        <v>73</v>
      </c>
      <c r="AF16" s="149" t="s">
        <v>73</v>
      </c>
      <c r="AG16" s="153" t="s">
        <v>75</v>
      </c>
      <c r="AH16" s="153" t="s">
        <v>73</v>
      </c>
      <c r="AI16" s="153" t="s">
        <v>75</v>
      </c>
      <c r="AJ16" s="153" t="s">
        <v>75</v>
      </c>
      <c r="AK16" s="129">
        <f t="shared" si="0"/>
        <v>0</v>
      </c>
      <c r="AL16" s="129">
        <f t="shared" si="1"/>
        <v>1</v>
      </c>
      <c r="AM16" s="129">
        <f t="shared" si="2"/>
        <v>1</v>
      </c>
      <c r="AN16" s="129">
        <f t="shared" si="3"/>
        <v>1</v>
      </c>
      <c r="AO16" s="129">
        <f t="shared" si="4"/>
        <v>0</v>
      </c>
      <c r="AP16" s="129">
        <f t="shared" si="5"/>
        <v>1</v>
      </c>
      <c r="AQ16" s="129">
        <f t="shared" si="6"/>
        <v>0</v>
      </c>
      <c r="AR16" s="129">
        <f t="shared" si="7"/>
        <v>1</v>
      </c>
      <c r="AS16" s="129">
        <f t="shared" si="8"/>
        <v>1</v>
      </c>
      <c r="AT16" s="129">
        <f t="shared" si="9"/>
        <v>1</v>
      </c>
      <c r="AU16" s="129">
        <f t="shared" si="10"/>
        <v>1</v>
      </c>
      <c r="AV16" s="129">
        <f t="shared" si="11"/>
        <v>1</v>
      </c>
      <c r="AW16" s="129">
        <f t="shared" si="12"/>
        <v>1</v>
      </c>
      <c r="AX16" s="129">
        <f t="shared" si="13"/>
        <v>1</v>
      </c>
      <c r="AY16" s="129">
        <f t="shared" si="14"/>
        <v>1</v>
      </c>
      <c r="AZ16" s="129">
        <f t="shared" si="15"/>
        <v>1</v>
      </c>
      <c r="BA16" s="129">
        <f t="shared" si="16"/>
        <v>1</v>
      </c>
      <c r="BB16" s="129">
        <f t="shared" si="17"/>
        <v>0</v>
      </c>
      <c r="BC16" s="129">
        <f t="shared" si="18"/>
        <v>1</v>
      </c>
      <c r="BD16" s="129">
        <f t="shared" si="19"/>
        <v>1</v>
      </c>
      <c r="BE16" s="129">
        <f t="shared" si="20"/>
        <v>0</v>
      </c>
      <c r="BF16" s="129">
        <f t="shared" si="21"/>
        <v>0</v>
      </c>
      <c r="BG16" s="129">
        <f t="shared" si="22"/>
        <v>1</v>
      </c>
      <c r="BH16" s="129">
        <f t="shared" si="23"/>
        <v>1</v>
      </c>
      <c r="BI16" s="129">
        <f t="shared" si="24"/>
        <v>0</v>
      </c>
      <c r="BJ16" s="129">
        <f t="shared" si="25"/>
        <v>1</v>
      </c>
      <c r="BK16" s="129">
        <f t="shared" si="26"/>
        <v>0</v>
      </c>
      <c r="BL16" s="129">
        <f t="shared" si="27"/>
        <v>1</v>
      </c>
      <c r="BM16" s="129">
        <f t="shared" si="28"/>
        <v>1</v>
      </c>
      <c r="BN16" s="129">
        <f t="shared" si="29"/>
        <v>1</v>
      </c>
      <c r="BO16" s="129">
        <f t="shared" si="30"/>
        <v>1</v>
      </c>
      <c r="BP16" s="129">
        <f t="shared" si="31"/>
        <v>1</v>
      </c>
      <c r="BQ16" s="129">
        <f t="shared" si="32"/>
        <v>1</v>
      </c>
    </row>
    <row r="17" spans="1:69">
      <c r="A17" s="138">
        <v>9</v>
      </c>
      <c r="B17" s="139" t="s">
        <v>84</v>
      </c>
      <c r="C17" s="140" t="s">
        <v>71</v>
      </c>
      <c r="D17" s="141" t="s">
        <v>74</v>
      </c>
      <c r="E17" s="141" t="s">
        <v>73</v>
      </c>
      <c r="F17" s="141" t="s">
        <v>74</v>
      </c>
      <c r="G17" s="141" t="s">
        <v>72</v>
      </c>
      <c r="H17" s="141" t="s">
        <v>73</v>
      </c>
      <c r="I17" s="141" t="s">
        <v>75</v>
      </c>
      <c r="J17" s="141" t="s">
        <v>75</v>
      </c>
      <c r="K17" s="143" t="s">
        <v>75</v>
      </c>
      <c r="L17" s="143" t="s">
        <v>73</v>
      </c>
      <c r="M17" s="143" t="s">
        <v>75</v>
      </c>
      <c r="N17" s="143" t="s">
        <v>73</v>
      </c>
      <c r="O17" s="143" t="s">
        <v>73</v>
      </c>
      <c r="P17" s="143" t="s">
        <v>75</v>
      </c>
      <c r="Q17" s="143" t="s">
        <v>73</v>
      </c>
      <c r="R17" s="143" t="s">
        <v>73</v>
      </c>
      <c r="S17" s="143" t="s">
        <v>75</v>
      </c>
      <c r="T17" s="146" t="s">
        <v>74</v>
      </c>
      <c r="U17" s="146" t="s">
        <v>75</v>
      </c>
      <c r="V17" s="146" t="s">
        <v>75</v>
      </c>
      <c r="W17" s="146" t="s">
        <v>74</v>
      </c>
      <c r="X17" s="146" t="s">
        <v>75</v>
      </c>
      <c r="Y17" s="146" t="s">
        <v>75</v>
      </c>
      <c r="Z17" s="146" t="s">
        <v>75</v>
      </c>
      <c r="AA17" s="149" t="s">
        <v>73</v>
      </c>
      <c r="AB17" s="149" t="s">
        <v>75</v>
      </c>
      <c r="AC17" s="149" t="s">
        <v>72</v>
      </c>
      <c r="AD17" s="149" t="s">
        <v>72</v>
      </c>
      <c r="AE17" s="149" t="s">
        <v>73</v>
      </c>
      <c r="AF17" s="149" t="s">
        <v>73</v>
      </c>
      <c r="AG17" s="153" t="s">
        <v>75</v>
      </c>
      <c r="AH17" s="153" t="s">
        <v>73</v>
      </c>
      <c r="AI17" s="153" t="s">
        <v>75</v>
      </c>
      <c r="AJ17" s="153" t="s">
        <v>75</v>
      </c>
      <c r="AK17" s="129">
        <f t="shared" si="0"/>
        <v>1</v>
      </c>
      <c r="AL17" s="129">
        <f t="shared" si="1"/>
        <v>1</v>
      </c>
      <c r="AM17" s="129">
        <f t="shared" si="2"/>
        <v>1</v>
      </c>
      <c r="AN17" s="129">
        <f t="shared" si="3"/>
        <v>1</v>
      </c>
      <c r="AO17" s="129">
        <f t="shared" si="4"/>
        <v>1</v>
      </c>
      <c r="AP17" s="129">
        <f t="shared" si="5"/>
        <v>1</v>
      </c>
      <c r="AQ17" s="129">
        <f t="shared" si="6"/>
        <v>1</v>
      </c>
      <c r="AR17" s="129">
        <f t="shared" si="7"/>
        <v>1</v>
      </c>
      <c r="AS17" s="129">
        <f t="shared" si="8"/>
        <v>1</v>
      </c>
      <c r="AT17" s="129">
        <f t="shared" si="9"/>
        <v>1</v>
      </c>
      <c r="AU17" s="129">
        <f t="shared" si="10"/>
        <v>1</v>
      </c>
      <c r="AV17" s="129">
        <f t="shared" si="11"/>
        <v>1</v>
      </c>
      <c r="AW17" s="129">
        <f t="shared" si="12"/>
        <v>1</v>
      </c>
      <c r="AX17" s="129">
        <f t="shared" si="13"/>
        <v>1</v>
      </c>
      <c r="AY17" s="129">
        <f t="shared" si="14"/>
        <v>1</v>
      </c>
      <c r="AZ17" s="129">
        <f t="shared" si="15"/>
        <v>1</v>
      </c>
      <c r="BA17" s="129">
        <f t="shared" si="16"/>
        <v>0</v>
      </c>
      <c r="BB17" s="129">
        <f t="shared" si="17"/>
        <v>1</v>
      </c>
      <c r="BC17" s="129">
        <f t="shared" si="18"/>
        <v>0</v>
      </c>
      <c r="BD17" s="129">
        <f t="shared" si="19"/>
        <v>1</v>
      </c>
      <c r="BE17" s="129">
        <f t="shared" si="20"/>
        <v>1</v>
      </c>
      <c r="BF17" s="129">
        <f t="shared" si="21"/>
        <v>0</v>
      </c>
      <c r="BG17" s="129">
        <f t="shared" si="22"/>
        <v>1</v>
      </c>
      <c r="BH17" s="129">
        <f t="shared" si="23"/>
        <v>1</v>
      </c>
      <c r="BI17" s="129">
        <f t="shared" si="24"/>
        <v>1</v>
      </c>
      <c r="BJ17" s="129">
        <f t="shared" si="25"/>
        <v>1</v>
      </c>
      <c r="BK17" s="129">
        <f t="shared" si="26"/>
        <v>1</v>
      </c>
      <c r="BL17" s="129">
        <f t="shared" si="27"/>
        <v>1</v>
      </c>
      <c r="BM17" s="129">
        <f t="shared" si="28"/>
        <v>1</v>
      </c>
      <c r="BN17" s="129">
        <f t="shared" si="29"/>
        <v>1</v>
      </c>
      <c r="BO17" s="129">
        <f t="shared" si="30"/>
        <v>1</v>
      </c>
      <c r="BP17" s="129">
        <f t="shared" si="31"/>
        <v>1</v>
      </c>
      <c r="BQ17" s="129">
        <f t="shared" si="32"/>
        <v>1</v>
      </c>
    </row>
    <row r="18" spans="1:69">
      <c r="A18" s="138">
        <v>10</v>
      </c>
      <c r="B18" s="139" t="s">
        <v>85</v>
      </c>
      <c r="C18" s="140" t="s">
        <v>71</v>
      </c>
      <c r="D18" s="141" t="s">
        <v>72</v>
      </c>
      <c r="E18" s="141" t="s">
        <v>72</v>
      </c>
      <c r="F18" s="141" t="s">
        <v>73</v>
      </c>
      <c r="G18" s="141" t="s">
        <v>72</v>
      </c>
      <c r="H18" s="141" t="s">
        <v>72</v>
      </c>
      <c r="I18" s="141" t="s">
        <v>75</v>
      </c>
      <c r="J18" s="141" t="s">
        <v>74</v>
      </c>
      <c r="K18" s="143" t="s">
        <v>75</v>
      </c>
      <c r="L18" s="143" t="s">
        <v>73</v>
      </c>
      <c r="M18" s="143" t="s">
        <v>75</v>
      </c>
      <c r="N18" s="143" t="s">
        <v>73</v>
      </c>
      <c r="O18" s="143" t="s">
        <v>73</v>
      </c>
      <c r="P18" s="143" t="s">
        <v>73</v>
      </c>
      <c r="Q18" s="143" t="s">
        <v>74</v>
      </c>
      <c r="R18" s="143" t="s">
        <v>74</v>
      </c>
      <c r="S18" s="143" t="s">
        <v>75</v>
      </c>
      <c r="T18" s="146" t="s">
        <v>75</v>
      </c>
      <c r="U18" s="146" t="s">
        <v>73</v>
      </c>
      <c r="V18" s="146" t="s">
        <v>75</v>
      </c>
      <c r="W18" s="146" t="s">
        <v>74</v>
      </c>
      <c r="X18" s="146" t="s">
        <v>75</v>
      </c>
      <c r="Y18" s="146" t="s">
        <v>72</v>
      </c>
      <c r="Z18" s="146" t="s">
        <v>75</v>
      </c>
      <c r="AA18" s="149" t="s">
        <v>76</v>
      </c>
      <c r="AB18" s="149" t="s">
        <v>74</v>
      </c>
      <c r="AC18" s="149" t="s">
        <v>76</v>
      </c>
      <c r="AD18" s="149" t="s">
        <v>72</v>
      </c>
      <c r="AE18" s="149" t="s">
        <v>73</v>
      </c>
      <c r="AF18" s="149" t="s">
        <v>73</v>
      </c>
      <c r="AG18" s="153" t="s">
        <v>75</v>
      </c>
      <c r="AH18" s="153" t="s">
        <v>73</v>
      </c>
      <c r="AI18" s="153" t="s">
        <v>74</v>
      </c>
      <c r="AJ18" s="153" t="s">
        <v>74</v>
      </c>
      <c r="AK18" s="129">
        <f t="shared" si="0"/>
        <v>0</v>
      </c>
      <c r="AL18" s="129">
        <f t="shared" si="1"/>
        <v>0</v>
      </c>
      <c r="AM18" s="129">
        <f t="shared" si="2"/>
        <v>0</v>
      </c>
      <c r="AN18" s="129">
        <f t="shared" si="3"/>
        <v>1</v>
      </c>
      <c r="AO18" s="129">
        <f t="shared" si="4"/>
        <v>0</v>
      </c>
      <c r="AP18" s="129">
        <f t="shared" si="5"/>
        <v>1</v>
      </c>
      <c r="AQ18" s="129">
        <f t="shared" si="6"/>
        <v>0</v>
      </c>
      <c r="AR18" s="129">
        <f t="shared" si="7"/>
        <v>1</v>
      </c>
      <c r="AS18" s="129">
        <f t="shared" si="8"/>
        <v>1</v>
      </c>
      <c r="AT18" s="129">
        <f t="shared" si="9"/>
        <v>1</v>
      </c>
      <c r="AU18" s="129">
        <f t="shared" si="10"/>
        <v>1</v>
      </c>
      <c r="AV18" s="129">
        <f t="shared" si="11"/>
        <v>1</v>
      </c>
      <c r="AW18" s="129">
        <f t="shared" si="12"/>
        <v>0</v>
      </c>
      <c r="AX18" s="129">
        <f t="shared" si="13"/>
        <v>0</v>
      </c>
      <c r="AY18" s="129">
        <f t="shared" si="14"/>
        <v>0</v>
      </c>
      <c r="AZ18" s="129">
        <f t="shared" si="15"/>
        <v>1</v>
      </c>
      <c r="BA18" s="129">
        <f t="shared" si="16"/>
        <v>1</v>
      </c>
      <c r="BB18" s="129">
        <f t="shared" si="17"/>
        <v>0</v>
      </c>
      <c r="BC18" s="129">
        <f t="shared" si="18"/>
        <v>0</v>
      </c>
      <c r="BD18" s="129">
        <f t="shared" si="19"/>
        <v>1</v>
      </c>
      <c r="BE18" s="129">
        <f t="shared" si="20"/>
        <v>1</v>
      </c>
      <c r="BF18" s="129">
        <f t="shared" si="21"/>
        <v>1</v>
      </c>
      <c r="BG18" s="129">
        <f t="shared" si="22"/>
        <v>1</v>
      </c>
      <c r="BH18" s="129">
        <f t="shared" si="23"/>
        <v>0</v>
      </c>
      <c r="BI18" s="129">
        <f t="shared" si="24"/>
        <v>0</v>
      </c>
      <c r="BJ18" s="129">
        <f t="shared" si="25"/>
        <v>0</v>
      </c>
      <c r="BK18" s="129">
        <f t="shared" si="26"/>
        <v>1</v>
      </c>
      <c r="BL18" s="129">
        <f t="shared" si="27"/>
        <v>1</v>
      </c>
      <c r="BM18" s="129">
        <f t="shared" si="28"/>
        <v>1</v>
      </c>
      <c r="BN18" s="129">
        <f t="shared" si="29"/>
        <v>1</v>
      </c>
      <c r="BO18" s="129">
        <f t="shared" si="30"/>
        <v>1</v>
      </c>
      <c r="BP18" s="129">
        <f t="shared" si="31"/>
        <v>0</v>
      </c>
      <c r="BQ18" s="129">
        <f t="shared" si="32"/>
        <v>0</v>
      </c>
    </row>
    <row r="19" spans="1:69">
      <c r="A19" s="138">
        <v>11</v>
      </c>
      <c r="B19" s="139" t="s">
        <v>86</v>
      </c>
      <c r="C19" s="140" t="s">
        <v>71</v>
      </c>
      <c r="D19" s="141" t="s">
        <v>76</v>
      </c>
      <c r="E19" s="141" t="s">
        <v>73</v>
      </c>
      <c r="F19" s="141" t="s">
        <v>73</v>
      </c>
      <c r="G19" s="141" t="s">
        <v>73</v>
      </c>
      <c r="H19" s="141" t="s">
        <v>73</v>
      </c>
      <c r="I19" s="141" t="s">
        <v>75</v>
      </c>
      <c r="J19" s="141" t="s">
        <v>75</v>
      </c>
      <c r="K19" s="143" t="s">
        <v>75</v>
      </c>
      <c r="L19" s="143" t="s">
        <v>73</v>
      </c>
      <c r="M19" s="143" t="s">
        <v>75</v>
      </c>
      <c r="N19" s="143" t="s">
        <v>73</v>
      </c>
      <c r="O19" s="143" t="s">
        <v>73</v>
      </c>
      <c r="P19" s="143" t="s">
        <v>75</v>
      </c>
      <c r="Q19" s="143" t="s">
        <v>73</v>
      </c>
      <c r="R19" s="143" t="s">
        <v>73</v>
      </c>
      <c r="S19" s="143" t="s">
        <v>75</v>
      </c>
      <c r="T19" s="146" t="s">
        <v>75</v>
      </c>
      <c r="U19" s="146" t="s">
        <v>72</v>
      </c>
      <c r="V19" s="146" t="s">
        <v>75</v>
      </c>
      <c r="W19" s="146" t="s">
        <v>74</v>
      </c>
      <c r="X19" s="146" t="s">
        <v>75</v>
      </c>
      <c r="Y19" s="146" t="s">
        <v>72</v>
      </c>
      <c r="Z19" s="146" t="s">
        <v>75</v>
      </c>
      <c r="AA19" s="149" t="s">
        <v>76</v>
      </c>
      <c r="AB19" s="149" t="s">
        <v>74</v>
      </c>
      <c r="AC19" s="149" t="s">
        <v>72</v>
      </c>
      <c r="AD19" s="149" t="s">
        <v>72</v>
      </c>
      <c r="AE19" s="149" t="s">
        <v>73</v>
      </c>
      <c r="AF19" s="149" t="s">
        <v>73</v>
      </c>
      <c r="AG19" s="153" t="s">
        <v>75</v>
      </c>
      <c r="AH19" s="153" t="s">
        <v>73</v>
      </c>
      <c r="AI19" s="153" t="s">
        <v>73</v>
      </c>
      <c r="AJ19" s="153" t="s">
        <v>75</v>
      </c>
      <c r="AK19" s="129">
        <f t="shared" si="0"/>
        <v>0</v>
      </c>
      <c r="AL19" s="129">
        <f t="shared" si="1"/>
        <v>1</v>
      </c>
      <c r="AM19" s="129">
        <f t="shared" si="2"/>
        <v>0</v>
      </c>
      <c r="AN19" s="129">
        <f t="shared" si="3"/>
        <v>0</v>
      </c>
      <c r="AO19" s="129">
        <f t="shared" si="4"/>
        <v>1</v>
      </c>
      <c r="AP19" s="129">
        <f t="shared" si="5"/>
        <v>1</v>
      </c>
      <c r="AQ19" s="129">
        <f t="shared" si="6"/>
        <v>1</v>
      </c>
      <c r="AR19" s="129">
        <f t="shared" si="7"/>
        <v>1</v>
      </c>
      <c r="AS19" s="129">
        <f t="shared" si="8"/>
        <v>1</v>
      </c>
      <c r="AT19" s="129">
        <f t="shared" si="9"/>
        <v>1</v>
      </c>
      <c r="AU19" s="129">
        <f t="shared" si="10"/>
        <v>1</v>
      </c>
      <c r="AV19" s="129">
        <f t="shared" si="11"/>
        <v>1</v>
      </c>
      <c r="AW19" s="129">
        <f t="shared" si="12"/>
        <v>1</v>
      </c>
      <c r="AX19" s="129">
        <f t="shared" si="13"/>
        <v>1</v>
      </c>
      <c r="AY19" s="129">
        <f t="shared" si="14"/>
        <v>1</v>
      </c>
      <c r="AZ19" s="129">
        <f t="shared" si="15"/>
        <v>1</v>
      </c>
      <c r="BA19" s="129">
        <f t="shared" si="16"/>
        <v>1</v>
      </c>
      <c r="BB19" s="129">
        <f t="shared" si="17"/>
        <v>0</v>
      </c>
      <c r="BC19" s="129">
        <f t="shared" si="18"/>
        <v>0</v>
      </c>
      <c r="BD19" s="129">
        <f t="shared" si="19"/>
        <v>1</v>
      </c>
      <c r="BE19" s="129">
        <f t="shared" si="20"/>
        <v>1</v>
      </c>
      <c r="BF19" s="129">
        <f t="shared" si="21"/>
        <v>1</v>
      </c>
      <c r="BG19" s="129">
        <f t="shared" si="22"/>
        <v>1</v>
      </c>
      <c r="BH19" s="129">
        <f t="shared" si="23"/>
        <v>0</v>
      </c>
      <c r="BI19" s="129">
        <f t="shared" si="24"/>
        <v>0</v>
      </c>
      <c r="BJ19" s="129">
        <f t="shared" si="25"/>
        <v>1</v>
      </c>
      <c r="BK19" s="129">
        <f t="shared" si="26"/>
        <v>1</v>
      </c>
      <c r="BL19" s="129">
        <f t="shared" si="27"/>
        <v>1</v>
      </c>
      <c r="BM19" s="129">
        <f t="shared" si="28"/>
        <v>1</v>
      </c>
      <c r="BN19" s="129">
        <f t="shared" si="29"/>
        <v>1</v>
      </c>
      <c r="BO19" s="129">
        <f t="shared" si="30"/>
        <v>1</v>
      </c>
      <c r="BP19" s="129">
        <f t="shared" si="31"/>
        <v>0</v>
      </c>
      <c r="BQ19" s="129">
        <f t="shared" si="32"/>
        <v>1</v>
      </c>
    </row>
    <row r="20" spans="1:69">
      <c r="A20" s="138">
        <v>12</v>
      </c>
      <c r="B20" s="139" t="s">
        <v>87</v>
      </c>
      <c r="C20" s="140" t="s">
        <v>71</v>
      </c>
      <c r="D20" s="141" t="s">
        <v>76</v>
      </c>
      <c r="E20" s="141" t="s">
        <v>73</v>
      </c>
      <c r="F20" s="141" t="s">
        <v>74</v>
      </c>
      <c r="G20" s="141" t="s">
        <v>72</v>
      </c>
      <c r="H20" s="141" t="s">
        <v>73</v>
      </c>
      <c r="I20" s="141" t="s">
        <v>75</v>
      </c>
      <c r="J20" s="141" t="s">
        <v>75</v>
      </c>
      <c r="K20" s="143" t="s">
        <v>75</v>
      </c>
      <c r="L20" s="143" t="s">
        <v>73</v>
      </c>
      <c r="M20" s="143" t="s">
        <v>75</v>
      </c>
      <c r="N20" s="143" t="s">
        <v>73</v>
      </c>
      <c r="O20" s="143" t="s">
        <v>73</v>
      </c>
      <c r="P20" s="143" t="s">
        <v>75</v>
      </c>
      <c r="Q20" s="143" t="s">
        <v>73</v>
      </c>
      <c r="R20" s="143" t="s">
        <v>73</v>
      </c>
      <c r="S20" s="143" t="s">
        <v>75</v>
      </c>
      <c r="T20" s="146" t="s">
        <v>75</v>
      </c>
      <c r="U20" s="146" t="s">
        <v>75</v>
      </c>
      <c r="V20" s="146" t="s">
        <v>74</v>
      </c>
      <c r="W20" s="146" t="s">
        <v>74</v>
      </c>
      <c r="X20" s="146" t="s">
        <v>75</v>
      </c>
      <c r="Y20" s="146" t="s">
        <v>72</v>
      </c>
      <c r="Z20" s="146" t="s">
        <v>75</v>
      </c>
      <c r="AA20" s="149" t="s">
        <v>73</v>
      </c>
      <c r="AB20" s="149" t="s">
        <v>76</v>
      </c>
      <c r="AC20" s="149" t="s">
        <v>72</v>
      </c>
      <c r="AD20" s="149" t="s">
        <v>72</v>
      </c>
      <c r="AE20" s="149" t="s">
        <v>76</v>
      </c>
      <c r="AF20" s="149" t="s">
        <v>73</v>
      </c>
      <c r="AG20" s="153" t="s">
        <v>75</v>
      </c>
      <c r="AH20" s="153" t="s">
        <v>73</v>
      </c>
      <c r="AI20" s="153" t="s">
        <v>75</v>
      </c>
      <c r="AJ20" s="153" t="s">
        <v>72</v>
      </c>
      <c r="AK20" s="129">
        <f t="shared" si="0"/>
        <v>0</v>
      </c>
      <c r="AL20" s="129">
        <f t="shared" si="1"/>
        <v>1</v>
      </c>
      <c r="AM20" s="129">
        <f t="shared" si="2"/>
        <v>1</v>
      </c>
      <c r="AN20" s="129">
        <f t="shared" si="3"/>
        <v>1</v>
      </c>
      <c r="AO20" s="129">
        <f t="shared" si="4"/>
        <v>1</v>
      </c>
      <c r="AP20" s="129">
        <f t="shared" si="5"/>
        <v>1</v>
      </c>
      <c r="AQ20" s="129">
        <f t="shared" si="6"/>
        <v>1</v>
      </c>
      <c r="AR20" s="129">
        <f t="shared" si="7"/>
        <v>1</v>
      </c>
      <c r="AS20" s="129">
        <f t="shared" si="8"/>
        <v>1</v>
      </c>
      <c r="AT20" s="129">
        <f t="shared" si="9"/>
        <v>1</v>
      </c>
      <c r="AU20" s="129">
        <f t="shared" si="10"/>
        <v>1</v>
      </c>
      <c r="AV20" s="129">
        <f t="shared" si="11"/>
        <v>1</v>
      </c>
      <c r="AW20" s="129">
        <f t="shared" si="12"/>
        <v>1</v>
      </c>
      <c r="AX20" s="129">
        <f t="shared" si="13"/>
        <v>1</v>
      </c>
      <c r="AY20" s="129">
        <f t="shared" si="14"/>
        <v>1</v>
      </c>
      <c r="AZ20" s="129">
        <f t="shared" si="15"/>
        <v>1</v>
      </c>
      <c r="BA20" s="129">
        <f t="shared" si="16"/>
        <v>1</v>
      </c>
      <c r="BB20" s="129">
        <f t="shared" si="17"/>
        <v>1</v>
      </c>
      <c r="BC20" s="129">
        <f t="shared" si="18"/>
        <v>1</v>
      </c>
      <c r="BD20" s="129">
        <f t="shared" si="19"/>
        <v>1</v>
      </c>
      <c r="BE20" s="129">
        <f t="shared" si="20"/>
        <v>1</v>
      </c>
      <c r="BF20" s="129">
        <f t="shared" si="21"/>
        <v>1</v>
      </c>
      <c r="BG20" s="129">
        <f t="shared" si="22"/>
        <v>1</v>
      </c>
      <c r="BH20" s="129">
        <f t="shared" si="23"/>
        <v>1</v>
      </c>
      <c r="BI20" s="129">
        <f t="shared" si="24"/>
        <v>0</v>
      </c>
      <c r="BJ20" s="129">
        <f t="shared" si="25"/>
        <v>1</v>
      </c>
      <c r="BK20" s="129">
        <f t="shared" si="26"/>
        <v>1</v>
      </c>
      <c r="BL20" s="129">
        <f t="shared" si="27"/>
        <v>0</v>
      </c>
      <c r="BM20" s="129">
        <f t="shared" si="28"/>
        <v>1</v>
      </c>
      <c r="BN20" s="129">
        <f t="shared" si="29"/>
        <v>1</v>
      </c>
      <c r="BO20" s="129">
        <f t="shared" si="30"/>
        <v>1</v>
      </c>
      <c r="BP20" s="129">
        <f t="shared" si="31"/>
        <v>1</v>
      </c>
      <c r="BQ20" s="129">
        <f t="shared" si="32"/>
        <v>0</v>
      </c>
    </row>
    <row r="21" spans="1:69">
      <c r="A21" s="138">
        <v>13</v>
      </c>
      <c r="B21" s="139" t="s">
        <v>88</v>
      </c>
      <c r="C21" s="140" t="s">
        <v>71</v>
      </c>
      <c r="D21" s="141" t="s">
        <v>74</v>
      </c>
      <c r="E21" s="141" t="s">
        <v>73</v>
      </c>
      <c r="F21" s="141" t="s">
        <v>74</v>
      </c>
      <c r="G21" s="141" t="s">
        <v>72</v>
      </c>
      <c r="H21" s="141" t="s">
        <v>73</v>
      </c>
      <c r="I21" s="141" t="s">
        <v>75</v>
      </c>
      <c r="J21" s="141" t="s">
        <v>76</v>
      </c>
      <c r="K21" s="143" t="s">
        <v>75</v>
      </c>
      <c r="L21" s="143" t="s">
        <v>73</v>
      </c>
      <c r="M21" s="143" t="s">
        <v>75</v>
      </c>
      <c r="N21" s="143" t="s">
        <v>73</v>
      </c>
      <c r="O21" s="143" t="s">
        <v>73</v>
      </c>
      <c r="P21" s="143" t="s">
        <v>75</v>
      </c>
      <c r="Q21" s="143" t="s">
        <v>73</v>
      </c>
      <c r="R21" s="143" t="s">
        <v>73</v>
      </c>
      <c r="S21" s="143" t="s">
        <v>75</v>
      </c>
      <c r="T21" s="146" t="s">
        <v>75</v>
      </c>
      <c r="U21" s="146" t="s">
        <v>74</v>
      </c>
      <c r="V21" s="146" t="s">
        <v>74</v>
      </c>
      <c r="W21" s="146" t="s">
        <v>74</v>
      </c>
      <c r="X21" s="146" t="s">
        <v>75</v>
      </c>
      <c r="Y21" s="146" t="s">
        <v>75</v>
      </c>
      <c r="Z21" s="146" t="s">
        <v>75</v>
      </c>
      <c r="AA21" s="149" t="s">
        <v>74</v>
      </c>
      <c r="AB21" s="149" t="s">
        <v>72</v>
      </c>
      <c r="AC21" s="149" t="s">
        <v>72</v>
      </c>
      <c r="AD21" s="149" t="s">
        <v>72</v>
      </c>
      <c r="AE21" s="149" t="s">
        <v>73</v>
      </c>
      <c r="AF21" s="149" t="s">
        <v>73</v>
      </c>
      <c r="AG21" s="153" t="s">
        <v>75</v>
      </c>
      <c r="AH21" s="153" t="s">
        <v>73</v>
      </c>
      <c r="AI21" s="153" t="s">
        <v>74</v>
      </c>
      <c r="AJ21" s="153" t="s">
        <v>75</v>
      </c>
      <c r="AK21" s="129">
        <f t="shared" si="0"/>
        <v>1</v>
      </c>
      <c r="AL21" s="129">
        <f t="shared" si="1"/>
        <v>1</v>
      </c>
      <c r="AM21" s="129">
        <f t="shared" si="2"/>
        <v>1</v>
      </c>
      <c r="AN21" s="129">
        <f t="shared" si="3"/>
        <v>1</v>
      </c>
      <c r="AO21" s="129">
        <f t="shared" si="4"/>
        <v>1</v>
      </c>
      <c r="AP21" s="129">
        <f t="shared" si="5"/>
        <v>1</v>
      </c>
      <c r="AQ21" s="129">
        <f t="shared" si="6"/>
        <v>0</v>
      </c>
      <c r="AR21" s="129">
        <f t="shared" si="7"/>
        <v>1</v>
      </c>
      <c r="AS21" s="129">
        <f t="shared" si="8"/>
        <v>1</v>
      </c>
      <c r="AT21" s="129">
        <f t="shared" si="9"/>
        <v>1</v>
      </c>
      <c r="AU21" s="129">
        <f t="shared" si="10"/>
        <v>1</v>
      </c>
      <c r="AV21" s="129">
        <f t="shared" si="11"/>
        <v>1</v>
      </c>
      <c r="AW21" s="129">
        <f t="shared" si="12"/>
        <v>1</v>
      </c>
      <c r="AX21" s="129">
        <f t="shared" si="13"/>
        <v>1</v>
      </c>
      <c r="AY21" s="129">
        <f t="shared" si="14"/>
        <v>1</v>
      </c>
      <c r="AZ21" s="129">
        <f t="shared" si="15"/>
        <v>1</v>
      </c>
      <c r="BA21" s="129">
        <f t="shared" si="16"/>
        <v>1</v>
      </c>
      <c r="BB21" s="129">
        <f t="shared" si="17"/>
        <v>0</v>
      </c>
      <c r="BC21" s="129">
        <f t="shared" si="18"/>
        <v>1</v>
      </c>
      <c r="BD21" s="129">
        <f t="shared" si="19"/>
        <v>1</v>
      </c>
      <c r="BE21" s="129">
        <f t="shared" si="20"/>
        <v>1</v>
      </c>
      <c r="BF21" s="129">
        <f t="shared" si="21"/>
        <v>0</v>
      </c>
      <c r="BG21" s="129">
        <f t="shared" si="22"/>
        <v>1</v>
      </c>
      <c r="BH21" s="129">
        <f t="shared" si="23"/>
        <v>0</v>
      </c>
      <c r="BI21" s="129">
        <f t="shared" si="24"/>
        <v>0</v>
      </c>
      <c r="BJ21" s="129">
        <f t="shared" si="25"/>
        <v>1</v>
      </c>
      <c r="BK21" s="129">
        <f t="shared" si="26"/>
        <v>1</v>
      </c>
      <c r="BL21" s="129">
        <f t="shared" si="27"/>
        <v>1</v>
      </c>
      <c r="BM21" s="129">
        <f t="shared" si="28"/>
        <v>1</v>
      </c>
      <c r="BN21" s="129">
        <f t="shared" si="29"/>
        <v>1</v>
      </c>
      <c r="BO21" s="129">
        <f t="shared" si="30"/>
        <v>1</v>
      </c>
      <c r="BP21" s="129">
        <f t="shared" si="31"/>
        <v>0</v>
      </c>
      <c r="BQ21" s="129">
        <f t="shared" si="32"/>
        <v>1</v>
      </c>
    </row>
    <row r="22" spans="1:69">
      <c r="A22" s="138">
        <v>14</v>
      </c>
      <c r="B22" s="139" t="s">
        <v>89</v>
      </c>
      <c r="C22" s="140" t="s">
        <v>71</v>
      </c>
      <c r="D22" s="141" t="s">
        <v>74</v>
      </c>
      <c r="E22" s="141" t="s">
        <v>74</v>
      </c>
      <c r="F22" s="141" t="s">
        <v>73</v>
      </c>
      <c r="G22" s="141" t="s">
        <v>74</v>
      </c>
      <c r="H22" s="141" t="s">
        <v>76</v>
      </c>
      <c r="I22" s="141" t="s">
        <v>72</v>
      </c>
      <c r="J22" s="141" t="s">
        <v>74</v>
      </c>
      <c r="K22" s="143" t="s">
        <v>75</v>
      </c>
      <c r="L22" s="143" t="s">
        <v>73</v>
      </c>
      <c r="M22" s="143" t="s">
        <v>75</v>
      </c>
      <c r="N22" s="143" t="s">
        <v>73</v>
      </c>
      <c r="O22" s="143" t="s">
        <v>73</v>
      </c>
      <c r="P22" s="143" t="s">
        <v>75</v>
      </c>
      <c r="Q22" s="143" t="s">
        <v>73</v>
      </c>
      <c r="R22" s="143" t="s">
        <v>73</v>
      </c>
      <c r="S22" s="143" t="s">
        <v>75</v>
      </c>
      <c r="T22" s="146" t="s">
        <v>74</v>
      </c>
      <c r="U22" s="146" t="s">
        <v>72</v>
      </c>
      <c r="V22" s="146" t="s">
        <v>74</v>
      </c>
      <c r="W22" s="146" t="s">
        <v>74</v>
      </c>
      <c r="X22" s="146" t="s">
        <v>75</v>
      </c>
      <c r="Y22" s="146" t="s">
        <v>75</v>
      </c>
      <c r="Z22" s="146" t="s">
        <v>75</v>
      </c>
      <c r="AA22" s="149" t="s">
        <v>74</v>
      </c>
      <c r="AB22" s="149"/>
      <c r="AC22" s="149" t="s">
        <v>72</v>
      </c>
      <c r="AD22" s="149" t="s">
        <v>76</v>
      </c>
      <c r="AE22" s="149" t="s">
        <v>73</v>
      </c>
      <c r="AF22" s="149" t="s">
        <v>73</v>
      </c>
      <c r="AG22" s="153" t="s">
        <v>75</v>
      </c>
      <c r="AH22" s="153" t="s">
        <v>73</v>
      </c>
      <c r="AI22" s="153" t="s">
        <v>75</v>
      </c>
      <c r="AJ22" s="153" t="s">
        <v>74</v>
      </c>
      <c r="AK22" s="129">
        <f t="shared" si="0"/>
        <v>1</v>
      </c>
      <c r="AL22" s="129">
        <f t="shared" si="1"/>
        <v>0</v>
      </c>
      <c r="AM22" s="129">
        <f t="shared" si="2"/>
        <v>0</v>
      </c>
      <c r="AN22" s="129">
        <f t="shared" si="3"/>
        <v>0</v>
      </c>
      <c r="AO22" s="129">
        <f t="shared" si="4"/>
        <v>0</v>
      </c>
      <c r="AP22" s="129">
        <f t="shared" si="5"/>
        <v>0</v>
      </c>
      <c r="AQ22" s="129">
        <f t="shared" si="6"/>
        <v>0</v>
      </c>
      <c r="AR22" s="129">
        <f t="shared" si="7"/>
        <v>1</v>
      </c>
      <c r="AS22" s="129">
        <f t="shared" si="8"/>
        <v>1</v>
      </c>
      <c r="AT22" s="129">
        <f t="shared" si="9"/>
        <v>1</v>
      </c>
      <c r="AU22" s="129">
        <f t="shared" si="10"/>
        <v>1</v>
      </c>
      <c r="AV22" s="129">
        <f t="shared" si="11"/>
        <v>1</v>
      </c>
      <c r="AW22" s="129">
        <f t="shared" si="12"/>
        <v>1</v>
      </c>
      <c r="AX22" s="129">
        <f t="shared" si="13"/>
        <v>1</v>
      </c>
      <c r="AY22" s="129">
        <f t="shared" si="14"/>
        <v>1</v>
      </c>
      <c r="AZ22" s="129">
        <f t="shared" si="15"/>
        <v>1</v>
      </c>
      <c r="BA22" s="129">
        <f t="shared" si="16"/>
        <v>0</v>
      </c>
      <c r="BB22" s="129">
        <f t="shared" si="17"/>
        <v>0</v>
      </c>
      <c r="BC22" s="129">
        <f t="shared" si="18"/>
        <v>1</v>
      </c>
      <c r="BD22" s="129">
        <f t="shared" si="19"/>
        <v>1</v>
      </c>
      <c r="BE22" s="129">
        <f t="shared" si="20"/>
        <v>1</v>
      </c>
      <c r="BF22" s="129">
        <f t="shared" si="21"/>
        <v>0</v>
      </c>
      <c r="BG22" s="129">
        <f t="shared" si="22"/>
        <v>1</v>
      </c>
      <c r="BH22" s="129">
        <f t="shared" si="23"/>
        <v>0</v>
      </c>
      <c r="BI22" s="129">
        <f t="shared" si="24"/>
        <v>0</v>
      </c>
      <c r="BJ22" s="129">
        <f t="shared" si="25"/>
        <v>1</v>
      </c>
      <c r="BK22" s="129">
        <f t="shared" si="26"/>
        <v>0</v>
      </c>
      <c r="BL22" s="129">
        <f t="shared" si="27"/>
        <v>1</v>
      </c>
      <c r="BM22" s="129">
        <f t="shared" si="28"/>
        <v>1</v>
      </c>
      <c r="BN22" s="129">
        <f t="shared" si="29"/>
        <v>1</v>
      </c>
      <c r="BO22" s="129">
        <f t="shared" si="30"/>
        <v>1</v>
      </c>
      <c r="BP22" s="129">
        <f t="shared" si="31"/>
        <v>1</v>
      </c>
      <c r="BQ22" s="129">
        <f t="shared" si="32"/>
        <v>0</v>
      </c>
    </row>
    <row r="23" spans="1:69">
      <c r="A23" s="138">
        <v>15</v>
      </c>
      <c r="B23" s="139" t="s">
        <v>90</v>
      </c>
      <c r="C23" s="140" t="s">
        <v>71</v>
      </c>
      <c r="D23" s="141" t="s">
        <v>74</v>
      </c>
      <c r="E23" s="141"/>
      <c r="F23" s="141" t="s">
        <v>74</v>
      </c>
      <c r="G23" s="141" t="s">
        <v>73</v>
      </c>
      <c r="H23" s="141" t="s">
        <v>74</v>
      </c>
      <c r="I23" s="141" t="s">
        <v>73</v>
      </c>
      <c r="J23" s="141" t="s">
        <v>74</v>
      </c>
      <c r="K23" s="143" t="s">
        <v>75</v>
      </c>
      <c r="L23" s="143" t="s">
        <v>76</v>
      </c>
      <c r="M23" s="143" t="s">
        <v>73</v>
      </c>
      <c r="N23" s="143" t="s">
        <v>73</v>
      </c>
      <c r="O23" s="143" t="s">
        <v>75</v>
      </c>
      <c r="P23" s="143" t="s">
        <v>75</v>
      </c>
      <c r="Q23" s="143" t="s">
        <v>74</v>
      </c>
      <c r="R23" s="143" t="s">
        <v>73</v>
      </c>
      <c r="S23" s="143" t="s">
        <v>75</v>
      </c>
      <c r="T23" s="146" t="s">
        <v>75</v>
      </c>
      <c r="U23" s="146" t="s">
        <v>75</v>
      </c>
      <c r="V23" s="146" t="s">
        <v>74</v>
      </c>
      <c r="W23" s="146" t="s">
        <v>74</v>
      </c>
      <c r="X23" s="146" t="s">
        <v>75</v>
      </c>
      <c r="Y23" s="146" t="s">
        <v>72</v>
      </c>
      <c r="Z23" s="146" t="s">
        <v>75</v>
      </c>
      <c r="AA23" s="149" t="s">
        <v>73</v>
      </c>
      <c r="AB23" s="149" t="s">
        <v>72</v>
      </c>
      <c r="AC23" s="149" t="s">
        <v>74</v>
      </c>
      <c r="AD23" s="149" t="s">
        <v>74</v>
      </c>
      <c r="AE23" s="149" t="s">
        <v>73</v>
      </c>
      <c r="AF23" s="149" t="s">
        <v>73</v>
      </c>
      <c r="AG23" s="153" t="s">
        <v>73</v>
      </c>
      <c r="AH23" s="153" t="s">
        <v>73</v>
      </c>
      <c r="AI23" s="153" t="s">
        <v>72</v>
      </c>
      <c r="AJ23" s="153" t="s">
        <v>73</v>
      </c>
      <c r="AK23" s="129">
        <f t="shared" si="0"/>
        <v>1</v>
      </c>
      <c r="AL23" s="129">
        <f t="shared" si="1"/>
        <v>0</v>
      </c>
      <c r="AM23" s="129">
        <f t="shared" si="2"/>
        <v>1</v>
      </c>
      <c r="AN23" s="129">
        <f t="shared" si="3"/>
        <v>0</v>
      </c>
      <c r="AO23" s="129">
        <f t="shared" si="4"/>
        <v>0</v>
      </c>
      <c r="AP23" s="129">
        <f t="shared" si="5"/>
        <v>0</v>
      </c>
      <c r="AQ23" s="129">
        <f t="shared" si="6"/>
        <v>0</v>
      </c>
      <c r="AR23" s="129">
        <f t="shared" si="7"/>
        <v>1</v>
      </c>
      <c r="AS23" s="129">
        <f t="shared" si="8"/>
        <v>0</v>
      </c>
      <c r="AT23" s="129">
        <f t="shared" si="9"/>
        <v>0</v>
      </c>
      <c r="AU23" s="129">
        <f t="shared" si="10"/>
        <v>1</v>
      </c>
      <c r="AV23" s="129">
        <f t="shared" si="11"/>
        <v>0</v>
      </c>
      <c r="AW23" s="129">
        <f t="shared" si="12"/>
        <v>1</v>
      </c>
      <c r="AX23" s="129">
        <f t="shared" si="13"/>
        <v>0</v>
      </c>
      <c r="AY23" s="129">
        <f t="shared" si="14"/>
        <v>1</v>
      </c>
      <c r="AZ23" s="129">
        <f t="shared" si="15"/>
        <v>1</v>
      </c>
      <c r="BA23" s="129">
        <f t="shared" si="16"/>
        <v>1</v>
      </c>
      <c r="BB23" s="129">
        <f t="shared" si="17"/>
        <v>1</v>
      </c>
      <c r="BC23" s="129">
        <f t="shared" si="18"/>
        <v>1</v>
      </c>
      <c r="BD23" s="129">
        <f t="shared" si="19"/>
        <v>1</v>
      </c>
      <c r="BE23" s="129">
        <f t="shared" si="20"/>
        <v>1</v>
      </c>
      <c r="BF23" s="129">
        <f t="shared" si="21"/>
        <v>1</v>
      </c>
      <c r="BG23" s="129">
        <f t="shared" si="22"/>
        <v>1</v>
      </c>
      <c r="BH23" s="129">
        <f t="shared" si="23"/>
        <v>1</v>
      </c>
      <c r="BI23" s="129">
        <f t="shared" si="24"/>
        <v>0</v>
      </c>
      <c r="BJ23" s="129">
        <f t="shared" si="25"/>
        <v>0</v>
      </c>
      <c r="BK23" s="129">
        <f t="shared" si="26"/>
        <v>0</v>
      </c>
      <c r="BL23" s="129">
        <f t="shared" si="27"/>
        <v>1</v>
      </c>
      <c r="BM23" s="129">
        <f t="shared" si="28"/>
        <v>1</v>
      </c>
      <c r="BN23" s="129">
        <f t="shared" si="29"/>
        <v>0</v>
      </c>
      <c r="BO23" s="129">
        <f t="shared" si="30"/>
        <v>1</v>
      </c>
      <c r="BP23" s="129">
        <f t="shared" si="31"/>
        <v>0</v>
      </c>
      <c r="BQ23" s="129">
        <f t="shared" si="32"/>
        <v>0</v>
      </c>
    </row>
    <row r="24" spans="1:69">
      <c r="A24" s="138">
        <v>16</v>
      </c>
      <c r="B24" s="139" t="s">
        <v>91</v>
      </c>
      <c r="C24" s="140" t="s">
        <v>71</v>
      </c>
      <c r="D24" s="141" t="s">
        <v>75</v>
      </c>
      <c r="E24" s="141" t="s">
        <v>73</v>
      </c>
      <c r="F24" s="141" t="s">
        <v>74</v>
      </c>
      <c r="G24" s="141" t="s">
        <v>74</v>
      </c>
      <c r="H24" s="141" t="s">
        <v>73</v>
      </c>
      <c r="I24" s="141" t="s">
        <v>73</v>
      </c>
      <c r="J24" s="141" t="s">
        <v>76</v>
      </c>
      <c r="K24" s="143" t="s">
        <v>75</v>
      </c>
      <c r="L24" s="143" t="s">
        <v>73</v>
      </c>
      <c r="M24" s="143" t="s">
        <v>75</v>
      </c>
      <c r="N24" s="143" t="s">
        <v>73</v>
      </c>
      <c r="O24" s="143" t="s">
        <v>73</v>
      </c>
      <c r="P24" s="143" t="s">
        <v>75</v>
      </c>
      <c r="Q24" s="143" t="s">
        <v>72</v>
      </c>
      <c r="R24" s="143" t="s">
        <v>72</v>
      </c>
      <c r="S24" s="143" t="s">
        <v>75</v>
      </c>
      <c r="T24" s="146" t="s">
        <v>75</v>
      </c>
      <c r="U24" s="146" t="s">
        <v>75</v>
      </c>
      <c r="V24" s="146" t="s">
        <v>74</v>
      </c>
      <c r="W24" s="146" t="s">
        <v>76</v>
      </c>
      <c r="X24" s="146" t="s">
        <v>75</v>
      </c>
      <c r="Y24" s="146" t="s">
        <v>75</v>
      </c>
      <c r="Z24" s="146" t="s">
        <v>75</v>
      </c>
      <c r="AA24" s="149" t="s">
        <v>73</v>
      </c>
      <c r="AB24" s="149" t="s">
        <v>72</v>
      </c>
      <c r="AC24" s="149" t="s">
        <v>72</v>
      </c>
      <c r="AD24" s="149" t="s">
        <v>76</v>
      </c>
      <c r="AE24" s="149" t="s">
        <v>73</v>
      </c>
      <c r="AF24" s="149"/>
      <c r="AG24" s="153" t="s">
        <v>75</v>
      </c>
      <c r="AH24" s="153" t="s">
        <v>73</v>
      </c>
      <c r="AI24" s="153" t="s">
        <v>72</v>
      </c>
      <c r="AJ24" s="153" t="s">
        <v>75</v>
      </c>
      <c r="AK24" s="129">
        <f t="shared" si="0"/>
        <v>0</v>
      </c>
      <c r="AL24" s="129">
        <f t="shared" si="1"/>
        <v>1</v>
      </c>
      <c r="AM24" s="129">
        <f t="shared" si="2"/>
        <v>1</v>
      </c>
      <c r="AN24" s="129">
        <f t="shared" si="3"/>
        <v>0</v>
      </c>
      <c r="AO24" s="129">
        <f t="shared" si="4"/>
        <v>1</v>
      </c>
      <c r="AP24" s="129">
        <f t="shared" si="5"/>
        <v>0</v>
      </c>
      <c r="AQ24" s="129">
        <f t="shared" si="6"/>
        <v>0</v>
      </c>
      <c r="AR24" s="129">
        <f t="shared" si="7"/>
        <v>1</v>
      </c>
      <c r="AS24" s="129">
        <f t="shared" si="8"/>
        <v>1</v>
      </c>
      <c r="AT24" s="129">
        <f t="shared" si="9"/>
        <v>1</v>
      </c>
      <c r="AU24" s="129">
        <f t="shared" si="10"/>
        <v>1</v>
      </c>
      <c r="AV24" s="129">
        <f t="shared" si="11"/>
        <v>1</v>
      </c>
      <c r="AW24" s="129">
        <f t="shared" si="12"/>
        <v>1</v>
      </c>
      <c r="AX24" s="129">
        <f t="shared" si="13"/>
        <v>0</v>
      </c>
      <c r="AY24" s="129">
        <f t="shared" si="14"/>
        <v>0</v>
      </c>
      <c r="AZ24" s="129">
        <f t="shared" si="15"/>
        <v>1</v>
      </c>
      <c r="BA24" s="129">
        <f t="shared" si="16"/>
        <v>1</v>
      </c>
      <c r="BB24" s="129">
        <f t="shared" si="17"/>
        <v>1</v>
      </c>
      <c r="BC24" s="129">
        <f t="shared" si="18"/>
        <v>1</v>
      </c>
      <c r="BD24" s="129">
        <f t="shared" si="19"/>
        <v>0</v>
      </c>
      <c r="BE24" s="129">
        <f t="shared" si="20"/>
        <v>1</v>
      </c>
      <c r="BF24" s="129">
        <f t="shared" si="21"/>
        <v>0</v>
      </c>
      <c r="BG24" s="129">
        <f t="shared" si="22"/>
        <v>1</v>
      </c>
      <c r="BH24" s="129">
        <f t="shared" si="23"/>
        <v>1</v>
      </c>
      <c r="BI24" s="129">
        <f t="shared" si="24"/>
        <v>0</v>
      </c>
      <c r="BJ24" s="129">
        <f t="shared" si="25"/>
        <v>1</v>
      </c>
      <c r="BK24" s="129">
        <f t="shared" si="26"/>
        <v>0</v>
      </c>
      <c r="BL24" s="129">
        <f t="shared" si="27"/>
        <v>1</v>
      </c>
      <c r="BM24" s="129">
        <f t="shared" si="28"/>
        <v>0</v>
      </c>
      <c r="BN24" s="129">
        <f t="shared" si="29"/>
        <v>1</v>
      </c>
      <c r="BO24" s="129">
        <f t="shared" si="30"/>
        <v>1</v>
      </c>
      <c r="BP24" s="129">
        <f t="shared" si="31"/>
        <v>0</v>
      </c>
      <c r="BQ24" s="129">
        <f t="shared" si="32"/>
        <v>1</v>
      </c>
    </row>
    <row r="25" spans="1:69">
      <c r="A25" s="138">
        <v>17</v>
      </c>
      <c r="B25" s="139" t="s">
        <v>92</v>
      </c>
      <c r="C25" s="140" t="s">
        <v>71</v>
      </c>
      <c r="D25" s="141" t="s">
        <v>76</v>
      </c>
      <c r="E25" s="141" t="s">
        <v>73</v>
      </c>
      <c r="F25" s="141" t="s">
        <v>74</v>
      </c>
      <c r="G25" s="141" t="s">
        <v>73</v>
      </c>
      <c r="H25" s="141" t="s">
        <v>73</v>
      </c>
      <c r="I25" s="141" t="s">
        <v>75</v>
      </c>
      <c r="J25" s="141" t="s">
        <v>75</v>
      </c>
      <c r="K25" s="143" t="s">
        <v>75</v>
      </c>
      <c r="L25" s="143" t="s">
        <v>73</v>
      </c>
      <c r="M25" s="143" t="s">
        <v>75</v>
      </c>
      <c r="N25" s="143" t="s">
        <v>73</v>
      </c>
      <c r="O25" s="143" t="s">
        <v>73</v>
      </c>
      <c r="P25" s="143" t="s">
        <v>75</v>
      </c>
      <c r="Q25" s="143" t="s">
        <v>73</v>
      </c>
      <c r="R25" s="143" t="s">
        <v>76</v>
      </c>
      <c r="S25" s="143" t="s">
        <v>75</v>
      </c>
      <c r="T25" s="146" t="s">
        <v>75</v>
      </c>
      <c r="U25" s="146" t="s">
        <v>76</v>
      </c>
      <c r="V25" s="146" t="s">
        <v>74</v>
      </c>
      <c r="W25" s="146" t="s">
        <v>74</v>
      </c>
      <c r="X25" s="146" t="s">
        <v>73</v>
      </c>
      <c r="Y25" s="146" t="s">
        <v>72</v>
      </c>
      <c r="Z25" s="146" t="s">
        <v>75</v>
      </c>
      <c r="AA25" s="149" t="s">
        <v>73</v>
      </c>
      <c r="AB25" s="149" t="s">
        <v>75</v>
      </c>
      <c r="AC25" s="149" t="s">
        <v>72</v>
      </c>
      <c r="AD25" s="149" t="s">
        <v>76</v>
      </c>
      <c r="AE25" s="149" t="s">
        <v>73</v>
      </c>
      <c r="AF25" s="149" t="s">
        <v>73</v>
      </c>
      <c r="AG25" s="153" t="s">
        <v>75</v>
      </c>
      <c r="AH25" s="153" t="s">
        <v>73</v>
      </c>
      <c r="AI25" s="153" t="s">
        <v>72</v>
      </c>
      <c r="AJ25" s="153" t="s">
        <v>75</v>
      </c>
      <c r="AK25" s="129">
        <f t="shared" si="0"/>
        <v>0</v>
      </c>
      <c r="AL25" s="129">
        <f t="shared" si="1"/>
        <v>1</v>
      </c>
      <c r="AM25" s="129">
        <f t="shared" si="2"/>
        <v>1</v>
      </c>
      <c r="AN25" s="129">
        <f t="shared" si="3"/>
        <v>0</v>
      </c>
      <c r="AO25" s="129">
        <f t="shared" si="4"/>
        <v>1</v>
      </c>
      <c r="AP25" s="129">
        <f t="shared" si="5"/>
        <v>1</v>
      </c>
      <c r="AQ25" s="129">
        <f t="shared" si="6"/>
        <v>1</v>
      </c>
      <c r="AR25" s="129">
        <f t="shared" si="7"/>
        <v>1</v>
      </c>
      <c r="AS25" s="129">
        <f t="shared" si="8"/>
        <v>1</v>
      </c>
      <c r="AT25" s="129">
        <f t="shared" si="9"/>
        <v>1</v>
      </c>
      <c r="AU25" s="129">
        <f t="shared" si="10"/>
        <v>1</v>
      </c>
      <c r="AV25" s="129">
        <f t="shared" si="11"/>
        <v>1</v>
      </c>
      <c r="AW25" s="129">
        <f t="shared" si="12"/>
        <v>1</v>
      </c>
      <c r="AX25" s="129">
        <f t="shared" si="13"/>
        <v>1</v>
      </c>
      <c r="AY25" s="129">
        <f t="shared" si="14"/>
        <v>0</v>
      </c>
      <c r="AZ25" s="129">
        <f t="shared" si="15"/>
        <v>1</v>
      </c>
      <c r="BA25" s="129">
        <f t="shared" si="16"/>
        <v>1</v>
      </c>
      <c r="BB25" s="129">
        <f t="shared" si="17"/>
        <v>0</v>
      </c>
      <c r="BC25" s="129">
        <f t="shared" si="18"/>
        <v>1</v>
      </c>
      <c r="BD25" s="129">
        <f t="shared" si="19"/>
        <v>1</v>
      </c>
      <c r="BE25" s="129">
        <f t="shared" si="20"/>
        <v>0</v>
      </c>
      <c r="BF25" s="129">
        <f t="shared" si="21"/>
        <v>1</v>
      </c>
      <c r="BG25" s="129">
        <f t="shared" si="22"/>
        <v>1</v>
      </c>
      <c r="BH25" s="129">
        <f t="shared" si="23"/>
        <v>1</v>
      </c>
      <c r="BI25" s="129">
        <f t="shared" si="24"/>
        <v>1</v>
      </c>
      <c r="BJ25" s="129">
        <f t="shared" si="25"/>
        <v>1</v>
      </c>
      <c r="BK25" s="129">
        <f t="shared" si="26"/>
        <v>0</v>
      </c>
      <c r="BL25" s="129">
        <f t="shared" si="27"/>
        <v>1</v>
      </c>
      <c r="BM25" s="129">
        <f t="shared" si="28"/>
        <v>1</v>
      </c>
      <c r="BN25" s="129">
        <f t="shared" si="29"/>
        <v>1</v>
      </c>
      <c r="BO25" s="129">
        <f t="shared" si="30"/>
        <v>1</v>
      </c>
      <c r="BP25" s="129">
        <f t="shared" si="31"/>
        <v>0</v>
      </c>
      <c r="BQ25" s="129">
        <f t="shared" si="32"/>
        <v>1</v>
      </c>
    </row>
    <row r="26" spans="1:69">
      <c r="A26" s="138">
        <v>18</v>
      </c>
      <c r="B26" s="139" t="s">
        <v>93</v>
      </c>
      <c r="C26" s="140" t="s">
        <v>71</v>
      </c>
      <c r="D26" s="141" t="s">
        <v>74</v>
      </c>
      <c r="E26" s="141" t="s">
        <v>73</v>
      </c>
      <c r="F26" s="141" t="s">
        <v>74</v>
      </c>
      <c r="G26" s="141" t="s">
        <v>72</v>
      </c>
      <c r="H26" s="141" t="s">
        <v>73</v>
      </c>
      <c r="I26" s="141" t="s">
        <v>75</v>
      </c>
      <c r="J26" s="141" t="s">
        <v>75</v>
      </c>
      <c r="K26" s="143" t="s">
        <v>75</v>
      </c>
      <c r="L26" s="143" t="s">
        <v>73</v>
      </c>
      <c r="M26" s="143" t="s">
        <v>75</v>
      </c>
      <c r="N26" s="143" t="s">
        <v>73</v>
      </c>
      <c r="O26" s="143" t="s">
        <v>73</v>
      </c>
      <c r="P26" s="143" t="s">
        <v>75</v>
      </c>
      <c r="Q26" s="143" t="s">
        <v>73</v>
      </c>
      <c r="R26" s="143" t="s">
        <v>73</v>
      </c>
      <c r="S26" s="143" t="s">
        <v>75</v>
      </c>
      <c r="T26" s="146" t="s">
        <v>74</v>
      </c>
      <c r="U26" s="146" t="s">
        <v>72</v>
      </c>
      <c r="V26" s="146" t="s">
        <v>75</v>
      </c>
      <c r="W26" s="146" t="s">
        <v>74</v>
      </c>
      <c r="X26" s="146" t="s">
        <v>75</v>
      </c>
      <c r="Y26" s="146" t="s">
        <v>72</v>
      </c>
      <c r="Z26" s="146" t="s">
        <v>75</v>
      </c>
      <c r="AA26" s="149" t="s">
        <v>74</v>
      </c>
      <c r="AB26" s="149" t="s">
        <v>74</v>
      </c>
      <c r="AC26" s="149" t="s">
        <v>75</v>
      </c>
      <c r="AD26" s="149" t="s">
        <v>72</v>
      </c>
      <c r="AE26" s="149" t="s">
        <v>73</v>
      </c>
      <c r="AF26" s="149" t="s">
        <v>73</v>
      </c>
      <c r="AG26" s="153" t="s">
        <v>75</v>
      </c>
      <c r="AH26" s="153" t="s">
        <v>73</v>
      </c>
      <c r="AI26" s="153" t="s">
        <v>75</v>
      </c>
      <c r="AJ26" s="153" t="s">
        <v>75</v>
      </c>
      <c r="AK26" s="129">
        <f t="shared" si="0"/>
        <v>1</v>
      </c>
      <c r="AL26" s="129">
        <f t="shared" si="1"/>
        <v>1</v>
      </c>
      <c r="AM26" s="129">
        <f t="shared" si="2"/>
        <v>1</v>
      </c>
      <c r="AN26" s="129">
        <f t="shared" si="3"/>
        <v>1</v>
      </c>
      <c r="AO26" s="129">
        <f t="shared" si="4"/>
        <v>1</v>
      </c>
      <c r="AP26" s="129">
        <f t="shared" si="5"/>
        <v>1</v>
      </c>
      <c r="AQ26" s="129">
        <f t="shared" si="6"/>
        <v>1</v>
      </c>
      <c r="AR26" s="129">
        <f t="shared" si="7"/>
        <v>1</v>
      </c>
      <c r="AS26" s="129">
        <f t="shared" si="8"/>
        <v>1</v>
      </c>
      <c r="AT26" s="129">
        <f t="shared" si="9"/>
        <v>1</v>
      </c>
      <c r="AU26" s="129">
        <f t="shared" si="10"/>
        <v>1</v>
      </c>
      <c r="AV26" s="129">
        <f t="shared" si="11"/>
        <v>1</v>
      </c>
      <c r="AW26" s="129">
        <f t="shared" si="12"/>
        <v>1</v>
      </c>
      <c r="AX26" s="129">
        <f t="shared" si="13"/>
        <v>1</v>
      </c>
      <c r="AY26" s="129">
        <f t="shared" si="14"/>
        <v>1</v>
      </c>
      <c r="AZ26" s="129">
        <f t="shared" si="15"/>
        <v>1</v>
      </c>
      <c r="BA26" s="129">
        <f t="shared" si="16"/>
        <v>0</v>
      </c>
      <c r="BB26" s="129">
        <f t="shared" si="17"/>
        <v>0</v>
      </c>
      <c r="BC26" s="129">
        <f t="shared" si="18"/>
        <v>0</v>
      </c>
      <c r="BD26" s="129">
        <f t="shared" si="19"/>
        <v>1</v>
      </c>
      <c r="BE26" s="129">
        <f t="shared" si="20"/>
        <v>1</v>
      </c>
      <c r="BF26" s="129">
        <f t="shared" si="21"/>
        <v>1</v>
      </c>
      <c r="BG26" s="129">
        <f t="shared" si="22"/>
        <v>1</v>
      </c>
      <c r="BH26" s="129">
        <f t="shared" si="23"/>
        <v>0</v>
      </c>
      <c r="BI26" s="129">
        <f t="shared" si="24"/>
        <v>0</v>
      </c>
      <c r="BJ26" s="129">
        <f t="shared" si="25"/>
        <v>0</v>
      </c>
      <c r="BK26" s="129">
        <f t="shared" si="26"/>
        <v>1</v>
      </c>
      <c r="BL26" s="129">
        <f t="shared" si="27"/>
        <v>1</v>
      </c>
      <c r="BM26" s="129">
        <f t="shared" si="28"/>
        <v>1</v>
      </c>
      <c r="BN26" s="129">
        <f t="shared" si="29"/>
        <v>1</v>
      </c>
      <c r="BO26" s="129">
        <f t="shared" si="30"/>
        <v>1</v>
      </c>
      <c r="BP26" s="129">
        <f t="shared" si="31"/>
        <v>1</v>
      </c>
      <c r="BQ26" s="129">
        <f t="shared" si="32"/>
        <v>1</v>
      </c>
    </row>
    <row r="27" spans="1:69">
      <c r="A27" s="138">
        <v>19</v>
      </c>
      <c r="B27" s="139" t="s">
        <v>94</v>
      </c>
      <c r="C27" s="140" t="s">
        <v>71</v>
      </c>
      <c r="D27" s="141" t="s">
        <v>74</v>
      </c>
      <c r="E27" s="141" t="s">
        <v>76</v>
      </c>
      <c r="F27" s="141" t="s">
        <v>73</v>
      </c>
      <c r="G27" s="141" t="s">
        <v>72</v>
      </c>
      <c r="H27" s="141" t="s">
        <v>74</v>
      </c>
      <c r="I27" s="141" t="s">
        <v>75</v>
      </c>
      <c r="J27" s="141" t="s">
        <v>75</v>
      </c>
      <c r="K27" s="143" t="s">
        <v>75</v>
      </c>
      <c r="L27" s="143" t="s">
        <v>73</v>
      </c>
      <c r="M27" s="143" t="s">
        <v>75</v>
      </c>
      <c r="N27" s="143" t="s">
        <v>73</v>
      </c>
      <c r="O27" s="143" t="s">
        <v>73</v>
      </c>
      <c r="P27" s="143" t="s">
        <v>75</v>
      </c>
      <c r="Q27" s="143" t="s">
        <v>74</v>
      </c>
      <c r="R27" s="143" t="s">
        <v>73</v>
      </c>
      <c r="S27" s="143" t="s">
        <v>75</v>
      </c>
      <c r="T27" s="146" t="s">
        <v>74</v>
      </c>
      <c r="U27" s="146" t="s">
        <v>74</v>
      </c>
      <c r="V27" s="146" t="s">
        <v>74</v>
      </c>
      <c r="W27" s="146" t="s">
        <v>72</v>
      </c>
      <c r="X27" s="146" t="s">
        <v>75</v>
      </c>
      <c r="Y27" s="146" t="s">
        <v>75</v>
      </c>
      <c r="Z27" s="146" t="s">
        <v>75</v>
      </c>
      <c r="AA27" s="149" t="s">
        <v>75</v>
      </c>
      <c r="AB27" s="149" t="s">
        <v>73</v>
      </c>
      <c r="AC27" s="149" t="s">
        <v>73</v>
      </c>
      <c r="AD27" s="149" t="s">
        <v>73</v>
      </c>
      <c r="AE27" s="149" t="s">
        <v>73</v>
      </c>
      <c r="AF27" s="149" t="s">
        <v>73</v>
      </c>
      <c r="AG27" s="153" t="s">
        <v>75</v>
      </c>
      <c r="AH27" s="153" t="s">
        <v>73</v>
      </c>
      <c r="AI27" s="153" t="s">
        <v>73</v>
      </c>
      <c r="AJ27" s="153" t="s">
        <v>75</v>
      </c>
      <c r="AK27" s="129">
        <f t="shared" si="0"/>
        <v>1</v>
      </c>
      <c r="AL27" s="129">
        <f t="shared" si="1"/>
        <v>0</v>
      </c>
      <c r="AM27" s="129">
        <f t="shared" si="2"/>
        <v>0</v>
      </c>
      <c r="AN27" s="129">
        <f t="shared" si="3"/>
        <v>1</v>
      </c>
      <c r="AO27" s="129">
        <f t="shared" si="4"/>
        <v>0</v>
      </c>
      <c r="AP27" s="129">
        <f t="shared" si="5"/>
        <v>1</v>
      </c>
      <c r="AQ27" s="129">
        <f t="shared" si="6"/>
        <v>1</v>
      </c>
      <c r="AR27" s="129">
        <f t="shared" si="7"/>
        <v>1</v>
      </c>
      <c r="AS27" s="129">
        <f t="shared" si="8"/>
        <v>1</v>
      </c>
      <c r="AT27" s="129">
        <f t="shared" si="9"/>
        <v>1</v>
      </c>
      <c r="AU27" s="129">
        <f t="shared" si="10"/>
        <v>1</v>
      </c>
      <c r="AV27" s="129">
        <f t="shared" si="11"/>
        <v>1</v>
      </c>
      <c r="AW27" s="129">
        <f t="shared" si="12"/>
        <v>1</v>
      </c>
      <c r="AX27" s="129">
        <f t="shared" si="13"/>
        <v>0</v>
      </c>
      <c r="AY27" s="129">
        <f t="shared" si="14"/>
        <v>1</v>
      </c>
      <c r="AZ27" s="129">
        <f t="shared" si="15"/>
        <v>1</v>
      </c>
      <c r="BA27" s="129">
        <f t="shared" si="16"/>
        <v>0</v>
      </c>
      <c r="BB27" s="129">
        <f t="shared" si="17"/>
        <v>0</v>
      </c>
      <c r="BC27" s="129">
        <f t="shared" si="18"/>
        <v>1</v>
      </c>
      <c r="BD27" s="129">
        <f t="shared" si="19"/>
        <v>0</v>
      </c>
      <c r="BE27" s="129">
        <f t="shared" si="20"/>
        <v>1</v>
      </c>
      <c r="BF27" s="129">
        <f t="shared" si="21"/>
        <v>0</v>
      </c>
      <c r="BG27" s="129">
        <f t="shared" si="22"/>
        <v>1</v>
      </c>
      <c r="BH27" s="129">
        <f t="shared" si="23"/>
        <v>0</v>
      </c>
      <c r="BI27" s="129">
        <f t="shared" si="24"/>
        <v>0</v>
      </c>
      <c r="BJ27" s="129">
        <f t="shared" si="25"/>
        <v>0</v>
      </c>
      <c r="BK27" s="129">
        <f t="shared" si="26"/>
        <v>0</v>
      </c>
      <c r="BL27" s="129">
        <f t="shared" si="27"/>
        <v>1</v>
      </c>
      <c r="BM27" s="129">
        <f t="shared" si="28"/>
        <v>1</v>
      </c>
      <c r="BN27" s="129">
        <f t="shared" si="29"/>
        <v>1</v>
      </c>
      <c r="BO27" s="129">
        <f t="shared" si="30"/>
        <v>1</v>
      </c>
      <c r="BP27" s="129">
        <f t="shared" si="31"/>
        <v>0</v>
      </c>
      <c r="BQ27" s="129">
        <f t="shared" si="32"/>
        <v>1</v>
      </c>
    </row>
    <row r="28" spans="1:69">
      <c r="A28" s="138">
        <v>20</v>
      </c>
      <c r="B28" s="139" t="s">
        <v>95</v>
      </c>
      <c r="C28" s="140" t="s">
        <v>71</v>
      </c>
      <c r="D28" s="141" t="s">
        <v>74</v>
      </c>
      <c r="E28" s="141" t="s">
        <v>73</v>
      </c>
      <c r="F28" s="141" t="s">
        <v>74</v>
      </c>
      <c r="G28" s="141" t="s">
        <v>72</v>
      </c>
      <c r="H28" s="141" t="s">
        <v>76</v>
      </c>
      <c r="I28" s="141" t="s">
        <v>73</v>
      </c>
      <c r="J28" s="141" t="s">
        <v>74</v>
      </c>
      <c r="K28" s="143" t="s">
        <v>75</v>
      </c>
      <c r="L28" s="143" t="s">
        <v>73</v>
      </c>
      <c r="M28" s="143" t="s">
        <v>75</v>
      </c>
      <c r="N28" s="143" t="s">
        <v>73</v>
      </c>
      <c r="O28" s="143" t="s">
        <v>73</v>
      </c>
      <c r="P28" s="143" t="s">
        <v>75</v>
      </c>
      <c r="Q28" s="143" t="s">
        <v>76</v>
      </c>
      <c r="R28" s="143" t="s">
        <v>75</v>
      </c>
      <c r="S28" s="143" t="s">
        <v>75</v>
      </c>
      <c r="T28" s="146" t="s">
        <v>73</v>
      </c>
      <c r="U28" s="146" t="s">
        <v>76</v>
      </c>
      <c r="V28" s="146" t="s">
        <v>76</v>
      </c>
      <c r="W28" s="146" t="s">
        <v>72</v>
      </c>
      <c r="X28" s="146" t="s">
        <v>76</v>
      </c>
      <c r="Y28" s="146" t="s">
        <v>72</v>
      </c>
      <c r="Z28" s="146" t="s">
        <v>73</v>
      </c>
      <c r="AA28" s="149" t="s">
        <v>73</v>
      </c>
      <c r="AB28" s="149" t="s">
        <v>75</v>
      </c>
      <c r="AC28" s="149" t="s">
        <v>76</v>
      </c>
      <c r="AD28" s="149" t="s">
        <v>76</v>
      </c>
      <c r="AE28" s="149" t="s">
        <v>73</v>
      </c>
      <c r="AF28" s="149" t="s">
        <v>73</v>
      </c>
      <c r="AG28" s="153" t="s">
        <v>75</v>
      </c>
      <c r="AH28" s="153" t="s">
        <v>73</v>
      </c>
      <c r="AI28" s="153" t="s">
        <v>73</v>
      </c>
      <c r="AJ28" s="153" t="s">
        <v>73</v>
      </c>
      <c r="AK28" s="129">
        <f t="shared" si="0"/>
        <v>1</v>
      </c>
      <c r="AL28" s="129">
        <f t="shared" si="1"/>
        <v>1</v>
      </c>
      <c r="AM28" s="129">
        <f t="shared" si="2"/>
        <v>1</v>
      </c>
      <c r="AN28" s="129">
        <f t="shared" si="3"/>
        <v>1</v>
      </c>
      <c r="AO28" s="129">
        <f t="shared" si="4"/>
        <v>0</v>
      </c>
      <c r="AP28" s="129">
        <f t="shared" si="5"/>
        <v>0</v>
      </c>
      <c r="AQ28" s="129">
        <f t="shared" si="6"/>
        <v>0</v>
      </c>
      <c r="AR28" s="129">
        <f t="shared" si="7"/>
        <v>1</v>
      </c>
      <c r="AS28" s="129">
        <f t="shared" si="8"/>
        <v>1</v>
      </c>
      <c r="AT28" s="129">
        <f t="shared" si="9"/>
        <v>1</v>
      </c>
      <c r="AU28" s="129">
        <f t="shared" si="10"/>
        <v>1</v>
      </c>
      <c r="AV28" s="129">
        <f t="shared" si="11"/>
        <v>1</v>
      </c>
      <c r="AW28" s="129">
        <f t="shared" si="12"/>
        <v>1</v>
      </c>
      <c r="AX28" s="129">
        <f t="shared" si="13"/>
        <v>0</v>
      </c>
      <c r="AY28" s="129">
        <f t="shared" si="14"/>
        <v>0</v>
      </c>
      <c r="AZ28" s="129">
        <f t="shared" si="15"/>
        <v>1</v>
      </c>
      <c r="BA28" s="129">
        <f t="shared" si="16"/>
        <v>0</v>
      </c>
      <c r="BB28" s="129">
        <f t="shared" si="17"/>
        <v>0</v>
      </c>
      <c r="BC28" s="129">
        <f t="shared" si="18"/>
        <v>0</v>
      </c>
      <c r="BD28" s="129">
        <f t="shared" si="19"/>
        <v>0</v>
      </c>
      <c r="BE28" s="129">
        <f t="shared" si="20"/>
        <v>0</v>
      </c>
      <c r="BF28" s="129">
        <f t="shared" si="21"/>
        <v>1</v>
      </c>
      <c r="BG28" s="129">
        <f t="shared" si="22"/>
        <v>0</v>
      </c>
      <c r="BH28" s="129">
        <f t="shared" si="23"/>
        <v>1</v>
      </c>
      <c r="BI28" s="129">
        <f t="shared" si="24"/>
        <v>1</v>
      </c>
      <c r="BJ28" s="129">
        <f t="shared" si="25"/>
        <v>0</v>
      </c>
      <c r="BK28" s="129">
        <f t="shared" si="26"/>
        <v>0</v>
      </c>
      <c r="BL28" s="129">
        <f t="shared" si="27"/>
        <v>1</v>
      </c>
      <c r="BM28" s="129">
        <f t="shared" si="28"/>
        <v>1</v>
      </c>
      <c r="BN28" s="129">
        <f t="shared" si="29"/>
        <v>1</v>
      </c>
      <c r="BO28" s="129">
        <f t="shared" si="30"/>
        <v>1</v>
      </c>
      <c r="BP28" s="129">
        <f t="shared" si="31"/>
        <v>0</v>
      </c>
      <c r="BQ28" s="129">
        <f t="shared" si="32"/>
        <v>0</v>
      </c>
    </row>
    <row r="29" spans="1:69">
      <c r="A29" s="138">
        <v>21</v>
      </c>
      <c r="B29" s="139" t="s">
        <v>96</v>
      </c>
      <c r="C29" s="140" t="s">
        <v>71</v>
      </c>
      <c r="D29" s="141" t="s">
        <v>74</v>
      </c>
      <c r="E29" s="141" t="s">
        <v>73</v>
      </c>
      <c r="F29" s="141" t="s">
        <v>74</v>
      </c>
      <c r="G29" s="141" t="s">
        <v>76</v>
      </c>
      <c r="H29" s="141" t="s">
        <v>73</v>
      </c>
      <c r="I29" s="141" t="s">
        <v>75</v>
      </c>
      <c r="J29" s="141" t="s">
        <v>75</v>
      </c>
      <c r="K29" s="143" t="s">
        <v>75</v>
      </c>
      <c r="L29" s="143" t="s">
        <v>73</v>
      </c>
      <c r="M29" s="143" t="s">
        <v>73</v>
      </c>
      <c r="N29" s="143" t="s">
        <v>73</v>
      </c>
      <c r="O29" s="143" t="s">
        <v>73</v>
      </c>
      <c r="P29" s="143" t="s">
        <v>75</v>
      </c>
      <c r="Q29" s="143" t="s">
        <v>73</v>
      </c>
      <c r="R29" s="143" t="s">
        <v>73</v>
      </c>
      <c r="S29" s="143" t="s">
        <v>75</v>
      </c>
      <c r="T29" s="146" t="s">
        <v>75</v>
      </c>
      <c r="U29" s="146" t="s">
        <v>75</v>
      </c>
      <c r="V29" s="146" t="s">
        <v>74</v>
      </c>
      <c r="W29" s="146" t="s">
        <v>74</v>
      </c>
      <c r="X29" s="146" t="s">
        <v>75</v>
      </c>
      <c r="Y29" s="146" t="s">
        <v>72</v>
      </c>
      <c r="Z29" s="146" t="s">
        <v>75</v>
      </c>
      <c r="AA29" s="149" t="s">
        <v>74</v>
      </c>
      <c r="AB29" s="149" t="s">
        <v>73</v>
      </c>
      <c r="AC29" s="149" t="s">
        <v>72</v>
      </c>
      <c r="AD29" s="149" t="s">
        <v>75</v>
      </c>
      <c r="AE29" s="149" t="s">
        <v>73</v>
      </c>
      <c r="AF29" s="149" t="s">
        <v>73</v>
      </c>
      <c r="AG29" s="153" t="s">
        <v>75</v>
      </c>
      <c r="AH29" s="153" t="s">
        <v>73</v>
      </c>
      <c r="AI29" s="153" t="s">
        <v>73</v>
      </c>
      <c r="AJ29" s="153" t="s">
        <v>75</v>
      </c>
      <c r="AK29" s="129">
        <f t="shared" si="0"/>
        <v>1</v>
      </c>
      <c r="AL29" s="129">
        <f t="shared" si="1"/>
        <v>1</v>
      </c>
      <c r="AM29" s="129">
        <f t="shared" si="2"/>
        <v>1</v>
      </c>
      <c r="AN29" s="129">
        <f t="shared" si="3"/>
        <v>0</v>
      </c>
      <c r="AO29" s="129">
        <f t="shared" si="4"/>
        <v>1</v>
      </c>
      <c r="AP29" s="129">
        <f t="shared" si="5"/>
        <v>1</v>
      </c>
      <c r="AQ29" s="129">
        <f t="shared" si="6"/>
        <v>1</v>
      </c>
      <c r="AR29" s="129">
        <f t="shared" si="7"/>
        <v>1</v>
      </c>
      <c r="AS29" s="129">
        <f t="shared" si="8"/>
        <v>1</v>
      </c>
      <c r="AT29" s="129">
        <f t="shared" si="9"/>
        <v>0</v>
      </c>
      <c r="AU29" s="129">
        <f t="shared" si="10"/>
        <v>1</v>
      </c>
      <c r="AV29" s="129">
        <f t="shared" si="11"/>
        <v>1</v>
      </c>
      <c r="AW29" s="129">
        <f t="shared" si="12"/>
        <v>1</v>
      </c>
      <c r="AX29" s="129">
        <f t="shared" si="13"/>
        <v>1</v>
      </c>
      <c r="AY29" s="129">
        <f t="shared" si="14"/>
        <v>1</v>
      </c>
      <c r="AZ29" s="129">
        <f t="shared" si="15"/>
        <v>1</v>
      </c>
      <c r="BA29" s="129">
        <f t="shared" si="16"/>
        <v>1</v>
      </c>
      <c r="BB29" s="129">
        <f t="shared" si="17"/>
        <v>1</v>
      </c>
      <c r="BC29" s="129">
        <f t="shared" si="18"/>
        <v>1</v>
      </c>
      <c r="BD29" s="129">
        <f t="shared" si="19"/>
        <v>1</v>
      </c>
      <c r="BE29" s="129">
        <f t="shared" si="20"/>
        <v>1</v>
      </c>
      <c r="BF29" s="129">
        <f t="shared" si="21"/>
        <v>1</v>
      </c>
      <c r="BG29" s="129">
        <f t="shared" si="22"/>
        <v>1</v>
      </c>
      <c r="BH29" s="129">
        <f t="shared" si="23"/>
        <v>0</v>
      </c>
      <c r="BI29" s="129">
        <f t="shared" si="24"/>
        <v>0</v>
      </c>
      <c r="BJ29" s="129">
        <f t="shared" si="25"/>
        <v>1</v>
      </c>
      <c r="BK29" s="129">
        <f t="shared" si="26"/>
        <v>0</v>
      </c>
      <c r="BL29" s="129">
        <f t="shared" si="27"/>
        <v>1</v>
      </c>
      <c r="BM29" s="129">
        <f t="shared" si="28"/>
        <v>1</v>
      </c>
      <c r="BN29" s="129">
        <f t="shared" si="29"/>
        <v>1</v>
      </c>
      <c r="BO29" s="129">
        <f t="shared" si="30"/>
        <v>1</v>
      </c>
      <c r="BP29" s="129">
        <f t="shared" si="31"/>
        <v>0</v>
      </c>
      <c r="BQ29" s="129">
        <f t="shared" si="32"/>
        <v>1</v>
      </c>
    </row>
    <row r="30" spans="1:69">
      <c r="A30" s="138">
        <v>22</v>
      </c>
      <c r="B30" s="139" t="s">
        <v>97</v>
      </c>
      <c r="C30" s="140" t="s">
        <v>98</v>
      </c>
      <c r="D30" s="141" t="s">
        <v>74</v>
      </c>
      <c r="E30" s="141" t="s">
        <v>73</v>
      </c>
      <c r="F30" s="141" t="s">
        <v>74</v>
      </c>
      <c r="G30" s="141" t="s">
        <v>75</v>
      </c>
      <c r="H30" s="141" t="s">
        <v>74</v>
      </c>
      <c r="I30" s="141"/>
      <c r="J30" s="141" t="s">
        <v>76</v>
      </c>
      <c r="K30" s="143" t="s">
        <v>75</v>
      </c>
      <c r="L30" s="143" t="s">
        <v>73</v>
      </c>
      <c r="M30" s="143" t="s">
        <v>75</v>
      </c>
      <c r="N30" s="143" t="s">
        <v>73</v>
      </c>
      <c r="O30" s="143" t="s">
        <v>73</v>
      </c>
      <c r="P30" s="143" t="s">
        <v>74</v>
      </c>
      <c r="Q30" s="143" t="s">
        <v>72</v>
      </c>
      <c r="R30" s="143" t="s">
        <v>74</v>
      </c>
      <c r="S30" s="143" t="s">
        <v>75</v>
      </c>
      <c r="T30" s="146" t="s">
        <v>75</v>
      </c>
      <c r="U30" s="146" t="s">
        <v>74</v>
      </c>
      <c r="V30" s="146" t="s">
        <v>74</v>
      </c>
      <c r="W30" s="146" t="s">
        <v>74</v>
      </c>
      <c r="X30" s="146" t="s">
        <v>75</v>
      </c>
      <c r="Y30" s="146" t="s">
        <v>72</v>
      </c>
      <c r="Z30" s="146" t="s">
        <v>75</v>
      </c>
      <c r="AA30" s="149"/>
      <c r="AB30" s="149"/>
      <c r="AC30" s="149" t="s">
        <v>72</v>
      </c>
      <c r="AD30" s="149" t="s">
        <v>76</v>
      </c>
      <c r="AE30" s="149" t="s">
        <v>73</v>
      </c>
      <c r="AF30" s="149" t="s">
        <v>73</v>
      </c>
      <c r="AG30" s="153" t="s">
        <v>75</v>
      </c>
      <c r="AH30" s="153" t="s">
        <v>73</v>
      </c>
      <c r="AI30" s="153" t="s">
        <v>75</v>
      </c>
      <c r="AJ30" s="153" t="s">
        <v>72</v>
      </c>
      <c r="AK30" s="129">
        <f t="shared" si="0"/>
        <v>1</v>
      </c>
      <c r="AL30" s="129">
        <f t="shared" si="1"/>
        <v>1</v>
      </c>
      <c r="AM30" s="129">
        <f t="shared" si="2"/>
        <v>1</v>
      </c>
      <c r="AN30" s="129">
        <f t="shared" si="3"/>
        <v>0</v>
      </c>
      <c r="AO30" s="129">
        <f t="shared" si="4"/>
        <v>0</v>
      </c>
      <c r="AP30" s="129">
        <f t="shared" si="5"/>
        <v>0</v>
      </c>
      <c r="AQ30" s="129">
        <f t="shared" si="6"/>
        <v>0</v>
      </c>
      <c r="AR30" s="129">
        <f t="shared" si="7"/>
        <v>1</v>
      </c>
      <c r="AS30" s="129">
        <f t="shared" si="8"/>
        <v>1</v>
      </c>
      <c r="AT30" s="129">
        <f t="shared" si="9"/>
        <v>1</v>
      </c>
      <c r="AU30" s="129">
        <f t="shared" si="10"/>
        <v>1</v>
      </c>
      <c r="AV30" s="129">
        <f t="shared" si="11"/>
        <v>1</v>
      </c>
      <c r="AW30" s="129">
        <f t="shared" si="12"/>
        <v>0</v>
      </c>
      <c r="AX30" s="129">
        <f t="shared" si="13"/>
        <v>0</v>
      </c>
      <c r="AY30" s="129">
        <f t="shared" si="14"/>
        <v>0</v>
      </c>
      <c r="AZ30" s="129">
        <f t="shared" si="15"/>
        <v>1</v>
      </c>
      <c r="BA30" s="129">
        <f t="shared" si="16"/>
        <v>1</v>
      </c>
      <c r="BB30" s="129">
        <f t="shared" si="17"/>
        <v>0</v>
      </c>
      <c r="BC30" s="129">
        <f t="shared" si="18"/>
        <v>1</v>
      </c>
      <c r="BD30" s="129">
        <f t="shared" si="19"/>
        <v>1</v>
      </c>
      <c r="BE30" s="129">
        <f t="shared" si="20"/>
        <v>1</v>
      </c>
      <c r="BF30" s="129">
        <f t="shared" si="21"/>
        <v>1</v>
      </c>
      <c r="BG30" s="129">
        <f t="shared" si="22"/>
        <v>1</v>
      </c>
      <c r="BH30" s="129">
        <f t="shared" si="23"/>
        <v>0</v>
      </c>
      <c r="BI30" s="129">
        <f t="shared" si="24"/>
        <v>0</v>
      </c>
      <c r="BJ30" s="129">
        <f t="shared" si="25"/>
        <v>1</v>
      </c>
      <c r="BK30" s="129">
        <f t="shared" si="26"/>
        <v>0</v>
      </c>
      <c r="BL30" s="129">
        <f t="shared" si="27"/>
        <v>1</v>
      </c>
      <c r="BM30" s="129">
        <f t="shared" si="28"/>
        <v>1</v>
      </c>
      <c r="BN30" s="129">
        <f t="shared" si="29"/>
        <v>1</v>
      </c>
      <c r="BO30" s="129">
        <f t="shared" si="30"/>
        <v>1</v>
      </c>
      <c r="BP30" s="129">
        <f t="shared" si="31"/>
        <v>1</v>
      </c>
      <c r="BQ30" s="129">
        <f t="shared" si="32"/>
        <v>0</v>
      </c>
    </row>
    <row r="31" spans="1:69">
      <c r="A31" s="138">
        <v>23</v>
      </c>
      <c r="B31" s="139" t="s">
        <v>99</v>
      </c>
      <c r="C31" s="140" t="s">
        <v>98</v>
      </c>
      <c r="D31" s="141" t="s">
        <v>73</v>
      </c>
      <c r="E31" s="141" t="s">
        <v>74</v>
      </c>
      <c r="F31" s="141" t="s">
        <v>74</v>
      </c>
      <c r="G31" s="141" t="s">
        <v>75</v>
      </c>
      <c r="H31" s="141" t="s">
        <v>73</v>
      </c>
      <c r="I31" s="141" t="s">
        <v>73</v>
      </c>
      <c r="J31" s="141" t="s">
        <v>73</v>
      </c>
      <c r="K31" s="143" t="s">
        <v>75</v>
      </c>
      <c r="L31" s="143" t="s">
        <v>73</v>
      </c>
      <c r="M31" s="143" t="s">
        <v>75</v>
      </c>
      <c r="N31" s="143" t="s">
        <v>73</v>
      </c>
      <c r="O31" s="143" t="s">
        <v>73</v>
      </c>
      <c r="P31" s="143" t="s">
        <v>75</v>
      </c>
      <c r="Q31" s="143" t="s">
        <v>73</v>
      </c>
      <c r="R31" s="143" t="s">
        <v>73</v>
      </c>
      <c r="S31" s="143" t="s">
        <v>75</v>
      </c>
      <c r="T31" s="146" t="s">
        <v>76</v>
      </c>
      <c r="U31" s="146" t="s">
        <v>75</v>
      </c>
      <c r="V31" s="146" t="s">
        <v>74</v>
      </c>
      <c r="W31" s="146" t="s">
        <v>74</v>
      </c>
      <c r="X31" s="146" t="s">
        <v>75</v>
      </c>
      <c r="Y31" s="146" t="s">
        <v>72</v>
      </c>
      <c r="Z31" s="146" t="s">
        <v>75</v>
      </c>
      <c r="AA31" s="149" t="s">
        <v>73</v>
      </c>
      <c r="AB31" s="149" t="s">
        <v>72</v>
      </c>
      <c r="AC31" s="149" t="s">
        <v>72</v>
      </c>
      <c r="AD31" s="149" t="s">
        <v>75</v>
      </c>
      <c r="AE31" s="149" t="s">
        <v>74</v>
      </c>
      <c r="AF31" s="149" t="s">
        <v>73</v>
      </c>
      <c r="AG31" s="153" t="s">
        <v>75</v>
      </c>
      <c r="AH31" s="153" t="s">
        <v>73</v>
      </c>
      <c r="AI31" s="153" t="s">
        <v>72</v>
      </c>
      <c r="AJ31" s="153" t="s">
        <v>74</v>
      </c>
      <c r="AK31" s="129">
        <f t="shared" si="0"/>
        <v>0</v>
      </c>
      <c r="AL31" s="129">
        <f t="shared" si="1"/>
        <v>0</v>
      </c>
      <c r="AM31" s="129">
        <f t="shared" si="2"/>
        <v>1</v>
      </c>
      <c r="AN31" s="129">
        <f t="shared" si="3"/>
        <v>0</v>
      </c>
      <c r="AO31" s="129">
        <f t="shared" si="4"/>
        <v>1</v>
      </c>
      <c r="AP31" s="129">
        <f t="shared" si="5"/>
        <v>0</v>
      </c>
      <c r="AQ31" s="129">
        <f t="shared" si="6"/>
        <v>0</v>
      </c>
      <c r="AR31" s="129">
        <f t="shared" si="7"/>
        <v>1</v>
      </c>
      <c r="AS31" s="129">
        <f t="shared" si="8"/>
        <v>1</v>
      </c>
      <c r="AT31" s="129">
        <f t="shared" si="9"/>
        <v>1</v>
      </c>
      <c r="AU31" s="129">
        <f t="shared" si="10"/>
        <v>1</v>
      </c>
      <c r="AV31" s="129">
        <f t="shared" si="11"/>
        <v>1</v>
      </c>
      <c r="AW31" s="129">
        <f t="shared" si="12"/>
        <v>1</v>
      </c>
      <c r="AX31" s="129">
        <f t="shared" si="13"/>
        <v>1</v>
      </c>
      <c r="AY31" s="129">
        <f t="shared" si="14"/>
        <v>1</v>
      </c>
      <c r="AZ31" s="129">
        <f t="shared" si="15"/>
        <v>1</v>
      </c>
      <c r="BA31" s="129">
        <f t="shared" si="16"/>
        <v>0</v>
      </c>
      <c r="BB31" s="129">
        <f t="shared" si="17"/>
        <v>1</v>
      </c>
      <c r="BC31" s="129">
        <f t="shared" si="18"/>
        <v>1</v>
      </c>
      <c r="BD31" s="129">
        <f t="shared" si="19"/>
        <v>1</v>
      </c>
      <c r="BE31" s="129">
        <f t="shared" si="20"/>
        <v>1</v>
      </c>
      <c r="BF31" s="129">
        <f t="shared" si="21"/>
        <v>1</v>
      </c>
      <c r="BG31" s="129">
        <f t="shared" si="22"/>
        <v>1</v>
      </c>
      <c r="BH31" s="129">
        <f t="shared" si="23"/>
        <v>1</v>
      </c>
      <c r="BI31" s="129">
        <f t="shared" si="24"/>
        <v>0</v>
      </c>
      <c r="BJ31" s="129">
        <f t="shared" si="25"/>
        <v>1</v>
      </c>
      <c r="BK31" s="129">
        <f t="shared" si="26"/>
        <v>0</v>
      </c>
      <c r="BL31" s="129">
        <f t="shared" si="27"/>
        <v>0</v>
      </c>
      <c r="BM31" s="129">
        <f t="shared" si="28"/>
        <v>1</v>
      </c>
      <c r="BN31" s="129">
        <f t="shared" si="29"/>
        <v>1</v>
      </c>
      <c r="BO31" s="129">
        <f t="shared" si="30"/>
        <v>1</v>
      </c>
      <c r="BP31" s="129">
        <f t="shared" si="31"/>
        <v>0</v>
      </c>
      <c r="BQ31" s="129">
        <f t="shared" si="32"/>
        <v>0</v>
      </c>
    </row>
    <row r="32" spans="1:69">
      <c r="A32" s="138">
        <v>24</v>
      </c>
      <c r="B32" s="139" t="s">
        <v>100</v>
      </c>
      <c r="C32" s="140" t="s">
        <v>98</v>
      </c>
      <c r="D32" s="141" t="s">
        <v>74</v>
      </c>
      <c r="E32" s="141" t="s">
        <v>73</v>
      </c>
      <c r="F32" s="141" t="s">
        <v>74</v>
      </c>
      <c r="G32" s="141" t="s">
        <v>72</v>
      </c>
      <c r="H32" s="141" t="s">
        <v>73</v>
      </c>
      <c r="I32" s="141" t="s">
        <v>75</v>
      </c>
      <c r="J32" s="141" t="s">
        <v>75</v>
      </c>
      <c r="K32" s="143" t="s">
        <v>75</v>
      </c>
      <c r="L32" s="143" t="s">
        <v>73</v>
      </c>
      <c r="M32" s="143" t="s">
        <v>75</v>
      </c>
      <c r="N32" s="143" t="s">
        <v>73</v>
      </c>
      <c r="O32" s="143" t="s">
        <v>73</v>
      </c>
      <c r="P32" s="143" t="s">
        <v>75</v>
      </c>
      <c r="Q32" s="143" t="s">
        <v>73</v>
      </c>
      <c r="R32" s="143" t="s">
        <v>73</v>
      </c>
      <c r="S32" s="143" t="s">
        <v>75</v>
      </c>
      <c r="T32" s="146" t="s">
        <v>75</v>
      </c>
      <c r="U32" s="146" t="s">
        <v>73</v>
      </c>
      <c r="V32" s="146" t="s">
        <v>74</v>
      </c>
      <c r="W32" s="146" t="s">
        <v>74</v>
      </c>
      <c r="X32" s="146" t="s">
        <v>73</v>
      </c>
      <c r="Y32" s="146" t="s">
        <v>72</v>
      </c>
      <c r="Z32" s="146" t="s">
        <v>75</v>
      </c>
      <c r="AA32" s="149" t="s">
        <v>72</v>
      </c>
      <c r="AB32" s="149" t="s">
        <v>75</v>
      </c>
      <c r="AC32" s="149" t="s">
        <v>72</v>
      </c>
      <c r="AD32" s="149" t="s">
        <v>76</v>
      </c>
      <c r="AE32" s="149" t="s">
        <v>73</v>
      </c>
      <c r="AF32" s="149" t="s">
        <v>73</v>
      </c>
      <c r="AG32" s="153" t="s">
        <v>75</v>
      </c>
      <c r="AH32" s="153" t="s">
        <v>73</v>
      </c>
      <c r="AI32" s="153" t="s">
        <v>73</v>
      </c>
      <c r="AJ32" s="153" t="s">
        <v>75</v>
      </c>
      <c r="AK32" s="129">
        <f t="shared" si="0"/>
        <v>1</v>
      </c>
      <c r="AL32" s="129">
        <f t="shared" si="1"/>
        <v>1</v>
      </c>
      <c r="AM32" s="129">
        <f t="shared" si="2"/>
        <v>1</v>
      </c>
      <c r="AN32" s="129">
        <f t="shared" si="3"/>
        <v>1</v>
      </c>
      <c r="AO32" s="129">
        <f t="shared" si="4"/>
        <v>1</v>
      </c>
      <c r="AP32" s="129">
        <f t="shared" si="5"/>
        <v>1</v>
      </c>
      <c r="AQ32" s="129">
        <f t="shared" si="6"/>
        <v>1</v>
      </c>
      <c r="AR32" s="129">
        <f t="shared" si="7"/>
        <v>1</v>
      </c>
      <c r="AS32" s="129">
        <f t="shared" si="8"/>
        <v>1</v>
      </c>
      <c r="AT32" s="129">
        <f t="shared" si="9"/>
        <v>1</v>
      </c>
      <c r="AU32" s="129">
        <f t="shared" si="10"/>
        <v>1</v>
      </c>
      <c r="AV32" s="129">
        <f t="shared" si="11"/>
        <v>1</v>
      </c>
      <c r="AW32" s="129">
        <f t="shared" si="12"/>
        <v>1</v>
      </c>
      <c r="AX32" s="129">
        <f t="shared" si="13"/>
        <v>1</v>
      </c>
      <c r="AY32" s="129">
        <f t="shared" si="14"/>
        <v>1</v>
      </c>
      <c r="AZ32" s="129">
        <f t="shared" si="15"/>
        <v>1</v>
      </c>
      <c r="BA32" s="129">
        <f t="shared" si="16"/>
        <v>1</v>
      </c>
      <c r="BB32" s="129">
        <f t="shared" si="17"/>
        <v>0</v>
      </c>
      <c r="BC32" s="129">
        <f t="shared" si="18"/>
        <v>1</v>
      </c>
      <c r="BD32" s="129">
        <f t="shared" si="19"/>
        <v>1</v>
      </c>
      <c r="BE32" s="129">
        <f t="shared" si="20"/>
        <v>0</v>
      </c>
      <c r="BF32" s="129">
        <f t="shared" si="21"/>
        <v>1</v>
      </c>
      <c r="BG32" s="129">
        <f t="shared" si="22"/>
        <v>1</v>
      </c>
      <c r="BH32" s="129">
        <f t="shared" si="23"/>
        <v>0</v>
      </c>
      <c r="BI32" s="129">
        <f t="shared" si="24"/>
        <v>1</v>
      </c>
      <c r="BJ32" s="129">
        <f t="shared" si="25"/>
        <v>1</v>
      </c>
      <c r="BK32" s="129">
        <f t="shared" si="26"/>
        <v>0</v>
      </c>
      <c r="BL32" s="129">
        <f t="shared" si="27"/>
        <v>1</v>
      </c>
      <c r="BM32" s="129">
        <f t="shared" si="28"/>
        <v>1</v>
      </c>
      <c r="BN32" s="129">
        <f t="shared" si="29"/>
        <v>1</v>
      </c>
      <c r="BO32" s="129">
        <f t="shared" si="30"/>
        <v>1</v>
      </c>
      <c r="BP32" s="129">
        <f t="shared" si="31"/>
        <v>0</v>
      </c>
      <c r="BQ32" s="129">
        <f t="shared" si="32"/>
        <v>1</v>
      </c>
    </row>
    <row r="33" spans="1:69">
      <c r="A33" s="138">
        <v>25</v>
      </c>
      <c r="B33" s="139" t="s">
        <v>101</v>
      </c>
      <c r="C33" s="140" t="s">
        <v>98</v>
      </c>
      <c r="D33" s="141" t="s">
        <v>74</v>
      </c>
      <c r="E33" s="141" t="s">
        <v>75</v>
      </c>
      <c r="F33" s="141" t="s">
        <v>73</v>
      </c>
      <c r="G33" s="141" t="s">
        <v>76</v>
      </c>
      <c r="H33" s="141" t="s">
        <v>72</v>
      </c>
      <c r="I33" s="141" t="s">
        <v>73</v>
      </c>
      <c r="J33" s="141" t="s">
        <v>75</v>
      </c>
      <c r="K33" s="143" t="s">
        <v>75</v>
      </c>
      <c r="L33" s="143" t="s">
        <v>73</v>
      </c>
      <c r="M33" s="143" t="s">
        <v>75</v>
      </c>
      <c r="N33" s="143" t="s">
        <v>73</v>
      </c>
      <c r="O33" s="143" t="s">
        <v>76</v>
      </c>
      <c r="P33" s="143" t="s">
        <v>75</v>
      </c>
      <c r="Q33" s="143" t="s">
        <v>73</v>
      </c>
      <c r="R33" s="143" t="s">
        <v>72</v>
      </c>
      <c r="S33" s="143" t="s">
        <v>75</v>
      </c>
      <c r="T33" s="146" t="s">
        <v>74</v>
      </c>
      <c r="U33" s="146" t="s">
        <v>74</v>
      </c>
      <c r="V33" s="146" t="s">
        <v>75</v>
      </c>
      <c r="W33" s="146" t="s">
        <v>74</v>
      </c>
      <c r="X33" s="146" t="s">
        <v>75</v>
      </c>
      <c r="Y33" s="146" t="s">
        <v>75</v>
      </c>
      <c r="Z33" s="146" t="s">
        <v>75</v>
      </c>
      <c r="AA33" s="149" t="s">
        <v>73</v>
      </c>
      <c r="AB33" s="149" t="s">
        <v>74</v>
      </c>
      <c r="AC33" s="149" t="s">
        <v>76</v>
      </c>
      <c r="AD33" s="149" t="s">
        <v>75</v>
      </c>
      <c r="AE33" s="149" t="s">
        <v>73</v>
      </c>
      <c r="AF33" s="149" t="s">
        <v>73</v>
      </c>
      <c r="AG33" s="153" t="s">
        <v>75</v>
      </c>
      <c r="AH33" s="153" t="s">
        <v>73</v>
      </c>
      <c r="AI33" s="153" t="s">
        <v>75</v>
      </c>
      <c r="AJ33" s="153" t="s">
        <v>75</v>
      </c>
      <c r="AK33" s="129">
        <f t="shared" si="0"/>
        <v>1</v>
      </c>
      <c r="AL33" s="129">
        <f t="shared" si="1"/>
        <v>0</v>
      </c>
      <c r="AM33" s="129">
        <f t="shared" si="2"/>
        <v>0</v>
      </c>
      <c r="AN33" s="129">
        <f t="shared" si="3"/>
        <v>0</v>
      </c>
      <c r="AO33" s="129">
        <f t="shared" si="4"/>
        <v>0</v>
      </c>
      <c r="AP33" s="129">
        <f t="shared" si="5"/>
        <v>0</v>
      </c>
      <c r="AQ33" s="129">
        <f t="shared" si="6"/>
        <v>1</v>
      </c>
      <c r="AR33" s="129">
        <f t="shared" si="7"/>
        <v>1</v>
      </c>
      <c r="AS33" s="129">
        <f t="shared" si="8"/>
        <v>1</v>
      </c>
      <c r="AT33" s="129">
        <f t="shared" si="9"/>
        <v>1</v>
      </c>
      <c r="AU33" s="129">
        <f t="shared" si="10"/>
        <v>1</v>
      </c>
      <c r="AV33" s="129">
        <f t="shared" si="11"/>
        <v>0</v>
      </c>
      <c r="AW33" s="129">
        <f t="shared" si="12"/>
        <v>1</v>
      </c>
      <c r="AX33" s="129">
        <f t="shared" si="13"/>
        <v>1</v>
      </c>
      <c r="AY33" s="129">
        <f t="shared" si="14"/>
        <v>0</v>
      </c>
      <c r="AZ33" s="129">
        <f t="shared" si="15"/>
        <v>1</v>
      </c>
      <c r="BA33" s="129">
        <f t="shared" si="16"/>
        <v>0</v>
      </c>
      <c r="BB33" s="129">
        <f t="shared" si="17"/>
        <v>0</v>
      </c>
      <c r="BC33" s="129">
        <f t="shared" si="18"/>
        <v>0</v>
      </c>
      <c r="BD33" s="129">
        <f t="shared" si="19"/>
        <v>1</v>
      </c>
      <c r="BE33" s="129">
        <f t="shared" si="20"/>
        <v>1</v>
      </c>
      <c r="BF33" s="129">
        <f t="shared" si="21"/>
        <v>0</v>
      </c>
      <c r="BG33" s="129">
        <f t="shared" si="22"/>
        <v>1</v>
      </c>
      <c r="BH33" s="129">
        <f t="shared" si="23"/>
        <v>1</v>
      </c>
      <c r="BI33" s="129">
        <f t="shared" si="24"/>
        <v>0</v>
      </c>
      <c r="BJ33" s="129">
        <f t="shared" si="25"/>
        <v>0</v>
      </c>
      <c r="BK33" s="129">
        <f t="shared" si="26"/>
        <v>0</v>
      </c>
      <c r="BL33" s="129">
        <f t="shared" si="27"/>
        <v>1</v>
      </c>
      <c r="BM33" s="129">
        <f t="shared" si="28"/>
        <v>1</v>
      </c>
      <c r="BN33" s="129">
        <f t="shared" si="29"/>
        <v>1</v>
      </c>
      <c r="BO33" s="129">
        <f t="shared" si="30"/>
        <v>1</v>
      </c>
      <c r="BP33" s="129">
        <f t="shared" si="31"/>
        <v>1</v>
      </c>
      <c r="BQ33" s="129">
        <f t="shared" si="32"/>
        <v>1</v>
      </c>
    </row>
    <row r="34" spans="1:69">
      <c r="A34" s="138">
        <v>26</v>
      </c>
      <c r="B34" s="139" t="s">
        <v>102</v>
      </c>
      <c r="C34" s="140" t="s">
        <v>98</v>
      </c>
      <c r="D34" s="141" t="s">
        <v>76</v>
      </c>
      <c r="E34" s="141" t="s">
        <v>73</v>
      </c>
      <c r="F34" s="141" t="s">
        <v>74</v>
      </c>
      <c r="G34" s="141" t="s">
        <v>74</v>
      </c>
      <c r="H34" s="141" t="s">
        <v>76</v>
      </c>
      <c r="I34" s="141" t="s">
        <v>73</v>
      </c>
      <c r="J34" s="141" t="s">
        <v>75</v>
      </c>
      <c r="K34" s="143" t="s">
        <v>75</v>
      </c>
      <c r="L34" s="143" t="s">
        <v>73</v>
      </c>
      <c r="M34" s="143" t="s">
        <v>75</v>
      </c>
      <c r="N34" s="143" t="s">
        <v>73</v>
      </c>
      <c r="O34" s="143" t="s">
        <v>73</v>
      </c>
      <c r="P34" s="143" t="s">
        <v>75</v>
      </c>
      <c r="Q34" s="143" t="s">
        <v>76</v>
      </c>
      <c r="R34" s="143" t="s">
        <v>74</v>
      </c>
      <c r="S34" s="143" t="s">
        <v>75</v>
      </c>
      <c r="T34" s="146" t="s">
        <v>73</v>
      </c>
      <c r="U34" s="146" t="s">
        <v>75</v>
      </c>
      <c r="V34" s="146" t="s">
        <v>76</v>
      </c>
      <c r="W34" s="146" t="s">
        <v>74</v>
      </c>
      <c r="X34" s="146" t="s">
        <v>75</v>
      </c>
      <c r="Y34" s="146" t="s">
        <v>76</v>
      </c>
      <c r="Z34" s="146" t="s">
        <v>75</v>
      </c>
      <c r="AA34" s="149" t="s">
        <v>74</v>
      </c>
      <c r="AB34" s="149" t="s">
        <v>75</v>
      </c>
      <c r="AC34" s="149" t="s">
        <v>72</v>
      </c>
      <c r="AD34" s="149" t="s">
        <v>75</v>
      </c>
      <c r="AE34" s="149" t="s">
        <v>75</v>
      </c>
      <c r="AF34" s="149" t="s">
        <v>73</v>
      </c>
      <c r="AG34" s="153" t="s">
        <v>75</v>
      </c>
      <c r="AH34" s="153" t="s">
        <v>73</v>
      </c>
      <c r="AI34" s="153" t="s">
        <v>74</v>
      </c>
      <c r="AJ34" s="153" t="s">
        <v>74</v>
      </c>
      <c r="AK34" s="129">
        <f t="shared" si="0"/>
        <v>0</v>
      </c>
      <c r="AL34" s="129">
        <f t="shared" si="1"/>
        <v>1</v>
      </c>
      <c r="AM34" s="129">
        <f t="shared" si="2"/>
        <v>1</v>
      </c>
      <c r="AN34" s="129">
        <f t="shared" si="3"/>
        <v>0</v>
      </c>
      <c r="AO34" s="129">
        <f t="shared" si="4"/>
        <v>0</v>
      </c>
      <c r="AP34" s="129">
        <f t="shared" si="5"/>
        <v>0</v>
      </c>
      <c r="AQ34" s="129">
        <f t="shared" si="6"/>
        <v>1</v>
      </c>
      <c r="AR34" s="129">
        <f t="shared" si="7"/>
        <v>1</v>
      </c>
      <c r="AS34" s="129">
        <f t="shared" si="8"/>
        <v>1</v>
      </c>
      <c r="AT34" s="129">
        <f t="shared" si="9"/>
        <v>1</v>
      </c>
      <c r="AU34" s="129">
        <f t="shared" si="10"/>
        <v>1</v>
      </c>
      <c r="AV34" s="129">
        <f t="shared" si="11"/>
        <v>1</v>
      </c>
      <c r="AW34" s="129">
        <f t="shared" si="12"/>
        <v>1</v>
      </c>
      <c r="AX34" s="129">
        <f t="shared" si="13"/>
        <v>0</v>
      </c>
      <c r="AY34" s="129">
        <f t="shared" si="14"/>
        <v>0</v>
      </c>
      <c r="AZ34" s="129">
        <f t="shared" si="15"/>
        <v>1</v>
      </c>
      <c r="BA34" s="129">
        <f t="shared" si="16"/>
        <v>0</v>
      </c>
      <c r="BB34" s="129">
        <f t="shared" si="17"/>
        <v>1</v>
      </c>
      <c r="BC34" s="129">
        <f t="shared" si="18"/>
        <v>0</v>
      </c>
      <c r="BD34" s="129">
        <f t="shared" si="19"/>
        <v>1</v>
      </c>
      <c r="BE34" s="129">
        <f t="shared" si="20"/>
        <v>1</v>
      </c>
      <c r="BF34" s="129">
        <f t="shared" si="21"/>
        <v>0</v>
      </c>
      <c r="BG34" s="129">
        <f t="shared" si="22"/>
        <v>1</v>
      </c>
      <c r="BH34" s="129">
        <f t="shared" si="23"/>
        <v>0</v>
      </c>
      <c r="BI34" s="129">
        <f t="shared" si="24"/>
        <v>1</v>
      </c>
      <c r="BJ34" s="129">
        <f t="shared" si="25"/>
        <v>1</v>
      </c>
      <c r="BK34" s="129">
        <f t="shared" si="26"/>
        <v>0</v>
      </c>
      <c r="BL34" s="129">
        <f t="shared" si="27"/>
        <v>0</v>
      </c>
      <c r="BM34" s="129">
        <f t="shared" si="28"/>
        <v>1</v>
      </c>
      <c r="BN34" s="129">
        <f t="shared" si="29"/>
        <v>1</v>
      </c>
      <c r="BO34" s="129">
        <f t="shared" si="30"/>
        <v>1</v>
      </c>
      <c r="BP34" s="129">
        <f t="shared" si="31"/>
        <v>0</v>
      </c>
      <c r="BQ34" s="129">
        <f t="shared" si="32"/>
        <v>0</v>
      </c>
    </row>
    <row r="35" spans="1:69">
      <c r="A35" s="138">
        <v>27</v>
      </c>
      <c r="B35" s="139" t="s">
        <v>103</v>
      </c>
      <c r="C35" s="140" t="s">
        <v>98</v>
      </c>
      <c r="D35" s="141" t="s">
        <v>74</v>
      </c>
      <c r="E35" s="141" t="s">
        <v>72</v>
      </c>
      <c r="F35" s="141" t="s">
        <v>74</v>
      </c>
      <c r="G35" s="141" t="s">
        <v>75</v>
      </c>
      <c r="H35" s="141" t="s">
        <v>76</v>
      </c>
      <c r="I35" s="141" t="s">
        <v>75</v>
      </c>
      <c r="J35" s="141" t="s">
        <v>72</v>
      </c>
      <c r="K35" s="143" t="s">
        <v>75</v>
      </c>
      <c r="L35" s="143" t="s">
        <v>73</v>
      </c>
      <c r="M35" s="143" t="s">
        <v>75</v>
      </c>
      <c r="N35" s="143" t="s">
        <v>73</v>
      </c>
      <c r="O35" s="143" t="s">
        <v>73</v>
      </c>
      <c r="P35" s="143" t="s">
        <v>75</v>
      </c>
      <c r="Q35" s="143" t="s">
        <v>73</v>
      </c>
      <c r="R35" s="143" t="s">
        <v>72</v>
      </c>
      <c r="S35" s="143" t="s">
        <v>75</v>
      </c>
      <c r="T35" s="146" t="s">
        <v>74</v>
      </c>
      <c r="U35" s="146" t="s">
        <v>75</v>
      </c>
      <c r="V35" s="146" t="s">
        <v>72</v>
      </c>
      <c r="W35" s="146" t="s">
        <v>76</v>
      </c>
      <c r="X35" s="146" t="s">
        <v>72</v>
      </c>
      <c r="Y35" s="146" t="s">
        <v>72</v>
      </c>
      <c r="Z35" s="146" t="s">
        <v>75</v>
      </c>
      <c r="AA35" s="149" t="s">
        <v>74</v>
      </c>
      <c r="AB35" s="149" t="s">
        <v>72</v>
      </c>
      <c r="AC35" s="149" t="s">
        <v>75</v>
      </c>
      <c r="AD35" s="149" t="s">
        <v>75</v>
      </c>
      <c r="AE35" s="149" t="s">
        <v>73</v>
      </c>
      <c r="AF35" s="149" t="s">
        <v>73</v>
      </c>
      <c r="AG35" s="153" t="s">
        <v>74</v>
      </c>
      <c r="AH35" s="153" t="s">
        <v>73</v>
      </c>
      <c r="AI35" s="153" t="s">
        <v>76</v>
      </c>
      <c r="AJ35" s="153" t="s">
        <v>73</v>
      </c>
      <c r="AK35" s="129">
        <f t="shared" si="0"/>
        <v>1</v>
      </c>
      <c r="AL35" s="129">
        <f t="shared" si="1"/>
        <v>0</v>
      </c>
      <c r="AM35" s="129">
        <f t="shared" si="2"/>
        <v>1</v>
      </c>
      <c r="AN35" s="129">
        <f t="shared" si="3"/>
        <v>0</v>
      </c>
      <c r="AO35" s="129">
        <f t="shared" si="4"/>
        <v>0</v>
      </c>
      <c r="AP35" s="129">
        <f t="shared" si="5"/>
        <v>1</v>
      </c>
      <c r="AQ35" s="129">
        <f t="shared" si="6"/>
        <v>0</v>
      </c>
      <c r="AR35" s="129">
        <f t="shared" si="7"/>
        <v>1</v>
      </c>
      <c r="AS35" s="129">
        <f t="shared" si="8"/>
        <v>1</v>
      </c>
      <c r="AT35" s="129">
        <f t="shared" si="9"/>
        <v>1</v>
      </c>
      <c r="AU35" s="129">
        <f t="shared" si="10"/>
        <v>1</v>
      </c>
      <c r="AV35" s="129">
        <f t="shared" si="11"/>
        <v>1</v>
      </c>
      <c r="AW35" s="129">
        <f t="shared" si="12"/>
        <v>1</v>
      </c>
      <c r="AX35" s="129">
        <f t="shared" si="13"/>
        <v>1</v>
      </c>
      <c r="AY35" s="129">
        <f t="shared" si="14"/>
        <v>0</v>
      </c>
      <c r="AZ35" s="129">
        <f t="shared" si="15"/>
        <v>1</v>
      </c>
      <c r="BA35" s="129">
        <f t="shared" si="16"/>
        <v>0</v>
      </c>
      <c r="BB35" s="129">
        <f t="shared" si="17"/>
        <v>1</v>
      </c>
      <c r="BC35" s="129">
        <f t="shared" si="18"/>
        <v>0</v>
      </c>
      <c r="BD35" s="129">
        <f t="shared" si="19"/>
        <v>0</v>
      </c>
      <c r="BE35" s="129">
        <f t="shared" si="20"/>
        <v>0</v>
      </c>
      <c r="BF35" s="129">
        <f t="shared" si="21"/>
        <v>1</v>
      </c>
      <c r="BG35" s="129">
        <f t="shared" si="22"/>
        <v>1</v>
      </c>
      <c r="BH35" s="129">
        <f t="shared" si="23"/>
        <v>0</v>
      </c>
      <c r="BI35" s="129">
        <f t="shared" si="24"/>
        <v>0</v>
      </c>
      <c r="BJ35" s="129">
        <f t="shared" si="25"/>
        <v>0</v>
      </c>
      <c r="BK35" s="129">
        <f t="shared" si="26"/>
        <v>0</v>
      </c>
      <c r="BL35" s="129">
        <f t="shared" si="27"/>
        <v>1</v>
      </c>
      <c r="BM35" s="129">
        <f t="shared" si="28"/>
        <v>1</v>
      </c>
      <c r="BN35" s="129">
        <f t="shared" si="29"/>
        <v>0</v>
      </c>
      <c r="BO35" s="129">
        <f t="shared" si="30"/>
        <v>1</v>
      </c>
      <c r="BP35" s="129">
        <f t="shared" si="31"/>
        <v>0</v>
      </c>
      <c r="BQ35" s="129">
        <f t="shared" si="32"/>
        <v>0</v>
      </c>
    </row>
    <row r="36" spans="1:69">
      <c r="A36" s="138">
        <v>28</v>
      </c>
      <c r="B36" s="139" t="s">
        <v>104</v>
      </c>
      <c r="C36" s="140" t="s">
        <v>98</v>
      </c>
      <c r="D36" s="141" t="s">
        <v>72</v>
      </c>
      <c r="E36" s="141" t="s">
        <v>72</v>
      </c>
      <c r="F36" s="141" t="s">
        <v>72</v>
      </c>
      <c r="G36" s="141" t="s">
        <v>72</v>
      </c>
      <c r="H36" s="141" t="s">
        <v>72</v>
      </c>
      <c r="I36" s="141" t="s">
        <v>72</v>
      </c>
      <c r="J36" s="141" t="s">
        <v>73</v>
      </c>
      <c r="K36" s="143" t="s">
        <v>75</v>
      </c>
      <c r="L36" s="143" t="s">
        <v>73</v>
      </c>
      <c r="M36" s="143" t="s">
        <v>75</v>
      </c>
      <c r="N36" s="143" t="s">
        <v>73</v>
      </c>
      <c r="O36" s="143" t="s">
        <v>75</v>
      </c>
      <c r="P36" s="143" t="s">
        <v>74</v>
      </c>
      <c r="Q36" s="143" t="s">
        <v>75</v>
      </c>
      <c r="R36" s="143" t="s">
        <v>74</v>
      </c>
      <c r="S36" s="143" t="s">
        <v>75</v>
      </c>
      <c r="T36" s="146" t="s">
        <v>74</v>
      </c>
      <c r="U36" s="146" t="s">
        <v>75</v>
      </c>
      <c r="V36" s="146" t="s">
        <v>73</v>
      </c>
      <c r="W36" s="146" t="s">
        <v>74</v>
      </c>
      <c r="X36" s="146" t="s">
        <v>75</v>
      </c>
      <c r="Y36" s="146" t="s">
        <v>72</v>
      </c>
      <c r="Z36" s="146" t="s">
        <v>72</v>
      </c>
      <c r="AA36" s="149" t="s">
        <v>74</v>
      </c>
      <c r="AB36" s="149" t="s">
        <v>75</v>
      </c>
      <c r="AC36" s="149" t="s">
        <v>74</v>
      </c>
      <c r="AD36" s="149" t="s">
        <v>75</v>
      </c>
      <c r="AE36" s="149" t="s">
        <v>73</v>
      </c>
      <c r="AF36" s="149" t="s">
        <v>73</v>
      </c>
      <c r="AG36" s="153" t="s">
        <v>75</v>
      </c>
      <c r="AH36" s="153" t="s">
        <v>73</v>
      </c>
      <c r="AI36" s="153" t="s">
        <v>72</v>
      </c>
      <c r="AJ36" s="153" t="s">
        <v>75</v>
      </c>
      <c r="AK36" s="129">
        <f t="shared" si="0"/>
        <v>0</v>
      </c>
      <c r="AL36" s="129">
        <f t="shared" si="1"/>
        <v>0</v>
      </c>
      <c r="AM36" s="129">
        <f t="shared" si="2"/>
        <v>0</v>
      </c>
      <c r="AN36" s="129">
        <f t="shared" si="3"/>
        <v>1</v>
      </c>
      <c r="AO36" s="129">
        <f t="shared" si="4"/>
        <v>0</v>
      </c>
      <c r="AP36" s="129">
        <f t="shared" si="5"/>
        <v>0</v>
      </c>
      <c r="AQ36" s="129">
        <f t="shared" si="6"/>
        <v>0</v>
      </c>
      <c r="AR36" s="129">
        <f t="shared" si="7"/>
        <v>1</v>
      </c>
      <c r="AS36" s="129">
        <f t="shared" si="8"/>
        <v>1</v>
      </c>
      <c r="AT36" s="129">
        <f t="shared" si="9"/>
        <v>1</v>
      </c>
      <c r="AU36" s="129">
        <f t="shared" si="10"/>
        <v>1</v>
      </c>
      <c r="AV36" s="129">
        <f t="shared" si="11"/>
        <v>0</v>
      </c>
      <c r="AW36" s="129">
        <f t="shared" si="12"/>
        <v>0</v>
      </c>
      <c r="AX36" s="129">
        <f t="shared" si="13"/>
        <v>0</v>
      </c>
      <c r="AY36" s="129">
        <f t="shared" si="14"/>
        <v>0</v>
      </c>
      <c r="AZ36" s="129">
        <f t="shared" si="15"/>
        <v>1</v>
      </c>
      <c r="BA36" s="129">
        <f t="shared" si="16"/>
        <v>0</v>
      </c>
      <c r="BB36" s="129">
        <f t="shared" si="17"/>
        <v>1</v>
      </c>
      <c r="BC36" s="129">
        <f t="shared" si="18"/>
        <v>0</v>
      </c>
      <c r="BD36" s="129">
        <f t="shared" si="19"/>
        <v>1</v>
      </c>
      <c r="BE36" s="129">
        <f t="shared" si="20"/>
        <v>1</v>
      </c>
      <c r="BF36" s="129">
        <f t="shared" si="21"/>
        <v>1</v>
      </c>
      <c r="BG36" s="129">
        <f t="shared" si="22"/>
        <v>0</v>
      </c>
      <c r="BH36" s="129">
        <f t="shared" si="23"/>
        <v>0</v>
      </c>
      <c r="BI36" s="129">
        <f t="shared" si="24"/>
        <v>1</v>
      </c>
      <c r="BJ36" s="129">
        <f t="shared" si="25"/>
        <v>0</v>
      </c>
      <c r="BK36" s="129">
        <f t="shared" si="26"/>
        <v>0</v>
      </c>
      <c r="BL36" s="129">
        <f t="shared" si="27"/>
        <v>1</v>
      </c>
      <c r="BM36" s="129">
        <f t="shared" si="28"/>
        <v>1</v>
      </c>
      <c r="BN36" s="129">
        <f t="shared" si="29"/>
        <v>1</v>
      </c>
      <c r="BO36" s="129">
        <f t="shared" si="30"/>
        <v>1</v>
      </c>
      <c r="BP36" s="129">
        <f t="shared" si="31"/>
        <v>0</v>
      </c>
      <c r="BQ36" s="129">
        <f t="shared" si="32"/>
        <v>1</v>
      </c>
    </row>
    <row r="37" spans="1:69">
      <c r="A37" s="138">
        <v>29</v>
      </c>
      <c r="B37" s="139" t="s">
        <v>105</v>
      </c>
      <c r="C37" s="140" t="s">
        <v>98</v>
      </c>
      <c r="D37" s="141" t="s">
        <v>74</v>
      </c>
      <c r="E37" s="141" t="s">
        <v>73</v>
      </c>
      <c r="F37" s="141" t="s">
        <v>74</v>
      </c>
      <c r="G37" s="141" t="s">
        <v>73</v>
      </c>
      <c r="H37" s="141" t="s">
        <v>76</v>
      </c>
      <c r="I37" s="141" t="s">
        <v>75</v>
      </c>
      <c r="J37" s="141" t="s">
        <v>74</v>
      </c>
      <c r="K37" s="143" t="s">
        <v>75</v>
      </c>
      <c r="L37" s="143" t="s">
        <v>73</v>
      </c>
      <c r="M37" s="143" t="s">
        <v>75</v>
      </c>
      <c r="N37" s="143" t="s">
        <v>73</v>
      </c>
      <c r="O37" s="143" t="s">
        <v>73</v>
      </c>
      <c r="P37" s="143" t="s">
        <v>75</v>
      </c>
      <c r="Q37" s="143" t="s">
        <v>73</v>
      </c>
      <c r="R37" s="143" t="s">
        <v>75</v>
      </c>
      <c r="S37" s="143" t="s">
        <v>75</v>
      </c>
      <c r="T37" s="146" t="s">
        <v>74</v>
      </c>
      <c r="U37" s="146" t="s">
        <v>72</v>
      </c>
      <c r="V37" s="146" t="s">
        <v>75</v>
      </c>
      <c r="W37" s="146" t="s">
        <v>74</v>
      </c>
      <c r="X37" s="146" t="s">
        <v>73</v>
      </c>
      <c r="Y37" s="146" t="s">
        <v>72</v>
      </c>
      <c r="Z37" s="146" t="s">
        <v>75</v>
      </c>
      <c r="AA37" s="149" t="s">
        <v>75</v>
      </c>
      <c r="AB37" s="149" t="s">
        <v>73</v>
      </c>
      <c r="AC37" s="149" t="s">
        <v>76</v>
      </c>
      <c r="AD37" s="149" t="s">
        <v>72</v>
      </c>
      <c r="AE37" s="149" t="s">
        <v>73</v>
      </c>
      <c r="AF37" s="149" t="s">
        <v>73</v>
      </c>
      <c r="AG37" s="153" t="s">
        <v>75</v>
      </c>
      <c r="AH37" s="153" t="s">
        <v>73</v>
      </c>
      <c r="AI37" s="153" t="s">
        <v>76</v>
      </c>
      <c r="AJ37" s="153" t="s">
        <v>75</v>
      </c>
      <c r="AK37" s="129">
        <f t="shared" si="0"/>
        <v>1</v>
      </c>
      <c r="AL37" s="129">
        <f t="shared" si="1"/>
        <v>1</v>
      </c>
      <c r="AM37" s="129">
        <f t="shared" si="2"/>
        <v>1</v>
      </c>
      <c r="AN37" s="129">
        <f t="shared" si="3"/>
        <v>0</v>
      </c>
      <c r="AO37" s="129">
        <f t="shared" si="4"/>
        <v>0</v>
      </c>
      <c r="AP37" s="129">
        <f t="shared" si="5"/>
        <v>1</v>
      </c>
      <c r="AQ37" s="129">
        <f t="shared" si="6"/>
        <v>0</v>
      </c>
      <c r="AR37" s="129">
        <f t="shared" si="7"/>
        <v>1</v>
      </c>
      <c r="AS37" s="129">
        <f t="shared" si="8"/>
        <v>1</v>
      </c>
      <c r="AT37" s="129">
        <f t="shared" si="9"/>
        <v>1</v>
      </c>
      <c r="AU37" s="129">
        <f t="shared" si="10"/>
        <v>1</v>
      </c>
      <c r="AV37" s="129">
        <f t="shared" si="11"/>
        <v>1</v>
      </c>
      <c r="AW37" s="129">
        <f t="shared" si="12"/>
        <v>1</v>
      </c>
      <c r="AX37" s="129">
        <f t="shared" si="13"/>
        <v>1</v>
      </c>
      <c r="AY37" s="129">
        <f t="shared" si="14"/>
        <v>0</v>
      </c>
      <c r="AZ37" s="129">
        <f t="shared" si="15"/>
        <v>1</v>
      </c>
      <c r="BA37" s="129">
        <f t="shared" si="16"/>
        <v>0</v>
      </c>
      <c r="BB37" s="129">
        <f t="shared" si="17"/>
        <v>0</v>
      </c>
      <c r="BC37" s="129">
        <f t="shared" si="18"/>
        <v>0</v>
      </c>
      <c r="BD37" s="129">
        <f t="shared" si="19"/>
        <v>1</v>
      </c>
      <c r="BE37" s="129">
        <f t="shared" si="20"/>
        <v>0</v>
      </c>
      <c r="BF37" s="129">
        <f t="shared" si="21"/>
        <v>1</v>
      </c>
      <c r="BG37" s="129">
        <f t="shared" si="22"/>
        <v>1</v>
      </c>
      <c r="BH37" s="129">
        <f t="shared" si="23"/>
        <v>0</v>
      </c>
      <c r="BI37" s="129">
        <f t="shared" si="24"/>
        <v>0</v>
      </c>
      <c r="BJ37" s="129">
        <f t="shared" si="25"/>
        <v>0</v>
      </c>
      <c r="BK37" s="129">
        <f t="shared" si="26"/>
        <v>1</v>
      </c>
      <c r="BL37" s="129">
        <f t="shared" si="27"/>
        <v>1</v>
      </c>
      <c r="BM37" s="129">
        <f t="shared" si="28"/>
        <v>1</v>
      </c>
      <c r="BN37" s="129">
        <f t="shared" si="29"/>
        <v>1</v>
      </c>
      <c r="BO37" s="129">
        <f t="shared" si="30"/>
        <v>1</v>
      </c>
      <c r="BP37" s="129">
        <f t="shared" si="31"/>
        <v>0</v>
      </c>
      <c r="BQ37" s="129">
        <f t="shared" si="32"/>
        <v>1</v>
      </c>
    </row>
    <row r="38" spans="1:69">
      <c r="A38" s="138">
        <v>30</v>
      </c>
      <c r="B38" s="139" t="s">
        <v>106</v>
      </c>
      <c r="C38" s="140" t="s">
        <v>98</v>
      </c>
      <c r="D38" s="141" t="s">
        <v>72</v>
      </c>
      <c r="E38" s="141" t="s">
        <v>73</v>
      </c>
      <c r="F38" s="141" t="s">
        <v>74</v>
      </c>
      <c r="G38" s="141" t="s">
        <v>73</v>
      </c>
      <c r="H38" s="141" t="s">
        <v>74</v>
      </c>
      <c r="I38" s="141" t="s">
        <v>73</v>
      </c>
      <c r="J38" s="141" t="s">
        <v>75</v>
      </c>
      <c r="K38" s="143" t="s">
        <v>75</v>
      </c>
      <c r="L38" s="143" t="s">
        <v>73</v>
      </c>
      <c r="M38" s="143" t="s">
        <v>75</v>
      </c>
      <c r="N38" s="143" t="s">
        <v>73</v>
      </c>
      <c r="O38" s="143" t="s">
        <v>73</v>
      </c>
      <c r="P38" s="143" t="s">
        <v>75</v>
      </c>
      <c r="Q38" s="143" t="s">
        <v>76</v>
      </c>
      <c r="R38" s="143" t="s">
        <v>73</v>
      </c>
      <c r="S38" s="143" t="s">
        <v>75</v>
      </c>
      <c r="T38" s="146" t="s">
        <v>72</v>
      </c>
      <c r="U38" s="146" t="s">
        <v>75</v>
      </c>
      <c r="V38" s="146" t="s">
        <v>75</v>
      </c>
      <c r="W38" s="146" t="s">
        <v>74</v>
      </c>
      <c r="X38" s="146" t="s">
        <v>75</v>
      </c>
      <c r="Y38" s="146" t="s">
        <v>76</v>
      </c>
      <c r="Z38" s="146" t="s">
        <v>75</v>
      </c>
      <c r="AA38" s="149" t="s">
        <v>73</v>
      </c>
      <c r="AB38" s="149" t="s">
        <v>74</v>
      </c>
      <c r="AC38" s="149" t="s">
        <v>72</v>
      </c>
      <c r="AD38" s="149" t="s">
        <v>76</v>
      </c>
      <c r="AE38" s="149" t="s">
        <v>73</v>
      </c>
      <c r="AF38" s="149" t="s">
        <v>75</v>
      </c>
      <c r="AG38" s="153" t="s">
        <v>75</v>
      </c>
      <c r="AH38" s="153" t="s">
        <v>74</v>
      </c>
      <c r="AI38" s="153" t="s">
        <v>74</v>
      </c>
      <c r="AJ38" s="153" t="s">
        <v>75</v>
      </c>
      <c r="AK38" s="129">
        <f t="shared" si="0"/>
        <v>0</v>
      </c>
      <c r="AL38" s="129">
        <f t="shared" si="1"/>
        <v>1</v>
      </c>
      <c r="AM38" s="129">
        <f t="shared" si="2"/>
        <v>1</v>
      </c>
      <c r="AN38" s="129">
        <f t="shared" si="3"/>
        <v>0</v>
      </c>
      <c r="AO38" s="129">
        <f t="shared" si="4"/>
        <v>0</v>
      </c>
      <c r="AP38" s="129">
        <f t="shared" si="5"/>
        <v>0</v>
      </c>
      <c r="AQ38" s="129">
        <f t="shared" si="6"/>
        <v>1</v>
      </c>
      <c r="AR38" s="129">
        <f t="shared" si="7"/>
        <v>1</v>
      </c>
      <c r="AS38" s="129">
        <f t="shared" si="8"/>
        <v>1</v>
      </c>
      <c r="AT38" s="129">
        <f t="shared" si="9"/>
        <v>1</v>
      </c>
      <c r="AU38" s="129">
        <f t="shared" si="10"/>
        <v>1</v>
      </c>
      <c r="AV38" s="129">
        <f t="shared" si="11"/>
        <v>1</v>
      </c>
      <c r="AW38" s="129">
        <f t="shared" si="12"/>
        <v>1</v>
      </c>
      <c r="AX38" s="129">
        <f t="shared" si="13"/>
        <v>0</v>
      </c>
      <c r="AY38" s="129">
        <f t="shared" si="14"/>
        <v>1</v>
      </c>
      <c r="AZ38" s="129">
        <f t="shared" si="15"/>
        <v>1</v>
      </c>
      <c r="BA38" s="129">
        <f t="shared" si="16"/>
        <v>0</v>
      </c>
      <c r="BB38" s="129">
        <f t="shared" si="17"/>
        <v>1</v>
      </c>
      <c r="BC38" s="129">
        <f t="shared" si="18"/>
        <v>0</v>
      </c>
      <c r="BD38" s="129">
        <f t="shared" si="19"/>
        <v>1</v>
      </c>
      <c r="BE38" s="129">
        <f t="shared" si="20"/>
        <v>1</v>
      </c>
      <c r="BF38" s="129">
        <f t="shared" si="21"/>
        <v>0</v>
      </c>
      <c r="BG38" s="129">
        <f t="shared" si="22"/>
        <v>1</v>
      </c>
      <c r="BH38" s="129">
        <f t="shared" si="23"/>
        <v>1</v>
      </c>
      <c r="BI38" s="129">
        <f t="shared" si="24"/>
        <v>0</v>
      </c>
      <c r="BJ38" s="129">
        <f t="shared" si="25"/>
        <v>1</v>
      </c>
      <c r="BK38" s="129">
        <f t="shared" si="26"/>
        <v>0</v>
      </c>
      <c r="BL38" s="129">
        <f t="shared" si="27"/>
        <v>1</v>
      </c>
      <c r="BM38" s="129">
        <f t="shared" si="28"/>
        <v>0</v>
      </c>
      <c r="BN38" s="129">
        <f t="shared" si="29"/>
        <v>1</v>
      </c>
      <c r="BO38" s="129">
        <f t="shared" si="30"/>
        <v>0</v>
      </c>
      <c r="BP38" s="129">
        <f t="shared" si="31"/>
        <v>0</v>
      </c>
      <c r="BQ38" s="129">
        <f t="shared" si="32"/>
        <v>1</v>
      </c>
    </row>
    <row r="39" spans="1:69">
      <c r="A39" s="138">
        <v>31</v>
      </c>
      <c r="B39" s="139" t="s">
        <v>107</v>
      </c>
      <c r="C39" s="140" t="s">
        <v>98</v>
      </c>
      <c r="D39" s="141" t="s">
        <v>73</v>
      </c>
      <c r="E39" s="141" t="s">
        <v>73</v>
      </c>
      <c r="F39" s="141" t="s">
        <v>75</v>
      </c>
      <c r="G39" s="141" t="s">
        <v>73</v>
      </c>
      <c r="H39" s="141" t="s">
        <v>74</v>
      </c>
      <c r="I39" s="141" t="s">
        <v>75</v>
      </c>
      <c r="J39" s="141" t="s">
        <v>73</v>
      </c>
      <c r="K39" s="143" t="s">
        <v>75</v>
      </c>
      <c r="L39" s="143" t="s">
        <v>73</v>
      </c>
      <c r="M39" s="143" t="s">
        <v>75</v>
      </c>
      <c r="N39" s="143" t="s">
        <v>73</v>
      </c>
      <c r="O39" s="143" t="s">
        <v>73</v>
      </c>
      <c r="P39" s="143" t="s">
        <v>75</v>
      </c>
      <c r="Q39" s="143" t="s">
        <v>73</v>
      </c>
      <c r="R39" s="143" t="s">
        <v>73</v>
      </c>
      <c r="S39" s="143" t="s">
        <v>75</v>
      </c>
      <c r="T39" s="146" t="s">
        <v>75</v>
      </c>
      <c r="U39" s="146" t="s">
        <v>74</v>
      </c>
      <c r="V39" s="146" t="s">
        <v>74</v>
      </c>
      <c r="W39" s="146" t="s">
        <v>74</v>
      </c>
      <c r="X39" s="146" t="s">
        <v>73</v>
      </c>
      <c r="Y39" s="146" t="s">
        <v>75</v>
      </c>
      <c r="Z39" s="146" t="s">
        <v>75</v>
      </c>
      <c r="AA39" s="149" t="s">
        <v>73</v>
      </c>
      <c r="AB39" s="149" t="s">
        <v>75</v>
      </c>
      <c r="AC39" s="149" t="s">
        <v>75</v>
      </c>
      <c r="AD39" s="149" t="s">
        <v>74</v>
      </c>
      <c r="AE39" s="149" t="s">
        <v>72</v>
      </c>
      <c r="AF39" s="149" t="s">
        <v>73</v>
      </c>
      <c r="AG39" s="153" t="s">
        <v>74</v>
      </c>
      <c r="AH39" s="153" t="s">
        <v>73</v>
      </c>
      <c r="AI39" s="153" t="s">
        <v>75</v>
      </c>
      <c r="AJ39" s="153" t="s">
        <v>75</v>
      </c>
      <c r="AK39" s="129">
        <f t="shared" si="0"/>
        <v>0</v>
      </c>
      <c r="AL39" s="129">
        <f t="shared" si="1"/>
        <v>1</v>
      </c>
      <c r="AM39" s="129">
        <f t="shared" si="2"/>
        <v>0</v>
      </c>
      <c r="AN39" s="129">
        <f t="shared" si="3"/>
        <v>0</v>
      </c>
      <c r="AO39" s="129">
        <f t="shared" si="4"/>
        <v>0</v>
      </c>
      <c r="AP39" s="129">
        <f t="shared" si="5"/>
        <v>1</v>
      </c>
      <c r="AQ39" s="129">
        <f t="shared" si="6"/>
        <v>0</v>
      </c>
      <c r="AR39" s="129">
        <f t="shared" si="7"/>
        <v>1</v>
      </c>
      <c r="AS39" s="129">
        <f t="shared" si="8"/>
        <v>1</v>
      </c>
      <c r="AT39" s="129">
        <f t="shared" si="9"/>
        <v>1</v>
      </c>
      <c r="AU39" s="129">
        <f t="shared" si="10"/>
        <v>1</v>
      </c>
      <c r="AV39" s="129">
        <f t="shared" si="11"/>
        <v>1</v>
      </c>
      <c r="AW39" s="129">
        <f t="shared" si="12"/>
        <v>1</v>
      </c>
      <c r="AX39" s="129">
        <f t="shared" si="13"/>
        <v>1</v>
      </c>
      <c r="AY39" s="129">
        <f t="shared" si="14"/>
        <v>1</v>
      </c>
      <c r="AZ39" s="129">
        <f t="shared" si="15"/>
        <v>1</v>
      </c>
      <c r="BA39" s="129">
        <f t="shared" si="16"/>
        <v>1</v>
      </c>
      <c r="BB39" s="129">
        <f t="shared" si="17"/>
        <v>0</v>
      </c>
      <c r="BC39" s="129">
        <f t="shared" si="18"/>
        <v>1</v>
      </c>
      <c r="BD39" s="129">
        <f t="shared" si="19"/>
        <v>1</v>
      </c>
      <c r="BE39" s="129">
        <f t="shared" si="20"/>
        <v>0</v>
      </c>
      <c r="BF39" s="129">
        <f t="shared" si="21"/>
        <v>0</v>
      </c>
      <c r="BG39" s="129">
        <f t="shared" si="22"/>
        <v>1</v>
      </c>
      <c r="BH39" s="129">
        <f t="shared" si="23"/>
        <v>1</v>
      </c>
      <c r="BI39" s="129">
        <f t="shared" si="24"/>
        <v>1</v>
      </c>
      <c r="BJ39" s="129">
        <f t="shared" si="25"/>
        <v>0</v>
      </c>
      <c r="BK39" s="129">
        <f t="shared" si="26"/>
        <v>0</v>
      </c>
      <c r="BL39" s="129">
        <f t="shared" si="27"/>
        <v>0</v>
      </c>
      <c r="BM39" s="129">
        <f t="shared" si="28"/>
        <v>1</v>
      </c>
      <c r="BN39" s="129">
        <f t="shared" si="29"/>
        <v>0</v>
      </c>
      <c r="BO39" s="129">
        <f t="shared" si="30"/>
        <v>1</v>
      </c>
      <c r="BP39" s="129">
        <f t="shared" si="31"/>
        <v>1</v>
      </c>
      <c r="BQ39" s="129">
        <f t="shared" si="32"/>
        <v>1</v>
      </c>
    </row>
    <row r="40" spans="1:69">
      <c r="A40" s="138">
        <v>32</v>
      </c>
      <c r="B40" s="139" t="s">
        <v>108</v>
      </c>
      <c r="C40" s="140" t="s">
        <v>98</v>
      </c>
      <c r="D40" s="141" t="s">
        <v>74</v>
      </c>
      <c r="E40" s="141" t="s">
        <v>73</v>
      </c>
      <c r="F40" s="141" t="s">
        <v>74</v>
      </c>
      <c r="G40" s="141" t="s">
        <v>75</v>
      </c>
      <c r="H40" s="141" t="s">
        <v>74</v>
      </c>
      <c r="I40" s="141" t="s">
        <v>75</v>
      </c>
      <c r="J40" s="141" t="s">
        <v>75</v>
      </c>
      <c r="K40" s="143" t="s">
        <v>75</v>
      </c>
      <c r="L40" s="143" t="s">
        <v>73</v>
      </c>
      <c r="M40" s="143" t="s">
        <v>75</v>
      </c>
      <c r="N40" s="143" t="s">
        <v>73</v>
      </c>
      <c r="O40" s="143" t="s">
        <v>73</v>
      </c>
      <c r="P40" s="143" t="s">
        <v>75</v>
      </c>
      <c r="Q40" s="143" t="s">
        <v>73</v>
      </c>
      <c r="R40" s="143" t="s">
        <v>73</v>
      </c>
      <c r="S40" s="143" t="s">
        <v>75</v>
      </c>
      <c r="T40" s="146" t="s">
        <v>75</v>
      </c>
      <c r="U40" s="146" t="s">
        <v>72</v>
      </c>
      <c r="V40" s="146" t="s">
        <v>74</v>
      </c>
      <c r="W40" s="146" t="s">
        <v>74</v>
      </c>
      <c r="X40" s="146" t="s">
        <v>75</v>
      </c>
      <c r="Y40" s="146" t="s">
        <v>72</v>
      </c>
      <c r="Z40" s="146" t="s">
        <v>75</v>
      </c>
      <c r="AA40" s="149" t="s">
        <v>73</v>
      </c>
      <c r="AB40" s="149" t="s">
        <v>75</v>
      </c>
      <c r="AC40" s="149" t="s">
        <v>72</v>
      </c>
      <c r="AD40" s="149" t="s">
        <v>76</v>
      </c>
      <c r="AE40" s="149" t="s">
        <v>73</v>
      </c>
      <c r="AF40" s="149" t="s">
        <v>73</v>
      </c>
      <c r="AG40" s="153" t="s">
        <v>75</v>
      </c>
      <c r="AH40" s="153" t="s">
        <v>73</v>
      </c>
      <c r="AI40" s="153" t="s">
        <v>75</v>
      </c>
      <c r="AJ40" s="153" t="s">
        <v>75</v>
      </c>
      <c r="AK40" s="129">
        <f t="shared" si="0"/>
        <v>1</v>
      </c>
      <c r="AL40" s="129">
        <f t="shared" si="1"/>
        <v>1</v>
      </c>
      <c r="AM40" s="129">
        <f t="shared" si="2"/>
        <v>1</v>
      </c>
      <c r="AN40" s="129">
        <f t="shared" si="3"/>
        <v>0</v>
      </c>
      <c r="AO40" s="129">
        <f t="shared" si="4"/>
        <v>0</v>
      </c>
      <c r="AP40" s="129">
        <f t="shared" si="5"/>
        <v>1</v>
      </c>
      <c r="AQ40" s="129">
        <f t="shared" si="6"/>
        <v>1</v>
      </c>
      <c r="AR40" s="129">
        <f t="shared" si="7"/>
        <v>1</v>
      </c>
      <c r="AS40" s="129">
        <f t="shared" si="8"/>
        <v>1</v>
      </c>
      <c r="AT40" s="129">
        <f t="shared" si="9"/>
        <v>1</v>
      </c>
      <c r="AU40" s="129">
        <f t="shared" si="10"/>
        <v>1</v>
      </c>
      <c r="AV40" s="129">
        <f t="shared" si="11"/>
        <v>1</v>
      </c>
      <c r="AW40" s="129">
        <f t="shared" si="12"/>
        <v>1</v>
      </c>
      <c r="AX40" s="129">
        <f t="shared" si="13"/>
        <v>1</v>
      </c>
      <c r="AY40" s="129">
        <f t="shared" si="14"/>
        <v>1</v>
      </c>
      <c r="AZ40" s="129">
        <f t="shared" si="15"/>
        <v>1</v>
      </c>
      <c r="BA40" s="129">
        <f t="shared" si="16"/>
        <v>1</v>
      </c>
      <c r="BB40" s="129">
        <f t="shared" si="17"/>
        <v>0</v>
      </c>
      <c r="BC40" s="129">
        <f t="shared" si="18"/>
        <v>1</v>
      </c>
      <c r="BD40" s="129">
        <f t="shared" si="19"/>
        <v>1</v>
      </c>
      <c r="BE40" s="129">
        <f t="shared" si="20"/>
        <v>1</v>
      </c>
      <c r="BF40" s="129">
        <f t="shared" si="21"/>
        <v>1</v>
      </c>
      <c r="BG40" s="129">
        <f t="shared" si="22"/>
        <v>1</v>
      </c>
      <c r="BH40" s="129">
        <f t="shared" si="23"/>
        <v>1</v>
      </c>
      <c r="BI40" s="129">
        <f t="shared" si="24"/>
        <v>1</v>
      </c>
      <c r="BJ40" s="129">
        <f t="shared" si="25"/>
        <v>1</v>
      </c>
      <c r="BK40" s="129">
        <f t="shared" si="26"/>
        <v>0</v>
      </c>
      <c r="BL40" s="129">
        <f t="shared" si="27"/>
        <v>1</v>
      </c>
      <c r="BM40" s="129">
        <f t="shared" si="28"/>
        <v>1</v>
      </c>
      <c r="BN40" s="129">
        <f t="shared" si="29"/>
        <v>1</v>
      </c>
      <c r="BO40" s="129">
        <f t="shared" si="30"/>
        <v>1</v>
      </c>
      <c r="BP40" s="129">
        <f t="shared" si="31"/>
        <v>1</v>
      </c>
      <c r="BQ40" s="129">
        <f t="shared" si="32"/>
        <v>1</v>
      </c>
    </row>
    <row r="41" spans="1:69">
      <c r="A41" s="138">
        <v>33</v>
      </c>
      <c r="B41" s="139" t="s">
        <v>109</v>
      </c>
      <c r="C41" s="140" t="s">
        <v>98</v>
      </c>
      <c r="D41" s="141" t="s">
        <v>74</v>
      </c>
      <c r="E41" s="141" t="s">
        <v>72</v>
      </c>
      <c r="F41" s="141" t="s">
        <v>74</v>
      </c>
      <c r="G41" s="141" t="s">
        <v>73</v>
      </c>
      <c r="H41" s="141" t="s">
        <v>74</v>
      </c>
      <c r="I41" s="141" t="s">
        <v>75</v>
      </c>
      <c r="J41" s="141" t="s">
        <v>74</v>
      </c>
      <c r="K41" s="143" t="s">
        <v>75</v>
      </c>
      <c r="L41" s="143" t="s">
        <v>73</v>
      </c>
      <c r="M41" s="143" t="s">
        <v>75</v>
      </c>
      <c r="N41" s="143" t="s">
        <v>73</v>
      </c>
      <c r="O41" s="143" t="s">
        <v>74</v>
      </c>
      <c r="P41" s="143" t="s">
        <v>75</v>
      </c>
      <c r="Q41" s="143" t="s">
        <v>72</v>
      </c>
      <c r="R41" s="143" t="s">
        <v>74</v>
      </c>
      <c r="S41" s="143" t="s">
        <v>75</v>
      </c>
      <c r="T41" s="146" t="s">
        <v>74</v>
      </c>
      <c r="U41" s="146" t="s">
        <v>73</v>
      </c>
      <c r="V41" s="146" t="s">
        <v>74</v>
      </c>
      <c r="W41" s="146" t="s">
        <v>74</v>
      </c>
      <c r="X41" s="146" t="s">
        <v>74</v>
      </c>
      <c r="Y41" s="146" t="s">
        <v>72</v>
      </c>
      <c r="Z41" s="146" t="s">
        <v>75</v>
      </c>
      <c r="AA41" s="149" t="s">
        <v>75</v>
      </c>
      <c r="AB41" s="149" t="s">
        <v>73</v>
      </c>
      <c r="AC41" s="149" t="s">
        <v>75</v>
      </c>
      <c r="AD41" s="149" t="s">
        <v>76</v>
      </c>
      <c r="AE41" s="149" t="s">
        <v>73</v>
      </c>
      <c r="AF41" s="149" t="s">
        <v>73</v>
      </c>
      <c r="AG41" s="153" t="s">
        <v>75</v>
      </c>
      <c r="AH41" s="153" t="s">
        <v>73</v>
      </c>
      <c r="AI41" s="153" t="s">
        <v>74</v>
      </c>
      <c r="AJ41" s="153" t="s">
        <v>75</v>
      </c>
      <c r="AK41" s="129">
        <f t="shared" si="0"/>
        <v>1</v>
      </c>
      <c r="AL41" s="129">
        <f t="shared" si="1"/>
        <v>0</v>
      </c>
      <c r="AM41" s="129">
        <f t="shared" si="2"/>
        <v>1</v>
      </c>
      <c r="AN41" s="129">
        <f t="shared" si="3"/>
        <v>0</v>
      </c>
      <c r="AO41" s="129">
        <f t="shared" si="4"/>
        <v>0</v>
      </c>
      <c r="AP41" s="129">
        <f t="shared" si="5"/>
        <v>1</v>
      </c>
      <c r="AQ41" s="129">
        <f t="shared" si="6"/>
        <v>0</v>
      </c>
      <c r="AR41" s="129">
        <f t="shared" si="7"/>
        <v>1</v>
      </c>
      <c r="AS41" s="129">
        <f t="shared" si="8"/>
        <v>1</v>
      </c>
      <c r="AT41" s="129">
        <f t="shared" si="9"/>
        <v>1</v>
      </c>
      <c r="AU41" s="129">
        <f t="shared" si="10"/>
        <v>1</v>
      </c>
      <c r="AV41" s="129">
        <f t="shared" si="11"/>
        <v>0</v>
      </c>
      <c r="AW41" s="129">
        <f t="shared" si="12"/>
        <v>1</v>
      </c>
      <c r="AX41" s="129">
        <f t="shared" si="13"/>
        <v>0</v>
      </c>
      <c r="AY41" s="129">
        <f t="shared" si="14"/>
        <v>0</v>
      </c>
      <c r="AZ41" s="129">
        <f t="shared" si="15"/>
        <v>1</v>
      </c>
      <c r="BA41" s="129">
        <f t="shared" si="16"/>
        <v>0</v>
      </c>
      <c r="BB41" s="129">
        <f t="shared" si="17"/>
        <v>0</v>
      </c>
      <c r="BC41" s="129">
        <f t="shared" si="18"/>
        <v>1</v>
      </c>
      <c r="BD41" s="129">
        <f t="shared" si="19"/>
        <v>1</v>
      </c>
      <c r="BE41" s="129">
        <f t="shared" si="20"/>
        <v>0</v>
      </c>
      <c r="BF41" s="129">
        <f t="shared" si="21"/>
        <v>1</v>
      </c>
      <c r="BG41" s="129">
        <f t="shared" si="22"/>
        <v>1</v>
      </c>
      <c r="BH41" s="129">
        <f t="shared" si="23"/>
        <v>0</v>
      </c>
      <c r="BI41" s="129">
        <f t="shared" si="24"/>
        <v>0</v>
      </c>
      <c r="BJ41" s="129">
        <f t="shared" si="25"/>
        <v>0</v>
      </c>
      <c r="BK41" s="129">
        <f t="shared" si="26"/>
        <v>0</v>
      </c>
      <c r="BL41" s="129">
        <f t="shared" si="27"/>
        <v>1</v>
      </c>
      <c r="BM41" s="129">
        <f t="shared" si="28"/>
        <v>1</v>
      </c>
      <c r="BN41" s="129">
        <f t="shared" si="29"/>
        <v>1</v>
      </c>
      <c r="BO41" s="129">
        <f t="shared" si="30"/>
        <v>1</v>
      </c>
      <c r="BP41" s="129">
        <f t="shared" si="31"/>
        <v>0</v>
      </c>
      <c r="BQ41" s="129">
        <f t="shared" si="32"/>
        <v>1</v>
      </c>
    </row>
    <row r="42" spans="1:69">
      <c r="A42" s="138">
        <v>34</v>
      </c>
      <c r="B42" s="139" t="s">
        <v>110</v>
      </c>
      <c r="C42" s="140" t="s">
        <v>98</v>
      </c>
      <c r="D42" s="141" t="s">
        <v>72</v>
      </c>
      <c r="E42" s="141" t="s">
        <v>73</v>
      </c>
      <c r="F42" s="141" t="s">
        <v>72</v>
      </c>
      <c r="G42" s="141" t="s">
        <v>73</v>
      </c>
      <c r="H42" s="141" t="s">
        <v>74</v>
      </c>
      <c r="I42" s="141" t="s">
        <v>75</v>
      </c>
      <c r="J42" s="141" t="s">
        <v>72</v>
      </c>
      <c r="K42" s="143" t="s">
        <v>75</v>
      </c>
      <c r="L42" s="143" t="s">
        <v>73</v>
      </c>
      <c r="M42" s="143" t="s">
        <v>72</v>
      </c>
      <c r="N42" s="143" t="s">
        <v>73</v>
      </c>
      <c r="O42" s="143" t="s">
        <v>74</v>
      </c>
      <c r="P42" s="143" t="s">
        <v>75</v>
      </c>
      <c r="Q42" s="143" t="s">
        <v>74</v>
      </c>
      <c r="R42" s="143" t="s">
        <v>73</v>
      </c>
      <c r="S42" s="143" t="s">
        <v>75</v>
      </c>
      <c r="T42" s="146" t="s">
        <v>75</v>
      </c>
      <c r="U42" s="146" t="s">
        <v>72</v>
      </c>
      <c r="V42" s="146" t="s">
        <v>76</v>
      </c>
      <c r="W42" s="146" t="s">
        <v>74</v>
      </c>
      <c r="X42" s="146" t="s">
        <v>73</v>
      </c>
      <c r="Y42" s="146" t="s">
        <v>72</v>
      </c>
      <c r="Z42" s="146" t="s">
        <v>75</v>
      </c>
      <c r="AA42" s="149" t="s">
        <v>72</v>
      </c>
      <c r="AB42" s="149" t="s">
        <v>73</v>
      </c>
      <c r="AC42" s="149" t="s">
        <v>72</v>
      </c>
      <c r="AD42" s="149" t="s">
        <v>75</v>
      </c>
      <c r="AE42" s="149" t="s">
        <v>73</v>
      </c>
      <c r="AF42" s="149" t="s">
        <v>73</v>
      </c>
      <c r="AG42" s="153" t="s">
        <v>75</v>
      </c>
      <c r="AH42" s="153" t="s">
        <v>73</v>
      </c>
      <c r="AI42" s="153" t="s">
        <v>72</v>
      </c>
      <c r="AJ42" s="153" t="s">
        <v>74</v>
      </c>
      <c r="AK42" s="129">
        <f t="shared" si="0"/>
        <v>0</v>
      </c>
      <c r="AL42" s="129">
        <f t="shared" si="1"/>
        <v>1</v>
      </c>
      <c r="AM42" s="129">
        <f t="shared" si="2"/>
        <v>0</v>
      </c>
      <c r="AN42" s="129">
        <f t="shared" si="3"/>
        <v>0</v>
      </c>
      <c r="AO42" s="129">
        <f t="shared" si="4"/>
        <v>0</v>
      </c>
      <c r="AP42" s="129">
        <f t="shared" si="5"/>
        <v>1</v>
      </c>
      <c r="AQ42" s="129">
        <f t="shared" si="6"/>
        <v>0</v>
      </c>
      <c r="AR42" s="129">
        <f t="shared" si="7"/>
        <v>1</v>
      </c>
      <c r="AS42" s="129">
        <f t="shared" si="8"/>
        <v>1</v>
      </c>
      <c r="AT42" s="129">
        <f t="shared" si="9"/>
        <v>0</v>
      </c>
      <c r="AU42" s="129">
        <f t="shared" si="10"/>
        <v>1</v>
      </c>
      <c r="AV42" s="129">
        <f t="shared" si="11"/>
        <v>0</v>
      </c>
      <c r="AW42" s="129">
        <f t="shared" si="12"/>
        <v>1</v>
      </c>
      <c r="AX42" s="129">
        <f t="shared" si="13"/>
        <v>0</v>
      </c>
      <c r="AY42" s="129">
        <f t="shared" si="14"/>
        <v>1</v>
      </c>
      <c r="AZ42" s="129">
        <f t="shared" si="15"/>
        <v>1</v>
      </c>
      <c r="BA42" s="129">
        <f t="shared" si="16"/>
        <v>1</v>
      </c>
      <c r="BB42" s="129">
        <f t="shared" si="17"/>
        <v>0</v>
      </c>
      <c r="BC42" s="129">
        <f t="shared" si="18"/>
        <v>0</v>
      </c>
      <c r="BD42" s="129">
        <f t="shared" si="19"/>
        <v>1</v>
      </c>
      <c r="BE42" s="129">
        <f t="shared" si="20"/>
        <v>0</v>
      </c>
      <c r="BF42" s="129">
        <f t="shared" si="21"/>
        <v>1</v>
      </c>
      <c r="BG42" s="129">
        <f t="shared" si="22"/>
        <v>1</v>
      </c>
      <c r="BH42" s="129">
        <f t="shared" si="23"/>
        <v>0</v>
      </c>
      <c r="BI42" s="129">
        <f t="shared" si="24"/>
        <v>0</v>
      </c>
      <c r="BJ42" s="129">
        <f t="shared" si="25"/>
        <v>1</v>
      </c>
      <c r="BK42" s="129">
        <f t="shared" si="26"/>
        <v>0</v>
      </c>
      <c r="BL42" s="129">
        <f t="shared" si="27"/>
        <v>1</v>
      </c>
      <c r="BM42" s="129">
        <f t="shared" si="28"/>
        <v>1</v>
      </c>
      <c r="BN42" s="129">
        <f t="shared" si="29"/>
        <v>1</v>
      </c>
      <c r="BO42" s="129">
        <f t="shared" si="30"/>
        <v>1</v>
      </c>
      <c r="BP42" s="129">
        <f t="shared" si="31"/>
        <v>0</v>
      </c>
      <c r="BQ42" s="129">
        <f t="shared" si="32"/>
        <v>0</v>
      </c>
    </row>
    <row r="43" spans="1:69">
      <c r="A43" s="138">
        <v>35</v>
      </c>
      <c r="B43" s="139" t="s">
        <v>111</v>
      </c>
      <c r="C43" s="140" t="s">
        <v>98</v>
      </c>
      <c r="D43" s="141" t="s">
        <v>75</v>
      </c>
      <c r="E43" s="141" t="s">
        <v>73</v>
      </c>
      <c r="F43" s="141" t="s">
        <v>74</v>
      </c>
      <c r="G43" s="141" t="s">
        <v>73</v>
      </c>
      <c r="H43" s="141" t="s">
        <v>73</v>
      </c>
      <c r="I43" s="141" t="s">
        <v>75</v>
      </c>
      <c r="J43" s="141" t="s">
        <v>74</v>
      </c>
      <c r="K43" s="143" t="s">
        <v>75</v>
      </c>
      <c r="L43" s="143" t="s">
        <v>73</v>
      </c>
      <c r="M43" s="143" t="s">
        <v>75</v>
      </c>
      <c r="N43" s="143" t="s">
        <v>73</v>
      </c>
      <c r="O43" s="143" t="s">
        <v>73</v>
      </c>
      <c r="P43" s="143" t="s">
        <v>73</v>
      </c>
      <c r="Q43" s="143" t="s">
        <v>73</v>
      </c>
      <c r="R43" s="143" t="s">
        <v>73</v>
      </c>
      <c r="S43" s="143" t="s">
        <v>75</v>
      </c>
      <c r="T43" s="146" t="s">
        <v>72</v>
      </c>
      <c r="U43" s="146" t="s">
        <v>75</v>
      </c>
      <c r="V43" s="146" t="s">
        <v>75</v>
      </c>
      <c r="W43" s="146" t="s">
        <v>74</v>
      </c>
      <c r="X43" s="146" t="s">
        <v>75</v>
      </c>
      <c r="Y43" s="146" t="s">
        <v>72</v>
      </c>
      <c r="Z43" s="146" t="s">
        <v>75</v>
      </c>
      <c r="AA43" s="149" t="s">
        <v>73</v>
      </c>
      <c r="AB43" s="149" t="s">
        <v>75</v>
      </c>
      <c r="AC43" s="149" t="s">
        <v>74</v>
      </c>
      <c r="AD43" s="149" t="s">
        <v>72</v>
      </c>
      <c r="AE43" s="149" t="s">
        <v>73</v>
      </c>
      <c r="AF43" s="149" t="s">
        <v>73</v>
      </c>
      <c r="AG43" s="153" t="s">
        <v>75</v>
      </c>
      <c r="AH43" s="153" t="s">
        <v>73</v>
      </c>
      <c r="AI43" s="153" t="s">
        <v>74</v>
      </c>
      <c r="AJ43" s="153" t="s">
        <v>75</v>
      </c>
      <c r="AK43" s="129">
        <f t="shared" si="0"/>
        <v>0</v>
      </c>
      <c r="AL43" s="129">
        <f t="shared" si="1"/>
        <v>1</v>
      </c>
      <c r="AM43" s="129">
        <f t="shared" si="2"/>
        <v>1</v>
      </c>
      <c r="AN43" s="129">
        <f t="shared" si="3"/>
        <v>0</v>
      </c>
      <c r="AO43" s="129">
        <f t="shared" si="4"/>
        <v>1</v>
      </c>
      <c r="AP43" s="129">
        <f t="shared" si="5"/>
        <v>1</v>
      </c>
      <c r="AQ43" s="129">
        <f t="shared" si="6"/>
        <v>0</v>
      </c>
      <c r="AR43" s="129">
        <f t="shared" si="7"/>
        <v>1</v>
      </c>
      <c r="AS43" s="129">
        <f t="shared" si="8"/>
        <v>1</v>
      </c>
      <c r="AT43" s="129">
        <f t="shared" si="9"/>
        <v>1</v>
      </c>
      <c r="AU43" s="129">
        <f t="shared" si="10"/>
        <v>1</v>
      </c>
      <c r="AV43" s="129">
        <f t="shared" si="11"/>
        <v>1</v>
      </c>
      <c r="AW43" s="129">
        <f t="shared" si="12"/>
        <v>0</v>
      </c>
      <c r="AX43" s="129">
        <f t="shared" si="13"/>
        <v>1</v>
      </c>
      <c r="AY43" s="129">
        <f t="shared" si="14"/>
        <v>1</v>
      </c>
      <c r="AZ43" s="129">
        <f t="shared" si="15"/>
        <v>1</v>
      </c>
      <c r="BA43" s="129">
        <f t="shared" si="16"/>
        <v>0</v>
      </c>
      <c r="BB43" s="129">
        <f t="shared" si="17"/>
        <v>1</v>
      </c>
      <c r="BC43" s="129">
        <f t="shared" si="18"/>
        <v>0</v>
      </c>
      <c r="BD43" s="129">
        <f t="shared" si="19"/>
        <v>1</v>
      </c>
      <c r="BE43" s="129">
        <f t="shared" si="20"/>
        <v>1</v>
      </c>
      <c r="BF43" s="129">
        <f t="shared" si="21"/>
        <v>1</v>
      </c>
      <c r="BG43" s="129">
        <f t="shared" si="22"/>
        <v>1</v>
      </c>
      <c r="BH43" s="129">
        <f t="shared" si="23"/>
        <v>1</v>
      </c>
      <c r="BI43" s="129">
        <f t="shared" si="24"/>
        <v>1</v>
      </c>
      <c r="BJ43" s="129">
        <f t="shared" si="25"/>
        <v>0</v>
      </c>
      <c r="BK43" s="129">
        <f t="shared" si="26"/>
        <v>1</v>
      </c>
      <c r="BL43" s="129">
        <f t="shared" si="27"/>
        <v>1</v>
      </c>
      <c r="BM43" s="129">
        <f t="shared" si="28"/>
        <v>1</v>
      </c>
      <c r="BN43" s="129">
        <f t="shared" si="29"/>
        <v>1</v>
      </c>
      <c r="BO43" s="129">
        <f t="shared" si="30"/>
        <v>1</v>
      </c>
      <c r="BP43" s="129">
        <f t="shared" si="31"/>
        <v>0</v>
      </c>
      <c r="BQ43" s="129">
        <f t="shared" si="32"/>
        <v>1</v>
      </c>
    </row>
    <row r="44" spans="1:69">
      <c r="A44" s="138">
        <v>36</v>
      </c>
      <c r="B44" s="139" t="s">
        <v>112</v>
      </c>
      <c r="C44" s="140" t="s">
        <v>98</v>
      </c>
      <c r="D44" s="141" t="s">
        <v>72</v>
      </c>
      <c r="E44" s="141" t="s">
        <v>73</v>
      </c>
      <c r="F44" s="141" t="s">
        <v>73</v>
      </c>
      <c r="G44" s="141" t="s">
        <v>75</v>
      </c>
      <c r="H44" s="141" t="s">
        <v>74</v>
      </c>
      <c r="I44" s="141" t="s">
        <v>76</v>
      </c>
      <c r="J44" s="141" t="s">
        <v>73</v>
      </c>
      <c r="K44" s="143" t="s">
        <v>75</v>
      </c>
      <c r="L44" s="143" t="s">
        <v>73</v>
      </c>
      <c r="M44" s="143" t="s">
        <v>76</v>
      </c>
      <c r="N44" s="143" t="s">
        <v>73</v>
      </c>
      <c r="O44" s="143" t="s">
        <v>72</v>
      </c>
      <c r="P44" s="143" t="s">
        <v>75</v>
      </c>
      <c r="Q44" s="143" t="s">
        <v>75</v>
      </c>
      <c r="R44" s="143" t="s">
        <v>72</v>
      </c>
      <c r="S44" s="143" t="s">
        <v>75</v>
      </c>
      <c r="T44" s="146" t="s">
        <v>74</v>
      </c>
      <c r="U44" s="146" t="s">
        <v>73</v>
      </c>
      <c r="V44" s="146" t="s">
        <v>75</v>
      </c>
      <c r="W44" s="146" t="s">
        <v>74</v>
      </c>
      <c r="X44" s="146" t="s">
        <v>74</v>
      </c>
      <c r="Y44" s="146" t="s">
        <v>72</v>
      </c>
      <c r="Z44" s="146" t="s">
        <v>75</v>
      </c>
      <c r="AA44" s="149" t="s">
        <v>75</v>
      </c>
      <c r="AB44" s="149" t="s">
        <v>75</v>
      </c>
      <c r="AC44" s="149" t="s">
        <v>72</v>
      </c>
      <c r="AD44" s="149" t="s">
        <v>76</v>
      </c>
      <c r="AE44" s="149" t="s">
        <v>73</v>
      </c>
      <c r="AF44" s="149" t="s">
        <v>73</v>
      </c>
      <c r="AG44" s="153" t="s">
        <v>73</v>
      </c>
      <c r="AH44" s="153" t="s">
        <v>73</v>
      </c>
      <c r="AI44" s="153" t="s">
        <v>75</v>
      </c>
      <c r="AJ44" s="153" t="s">
        <v>73</v>
      </c>
      <c r="AK44" s="129">
        <f t="shared" si="0"/>
        <v>0</v>
      </c>
      <c r="AL44" s="129">
        <f t="shared" si="1"/>
        <v>1</v>
      </c>
      <c r="AM44" s="129">
        <f t="shared" si="2"/>
        <v>0</v>
      </c>
      <c r="AN44" s="129">
        <f t="shared" si="3"/>
        <v>0</v>
      </c>
      <c r="AO44" s="129">
        <f t="shared" si="4"/>
        <v>0</v>
      </c>
      <c r="AP44" s="129">
        <f t="shared" si="5"/>
        <v>0</v>
      </c>
      <c r="AQ44" s="129">
        <f t="shared" si="6"/>
        <v>0</v>
      </c>
      <c r="AR44" s="129">
        <f t="shared" si="7"/>
        <v>1</v>
      </c>
      <c r="AS44" s="129">
        <f t="shared" si="8"/>
        <v>1</v>
      </c>
      <c r="AT44" s="129">
        <f t="shared" si="9"/>
        <v>0</v>
      </c>
      <c r="AU44" s="129">
        <f t="shared" si="10"/>
        <v>1</v>
      </c>
      <c r="AV44" s="129">
        <f t="shared" si="11"/>
        <v>0</v>
      </c>
      <c r="AW44" s="129">
        <f t="shared" si="12"/>
        <v>1</v>
      </c>
      <c r="AX44" s="129">
        <f t="shared" si="13"/>
        <v>0</v>
      </c>
      <c r="AY44" s="129">
        <f t="shared" si="14"/>
        <v>0</v>
      </c>
      <c r="AZ44" s="129">
        <f t="shared" si="15"/>
        <v>1</v>
      </c>
      <c r="BA44" s="129">
        <f t="shared" si="16"/>
        <v>0</v>
      </c>
      <c r="BB44" s="129">
        <f t="shared" si="17"/>
        <v>0</v>
      </c>
      <c r="BC44" s="129">
        <f t="shared" si="18"/>
        <v>0</v>
      </c>
      <c r="BD44" s="129">
        <f t="shared" si="19"/>
        <v>1</v>
      </c>
      <c r="BE44" s="129">
        <f t="shared" si="20"/>
        <v>0</v>
      </c>
      <c r="BF44" s="129">
        <f t="shared" si="21"/>
        <v>1</v>
      </c>
      <c r="BG44" s="129">
        <f t="shared" si="22"/>
        <v>1</v>
      </c>
      <c r="BH44" s="129">
        <f t="shared" si="23"/>
        <v>0</v>
      </c>
      <c r="BI44" s="129">
        <f t="shared" si="24"/>
        <v>1</v>
      </c>
      <c r="BJ44" s="129">
        <f t="shared" si="25"/>
        <v>1</v>
      </c>
      <c r="BK44" s="129">
        <f t="shared" si="26"/>
        <v>0</v>
      </c>
      <c r="BL44" s="129">
        <f t="shared" si="27"/>
        <v>1</v>
      </c>
      <c r="BM44" s="129">
        <f t="shared" si="28"/>
        <v>1</v>
      </c>
      <c r="BN44" s="129">
        <f t="shared" si="29"/>
        <v>0</v>
      </c>
      <c r="BO44" s="129">
        <f t="shared" si="30"/>
        <v>1</v>
      </c>
      <c r="BP44" s="129">
        <f t="shared" si="31"/>
        <v>1</v>
      </c>
      <c r="BQ44" s="129">
        <f t="shared" si="32"/>
        <v>0</v>
      </c>
    </row>
    <row r="45" spans="1:69">
      <c r="A45" s="138">
        <v>37</v>
      </c>
      <c r="B45" s="139" t="s">
        <v>113</v>
      </c>
      <c r="C45" s="140" t="s">
        <v>98</v>
      </c>
      <c r="D45" s="141" t="s">
        <v>75</v>
      </c>
      <c r="E45" s="141" t="s">
        <v>74</v>
      </c>
      <c r="F45" s="141" t="s">
        <v>72</v>
      </c>
      <c r="G45" s="141" t="s">
        <v>73</v>
      </c>
      <c r="H45" s="141" t="s">
        <v>76</v>
      </c>
      <c r="I45" s="141" t="s">
        <v>75</v>
      </c>
      <c r="J45" s="141" t="s">
        <v>74</v>
      </c>
      <c r="K45" s="143" t="s">
        <v>75</v>
      </c>
      <c r="L45" s="143" t="s">
        <v>73</v>
      </c>
      <c r="M45" s="143" t="s">
        <v>72</v>
      </c>
      <c r="N45" s="143" t="s">
        <v>73</v>
      </c>
      <c r="O45" s="143" t="s">
        <v>74</v>
      </c>
      <c r="P45" s="143" t="s">
        <v>75</v>
      </c>
      <c r="Q45" s="143" t="s">
        <v>73</v>
      </c>
      <c r="R45" s="143" t="s">
        <v>74</v>
      </c>
      <c r="S45" s="143" t="s">
        <v>75</v>
      </c>
      <c r="T45" s="146" t="s">
        <v>72</v>
      </c>
      <c r="U45" s="146" t="s">
        <v>74</v>
      </c>
      <c r="V45" s="146" t="s">
        <v>74</v>
      </c>
      <c r="W45" s="146" t="s">
        <v>74</v>
      </c>
      <c r="X45" s="146" t="s">
        <v>72</v>
      </c>
      <c r="Y45" s="146" t="s">
        <v>72</v>
      </c>
      <c r="Z45" s="146" t="s">
        <v>75</v>
      </c>
      <c r="AA45" s="149" t="s">
        <v>75</v>
      </c>
      <c r="AB45" s="149" t="s">
        <v>76</v>
      </c>
      <c r="AC45" s="149" t="s">
        <v>72</v>
      </c>
      <c r="AD45" s="149" t="s">
        <v>76</v>
      </c>
      <c r="AE45" s="149" t="s">
        <v>73</v>
      </c>
      <c r="AF45" s="149" t="s">
        <v>73</v>
      </c>
      <c r="AG45" s="153" t="s">
        <v>74</v>
      </c>
      <c r="AH45" s="153" t="s">
        <v>73</v>
      </c>
      <c r="AI45" s="153" t="s">
        <v>75</v>
      </c>
      <c r="AJ45" s="153" t="s">
        <v>75</v>
      </c>
      <c r="AK45" s="129">
        <f t="shared" si="0"/>
        <v>0</v>
      </c>
      <c r="AL45" s="129">
        <f t="shared" si="1"/>
        <v>0</v>
      </c>
      <c r="AM45" s="129">
        <f t="shared" si="2"/>
        <v>0</v>
      </c>
      <c r="AN45" s="129">
        <f t="shared" si="3"/>
        <v>0</v>
      </c>
      <c r="AO45" s="129">
        <f t="shared" si="4"/>
        <v>0</v>
      </c>
      <c r="AP45" s="129">
        <f t="shared" si="5"/>
        <v>1</v>
      </c>
      <c r="AQ45" s="129">
        <f t="shared" si="6"/>
        <v>0</v>
      </c>
      <c r="AR45" s="129">
        <f t="shared" si="7"/>
        <v>1</v>
      </c>
      <c r="AS45" s="129">
        <f t="shared" si="8"/>
        <v>1</v>
      </c>
      <c r="AT45" s="129">
        <f t="shared" si="9"/>
        <v>0</v>
      </c>
      <c r="AU45" s="129">
        <f t="shared" si="10"/>
        <v>1</v>
      </c>
      <c r="AV45" s="129">
        <f t="shared" si="11"/>
        <v>0</v>
      </c>
      <c r="AW45" s="129">
        <f t="shared" si="12"/>
        <v>1</v>
      </c>
      <c r="AX45" s="129">
        <f t="shared" si="13"/>
        <v>1</v>
      </c>
      <c r="AY45" s="129">
        <f t="shared" si="14"/>
        <v>0</v>
      </c>
      <c r="AZ45" s="129">
        <f t="shared" si="15"/>
        <v>1</v>
      </c>
      <c r="BA45" s="129">
        <f t="shared" si="16"/>
        <v>0</v>
      </c>
      <c r="BB45" s="129">
        <f t="shared" si="17"/>
        <v>0</v>
      </c>
      <c r="BC45" s="129">
        <f t="shared" si="18"/>
        <v>1</v>
      </c>
      <c r="BD45" s="129">
        <f t="shared" si="19"/>
        <v>1</v>
      </c>
      <c r="BE45" s="129">
        <f t="shared" si="20"/>
        <v>0</v>
      </c>
      <c r="BF45" s="129">
        <f t="shared" si="21"/>
        <v>1</v>
      </c>
      <c r="BG45" s="129">
        <f t="shared" si="22"/>
        <v>1</v>
      </c>
      <c r="BH45" s="129">
        <f t="shared" si="23"/>
        <v>0</v>
      </c>
      <c r="BI45" s="129">
        <f t="shared" si="24"/>
        <v>0</v>
      </c>
      <c r="BJ45" s="129">
        <f t="shared" si="25"/>
        <v>1</v>
      </c>
      <c r="BK45" s="129">
        <f t="shared" si="26"/>
        <v>0</v>
      </c>
      <c r="BL45" s="129">
        <f t="shared" si="27"/>
        <v>1</v>
      </c>
      <c r="BM45" s="129">
        <f t="shared" si="28"/>
        <v>1</v>
      </c>
      <c r="BN45" s="129">
        <f t="shared" si="29"/>
        <v>0</v>
      </c>
      <c r="BO45" s="129">
        <f t="shared" si="30"/>
        <v>1</v>
      </c>
      <c r="BP45" s="129">
        <f t="shared" si="31"/>
        <v>1</v>
      </c>
      <c r="BQ45" s="129">
        <f t="shared" si="32"/>
        <v>1</v>
      </c>
    </row>
    <row r="46" spans="1:69">
      <c r="A46" s="138">
        <v>38</v>
      </c>
      <c r="B46" s="139" t="s">
        <v>114</v>
      </c>
      <c r="C46" s="140" t="s">
        <v>98</v>
      </c>
      <c r="D46" s="141" t="s">
        <v>73</v>
      </c>
      <c r="E46" s="141" t="s">
        <v>73</v>
      </c>
      <c r="F46" s="141" t="s">
        <v>74</v>
      </c>
      <c r="G46" s="141" t="s">
        <v>75</v>
      </c>
      <c r="H46" s="141" t="s">
        <v>72</v>
      </c>
      <c r="I46" s="141" t="s">
        <v>75</v>
      </c>
      <c r="J46" s="141" t="s">
        <v>75</v>
      </c>
      <c r="K46" s="143" t="s">
        <v>75</v>
      </c>
      <c r="L46" s="143" t="s">
        <v>73</v>
      </c>
      <c r="M46" s="143" t="s">
        <v>75</v>
      </c>
      <c r="N46" s="143" t="s">
        <v>73</v>
      </c>
      <c r="O46" s="143" t="s">
        <v>73</v>
      </c>
      <c r="P46" s="143" t="s">
        <v>75</v>
      </c>
      <c r="Q46" s="143" t="s">
        <v>73</v>
      </c>
      <c r="R46" s="143" t="s">
        <v>73</v>
      </c>
      <c r="S46" s="143" t="s">
        <v>75</v>
      </c>
      <c r="T46" s="146" t="s">
        <v>74</v>
      </c>
      <c r="U46" s="146" t="s">
        <v>72</v>
      </c>
      <c r="V46" s="146" t="s">
        <v>72</v>
      </c>
      <c r="W46" s="146" t="s">
        <v>74</v>
      </c>
      <c r="X46" s="146" t="s">
        <v>75</v>
      </c>
      <c r="Y46" s="146" t="s">
        <v>72</v>
      </c>
      <c r="Z46" s="146" t="s">
        <v>75</v>
      </c>
      <c r="AA46" s="149" t="s">
        <v>73</v>
      </c>
      <c r="AB46" s="149" t="s">
        <v>75</v>
      </c>
      <c r="AC46" s="149" t="s">
        <v>72</v>
      </c>
      <c r="AD46" s="149" t="s">
        <v>75</v>
      </c>
      <c r="AE46" s="149" t="s">
        <v>73</v>
      </c>
      <c r="AF46" s="149" t="s">
        <v>73</v>
      </c>
      <c r="AG46" s="153" t="s">
        <v>75</v>
      </c>
      <c r="AH46" s="153" t="s">
        <v>73</v>
      </c>
      <c r="AI46" s="153" t="s">
        <v>75</v>
      </c>
      <c r="AJ46" s="153" t="s">
        <v>75</v>
      </c>
      <c r="AK46" s="129">
        <f t="shared" si="0"/>
        <v>0</v>
      </c>
      <c r="AL46" s="129">
        <f t="shared" si="1"/>
        <v>1</v>
      </c>
      <c r="AM46" s="129">
        <f t="shared" si="2"/>
        <v>1</v>
      </c>
      <c r="AN46" s="129">
        <f t="shared" si="3"/>
        <v>0</v>
      </c>
      <c r="AO46" s="129">
        <f t="shared" si="4"/>
        <v>0</v>
      </c>
      <c r="AP46" s="129">
        <f t="shared" si="5"/>
        <v>1</v>
      </c>
      <c r="AQ46" s="129">
        <f t="shared" si="6"/>
        <v>1</v>
      </c>
      <c r="AR46" s="129">
        <f t="shared" si="7"/>
        <v>1</v>
      </c>
      <c r="AS46" s="129">
        <f t="shared" si="8"/>
        <v>1</v>
      </c>
      <c r="AT46" s="129">
        <f t="shared" si="9"/>
        <v>1</v>
      </c>
      <c r="AU46" s="129">
        <f t="shared" si="10"/>
        <v>1</v>
      </c>
      <c r="AV46" s="129">
        <f t="shared" si="11"/>
        <v>1</v>
      </c>
      <c r="AW46" s="129">
        <f t="shared" si="12"/>
        <v>1</v>
      </c>
      <c r="AX46" s="129">
        <f t="shared" si="13"/>
        <v>1</v>
      </c>
      <c r="AY46" s="129">
        <f t="shared" si="14"/>
        <v>1</v>
      </c>
      <c r="AZ46" s="129">
        <f t="shared" si="15"/>
        <v>1</v>
      </c>
      <c r="BA46" s="129">
        <f t="shared" si="16"/>
        <v>0</v>
      </c>
      <c r="BB46" s="129">
        <f t="shared" si="17"/>
        <v>0</v>
      </c>
      <c r="BC46" s="129">
        <f t="shared" si="18"/>
        <v>0</v>
      </c>
      <c r="BD46" s="129">
        <f t="shared" si="19"/>
        <v>1</v>
      </c>
      <c r="BE46" s="129">
        <f t="shared" si="20"/>
        <v>1</v>
      </c>
      <c r="BF46" s="129">
        <f t="shared" si="21"/>
        <v>1</v>
      </c>
      <c r="BG46" s="129">
        <f t="shared" si="22"/>
        <v>1</v>
      </c>
      <c r="BH46" s="129">
        <f t="shared" si="23"/>
        <v>1</v>
      </c>
      <c r="BI46" s="129">
        <f t="shared" si="24"/>
        <v>1</v>
      </c>
      <c r="BJ46" s="129">
        <f t="shared" si="25"/>
        <v>1</v>
      </c>
      <c r="BK46" s="129">
        <f t="shared" si="26"/>
        <v>0</v>
      </c>
      <c r="BL46" s="129">
        <f t="shared" si="27"/>
        <v>1</v>
      </c>
      <c r="BM46" s="129">
        <f t="shared" si="28"/>
        <v>1</v>
      </c>
      <c r="BN46" s="129">
        <f t="shared" si="29"/>
        <v>1</v>
      </c>
      <c r="BO46" s="129">
        <f t="shared" si="30"/>
        <v>1</v>
      </c>
      <c r="BP46" s="129">
        <f t="shared" si="31"/>
        <v>1</v>
      </c>
      <c r="BQ46" s="129">
        <f t="shared" si="32"/>
        <v>1</v>
      </c>
    </row>
    <row r="47" spans="1:69">
      <c r="A47" s="138">
        <v>39</v>
      </c>
      <c r="B47" s="139" t="s">
        <v>115</v>
      </c>
      <c r="C47" s="140" t="s">
        <v>98</v>
      </c>
      <c r="D47" s="141" t="s">
        <v>74</v>
      </c>
      <c r="E47" s="141" t="s">
        <v>75</v>
      </c>
      <c r="F47" s="141" t="s">
        <v>73</v>
      </c>
      <c r="G47" s="141" t="s">
        <v>73</v>
      </c>
      <c r="H47" s="141" t="s">
        <v>73</v>
      </c>
      <c r="I47" s="141" t="s">
        <v>75</v>
      </c>
      <c r="J47" s="141" t="s">
        <v>75</v>
      </c>
      <c r="K47" s="143" t="s">
        <v>75</v>
      </c>
      <c r="L47" s="143" t="s">
        <v>73</v>
      </c>
      <c r="M47" s="143" t="s">
        <v>75</v>
      </c>
      <c r="N47" s="143" t="s">
        <v>73</v>
      </c>
      <c r="O47" s="143" t="s">
        <v>73</v>
      </c>
      <c r="P47" s="143" t="s">
        <v>75</v>
      </c>
      <c r="Q47" s="143" t="s">
        <v>76</v>
      </c>
      <c r="R47" s="143" t="s">
        <v>73</v>
      </c>
      <c r="S47" s="143" t="s">
        <v>75</v>
      </c>
      <c r="T47" s="146" t="s">
        <v>74</v>
      </c>
      <c r="U47" s="146" t="s">
        <v>75</v>
      </c>
      <c r="V47" s="146" t="s">
        <v>75</v>
      </c>
      <c r="W47" s="146" t="s">
        <v>76</v>
      </c>
      <c r="X47" s="146" t="s">
        <v>74</v>
      </c>
      <c r="Y47" s="146" t="s">
        <v>75</v>
      </c>
      <c r="Z47" s="146" t="s">
        <v>75</v>
      </c>
      <c r="AA47" s="149" t="s">
        <v>75</v>
      </c>
      <c r="AB47" s="149" t="s">
        <v>75</v>
      </c>
      <c r="AC47" s="149" t="s">
        <v>75</v>
      </c>
      <c r="AD47" s="149" t="s">
        <v>76</v>
      </c>
      <c r="AE47" s="149" t="s">
        <v>72</v>
      </c>
      <c r="AF47" s="149" t="s">
        <v>73</v>
      </c>
      <c r="AG47" s="153" t="s">
        <v>75</v>
      </c>
      <c r="AH47" s="153" t="s">
        <v>73</v>
      </c>
      <c r="AI47" s="153" t="s">
        <v>72</v>
      </c>
      <c r="AJ47" s="153" t="s">
        <v>72</v>
      </c>
      <c r="AK47" s="129">
        <f t="shared" si="0"/>
        <v>1</v>
      </c>
      <c r="AL47" s="129">
        <f t="shared" si="1"/>
        <v>0</v>
      </c>
      <c r="AM47" s="129">
        <f t="shared" si="2"/>
        <v>0</v>
      </c>
      <c r="AN47" s="129">
        <f t="shared" si="3"/>
        <v>0</v>
      </c>
      <c r="AO47" s="129">
        <f t="shared" si="4"/>
        <v>1</v>
      </c>
      <c r="AP47" s="129">
        <f t="shared" si="5"/>
        <v>1</v>
      </c>
      <c r="AQ47" s="129">
        <f t="shared" si="6"/>
        <v>1</v>
      </c>
      <c r="AR47" s="129">
        <f t="shared" si="7"/>
        <v>1</v>
      </c>
      <c r="AS47" s="129">
        <f t="shared" si="8"/>
        <v>1</v>
      </c>
      <c r="AT47" s="129">
        <f t="shared" si="9"/>
        <v>1</v>
      </c>
      <c r="AU47" s="129">
        <f t="shared" si="10"/>
        <v>1</v>
      </c>
      <c r="AV47" s="129">
        <f t="shared" si="11"/>
        <v>1</v>
      </c>
      <c r="AW47" s="129">
        <f t="shared" si="12"/>
        <v>1</v>
      </c>
      <c r="AX47" s="129">
        <f t="shared" si="13"/>
        <v>0</v>
      </c>
      <c r="AY47" s="129">
        <f t="shared" si="14"/>
        <v>1</v>
      </c>
      <c r="AZ47" s="129">
        <f t="shared" si="15"/>
        <v>1</v>
      </c>
      <c r="BA47" s="129">
        <f t="shared" si="16"/>
        <v>0</v>
      </c>
      <c r="BB47" s="129">
        <f t="shared" si="17"/>
        <v>1</v>
      </c>
      <c r="BC47" s="129">
        <f t="shared" si="18"/>
        <v>0</v>
      </c>
      <c r="BD47" s="129">
        <f t="shared" si="19"/>
        <v>0</v>
      </c>
      <c r="BE47" s="129">
        <f t="shared" si="20"/>
        <v>0</v>
      </c>
      <c r="BF47" s="129">
        <f t="shared" si="21"/>
        <v>0</v>
      </c>
      <c r="BG47" s="129">
        <f t="shared" si="22"/>
        <v>1</v>
      </c>
      <c r="BH47" s="129">
        <f t="shared" si="23"/>
        <v>0</v>
      </c>
      <c r="BI47" s="129">
        <f t="shared" si="24"/>
        <v>1</v>
      </c>
      <c r="BJ47" s="129">
        <f t="shared" si="25"/>
        <v>0</v>
      </c>
      <c r="BK47" s="129">
        <f t="shared" si="26"/>
        <v>0</v>
      </c>
      <c r="BL47" s="129">
        <f t="shared" si="27"/>
        <v>0</v>
      </c>
      <c r="BM47" s="129">
        <f t="shared" si="28"/>
        <v>1</v>
      </c>
      <c r="BN47" s="129">
        <f t="shared" si="29"/>
        <v>1</v>
      </c>
      <c r="BO47" s="129">
        <f t="shared" si="30"/>
        <v>1</v>
      </c>
      <c r="BP47" s="129">
        <f t="shared" si="31"/>
        <v>0</v>
      </c>
      <c r="BQ47" s="129">
        <f t="shared" si="32"/>
        <v>0</v>
      </c>
    </row>
  </sheetData>
  <sheetProtection algorithmName="SHA-512" hashValue="ctQ7XJUjMiUQ4tl6n+4QTxjdb9YWYSkeh3sbe7KWNFSIpIC5rsSUmRTsWUTxpkuLKTNpD2blYvfMAbOh7YQaww==" saltValue="wfYL5prTs9vYn3K4uIrXkA==" spinCount="100000" sheet="1" objects="1" scenarios="1" selectLockedCells="1" selectUnlockedCells="1"/>
  <mergeCells count="32">
    <mergeCell ref="A6:C7"/>
    <mergeCell ref="AA6:AB7"/>
    <mergeCell ref="AC6:AD7"/>
    <mergeCell ref="AE6:AF7"/>
    <mergeCell ref="AG6:AH7"/>
    <mergeCell ref="AI6:AJ7"/>
    <mergeCell ref="Y6:Y7"/>
    <mergeCell ref="Z6:Z7"/>
    <mergeCell ref="E6:F7"/>
    <mergeCell ref="K6:L7"/>
    <mergeCell ref="M6:N7"/>
    <mergeCell ref="O6:P7"/>
    <mergeCell ref="W6:X7"/>
    <mergeCell ref="Q6:S7"/>
    <mergeCell ref="T6:V7"/>
    <mergeCell ref="D6:D7"/>
    <mergeCell ref="G6:G7"/>
    <mergeCell ref="H6:H7"/>
    <mergeCell ref="I6:I7"/>
    <mergeCell ref="J6:J7"/>
    <mergeCell ref="D4:AI4"/>
    <mergeCell ref="D5:J5"/>
    <mergeCell ref="K5:S5"/>
    <mergeCell ref="T5:Z5"/>
    <mergeCell ref="AA5:AF5"/>
    <mergeCell ref="AG5:AJ5"/>
    <mergeCell ref="D1:I1"/>
    <mergeCell ref="J1:AJ1"/>
    <mergeCell ref="D2:N2"/>
    <mergeCell ref="O2:AJ2"/>
    <mergeCell ref="D3:G3"/>
    <mergeCell ref="H3:A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P143"/>
  <sheetViews>
    <sheetView topLeftCell="IQ8" zoomScale="85" zoomScaleNormal="85" workbookViewId="0">
      <selection activeCell="IV18" sqref="IV18"/>
    </sheetView>
  </sheetViews>
  <sheetFormatPr baseColWidth="10" defaultColWidth="8" defaultRowHeight="15"/>
  <cols>
    <col min="1" max="1" width="4" style="46" hidden="1" customWidth="1"/>
    <col min="2" max="2" width="25.5" style="46" hidden="1" customWidth="1"/>
    <col min="3" max="3" width="3.75" style="46" hidden="1" customWidth="1"/>
    <col min="4" max="4" width="4.75" style="46" hidden="1" customWidth="1"/>
    <col min="5" max="5" width="4.5" style="46" hidden="1" customWidth="1"/>
    <col min="6" max="6" width="4.25" style="46" hidden="1" customWidth="1"/>
    <col min="7" max="23" width="4.125" style="46" hidden="1" customWidth="1"/>
    <col min="24" max="24" width="5" style="46" hidden="1" customWidth="1"/>
    <col min="25" max="25" width="4.125" style="46" hidden="1" customWidth="1"/>
    <col min="26" max="26" width="5.25" style="46" hidden="1" customWidth="1"/>
    <col min="27" max="27" width="4.125" style="46" hidden="1" customWidth="1"/>
    <col min="28" max="28" width="5" style="46" hidden="1" customWidth="1"/>
    <col min="29" max="35" width="4.125" style="46" hidden="1" customWidth="1"/>
    <col min="36" max="36" width="6" style="46" hidden="1" customWidth="1"/>
    <col min="37" max="37" width="4.125" style="46" hidden="1" customWidth="1"/>
    <col min="38" max="52" width="4.25" style="46" hidden="1" customWidth="1"/>
    <col min="53" max="53" width="4.375" style="46" hidden="1" customWidth="1"/>
    <col min="54" max="74" width="4.75" style="46" hidden="1" customWidth="1"/>
    <col min="75" max="75" width="4.875" style="46" hidden="1" customWidth="1"/>
    <col min="76" max="76" width="5.75" style="46" hidden="1" customWidth="1"/>
    <col min="77" max="77" width="4.5" style="46" hidden="1" customWidth="1"/>
    <col min="78" max="78" width="4.125" style="46" hidden="1" customWidth="1"/>
    <col min="79" max="80" width="4" style="46" hidden="1" customWidth="1"/>
    <col min="81" max="81" width="5" style="46" hidden="1" customWidth="1"/>
    <col min="82" max="82" width="5.25" style="46" hidden="1" customWidth="1"/>
    <col min="83" max="83" width="3.5" style="46" hidden="1" customWidth="1"/>
    <col min="84" max="84" width="4.375" style="46" hidden="1" customWidth="1"/>
    <col min="85" max="85" width="4.125" style="46" hidden="1" customWidth="1"/>
    <col min="86" max="86" width="4.75" style="46" hidden="1" customWidth="1"/>
    <col min="87" max="87" width="5.375" style="46" hidden="1" customWidth="1"/>
    <col min="88" max="88" width="5" style="46" hidden="1" customWidth="1"/>
    <col min="89" max="89" width="4.375" style="46" hidden="1" customWidth="1"/>
    <col min="90" max="90" width="4.5" style="46" hidden="1" customWidth="1"/>
    <col min="91" max="91" width="4" style="46" hidden="1" customWidth="1"/>
    <col min="92" max="92" width="4.625" style="46" hidden="1" customWidth="1"/>
    <col min="93" max="93" width="5" style="46" hidden="1" customWidth="1"/>
    <col min="94" max="94" width="9.125" style="46" hidden="1" customWidth="1"/>
    <col min="95" max="98" width="5" style="46" hidden="1" customWidth="1"/>
    <col min="99" max="99" width="4.875" style="46" hidden="1" customWidth="1"/>
    <col min="100" max="100" width="5" style="46" hidden="1" customWidth="1"/>
    <col min="101" max="101" width="5.75" style="46" hidden="1" customWidth="1"/>
    <col min="102" max="102" width="5.5" style="46" hidden="1" customWidth="1"/>
    <col min="103" max="104" width="5.625" style="46" hidden="1" customWidth="1"/>
    <col min="105" max="109" width="8" style="46" hidden="1" customWidth="1"/>
    <col min="110" max="110" width="5.125" style="46" hidden="1" customWidth="1"/>
    <col min="111" max="114" width="8" style="46" hidden="1" customWidth="1"/>
    <col min="115" max="115" width="22.125" style="46" hidden="1" customWidth="1"/>
    <col min="116" max="123" width="8" style="46" hidden="1" customWidth="1"/>
    <col min="124" max="124" width="7.5" style="46" hidden="1" customWidth="1"/>
    <col min="125" max="247" width="8" style="46" hidden="1" customWidth="1"/>
    <col min="248" max="250" width="0" style="46" hidden="1" customWidth="1"/>
    <col min="251" max="16384" width="8" style="46"/>
  </cols>
  <sheetData>
    <row r="1" spans="1:250" ht="23.25" hidden="1">
      <c r="B1" s="68" t="s">
        <v>0</v>
      </c>
      <c r="C1" s="68"/>
      <c r="D1" s="246" t="s">
        <v>1</v>
      </c>
      <c r="E1" s="247"/>
      <c r="F1" s="247"/>
      <c r="G1" s="247"/>
      <c r="H1" s="247"/>
      <c r="I1" s="248"/>
      <c r="J1" s="249" t="s">
        <v>2</v>
      </c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93"/>
      <c r="AL1" s="94"/>
      <c r="AM1" s="94"/>
      <c r="AN1" s="94"/>
    </row>
    <row r="2" spans="1:250" ht="22.5" hidden="1" customHeight="1">
      <c r="B2" s="68" t="s">
        <v>3</v>
      </c>
      <c r="C2" s="68"/>
      <c r="D2" s="246" t="s">
        <v>4</v>
      </c>
      <c r="E2" s="247"/>
      <c r="F2" s="247"/>
      <c r="G2" s="247"/>
      <c r="H2" s="247"/>
      <c r="I2" s="247"/>
      <c r="J2" s="247"/>
      <c r="K2" s="247"/>
      <c r="L2" s="247"/>
      <c r="M2" s="247"/>
      <c r="N2" s="248"/>
      <c r="O2" s="251" t="s">
        <v>5</v>
      </c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95"/>
      <c r="AL2" s="94"/>
      <c r="AM2" s="94"/>
      <c r="AN2" s="94"/>
    </row>
    <row r="3" spans="1:250" ht="22.5" hidden="1" customHeight="1">
      <c r="B3" s="68" t="s">
        <v>6</v>
      </c>
      <c r="C3" s="68"/>
      <c r="D3" s="253" t="s">
        <v>7</v>
      </c>
      <c r="E3" s="254"/>
      <c r="F3" s="254"/>
      <c r="G3" s="255"/>
      <c r="H3" s="256" t="s">
        <v>8</v>
      </c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8"/>
      <c r="AK3" s="96"/>
      <c r="AL3" s="94"/>
      <c r="AM3" s="94"/>
      <c r="AN3" s="94"/>
    </row>
    <row r="4" spans="1:250" ht="23.25" hidden="1" customHeight="1">
      <c r="D4" s="259" t="s">
        <v>9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1"/>
      <c r="AH4" s="261"/>
      <c r="AI4" s="262"/>
      <c r="AJ4" s="97"/>
      <c r="AK4" s="96"/>
      <c r="AL4" s="94"/>
      <c r="AM4" s="94"/>
      <c r="AN4" s="94"/>
      <c r="BW4" s="46" t="s">
        <v>116</v>
      </c>
      <c r="BX4" s="46" t="s">
        <v>117</v>
      </c>
      <c r="BY4" s="46" t="s">
        <v>18</v>
      </c>
      <c r="BZ4" s="46" t="s">
        <v>19</v>
      </c>
      <c r="CA4" s="46" t="s">
        <v>118</v>
      </c>
      <c r="CB4" s="46" t="s">
        <v>119</v>
      </c>
      <c r="CC4" s="46" t="s">
        <v>120</v>
      </c>
      <c r="CD4" s="46" t="s">
        <v>121</v>
      </c>
      <c r="CE4" s="46" t="s">
        <v>24</v>
      </c>
      <c r="CF4" s="46" t="s">
        <v>122</v>
      </c>
      <c r="CG4" s="46" t="s">
        <v>123</v>
      </c>
      <c r="CH4" s="46" t="s">
        <v>124</v>
      </c>
      <c r="CI4" s="46" t="s">
        <v>125</v>
      </c>
      <c r="CJ4" s="46" t="s">
        <v>29</v>
      </c>
      <c r="CK4" s="46" t="s">
        <v>126</v>
      </c>
      <c r="CL4" s="46" t="s">
        <v>31</v>
      </c>
      <c r="CM4" s="46" t="s">
        <v>127</v>
      </c>
      <c r="CN4" s="46" t="s">
        <v>128</v>
      </c>
      <c r="CO4" s="46" t="s">
        <v>129</v>
      </c>
    </row>
    <row r="5" spans="1:250" ht="20.25" hidden="1" customHeight="1">
      <c r="D5" s="263" t="s">
        <v>10</v>
      </c>
      <c r="E5" s="263"/>
      <c r="F5" s="263"/>
      <c r="G5" s="263"/>
      <c r="H5" s="263"/>
      <c r="I5" s="263"/>
      <c r="J5" s="263"/>
      <c r="K5" s="264" t="s">
        <v>11</v>
      </c>
      <c r="L5" s="264"/>
      <c r="M5" s="264"/>
      <c r="N5" s="264"/>
      <c r="O5" s="264"/>
      <c r="P5" s="264"/>
      <c r="Q5" s="264"/>
      <c r="R5" s="264"/>
      <c r="S5" s="264"/>
      <c r="T5" s="265" t="s">
        <v>12</v>
      </c>
      <c r="U5" s="265"/>
      <c r="V5" s="265"/>
      <c r="W5" s="265"/>
      <c r="X5" s="265"/>
      <c r="Y5" s="265"/>
      <c r="Z5" s="265"/>
      <c r="AA5" s="266" t="s">
        <v>13</v>
      </c>
      <c r="AB5" s="267"/>
      <c r="AC5" s="267"/>
      <c r="AD5" s="267"/>
      <c r="AE5" s="267"/>
      <c r="AF5" s="267"/>
      <c r="AG5" s="268" t="s">
        <v>14</v>
      </c>
      <c r="AH5" s="269"/>
      <c r="AI5" s="269"/>
      <c r="AJ5" s="270"/>
      <c r="AK5" s="271" t="s">
        <v>10</v>
      </c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3" t="s">
        <v>130</v>
      </c>
      <c r="AX5" s="274"/>
      <c r="AY5" s="274"/>
      <c r="AZ5" s="274"/>
      <c r="BA5" s="274"/>
      <c r="BB5" s="274"/>
      <c r="BC5" s="274"/>
      <c r="BD5" s="275"/>
      <c r="BE5" s="276" t="s">
        <v>12</v>
      </c>
      <c r="BF5" s="277"/>
      <c r="BG5" s="277"/>
      <c r="BH5" s="277"/>
      <c r="BI5" s="277"/>
      <c r="BJ5" s="277"/>
      <c r="BK5" s="277"/>
      <c r="BL5" s="278"/>
      <c r="BM5" s="279" t="s">
        <v>13</v>
      </c>
      <c r="BN5" s="280"/>
      <c r="BO5" s="280"/>
      <c r="BP5" s="280"/>
      <c r="BQ5" s="280"/>
      <c r="BR5" s="281"/>
      <c r="BS5" s="282" t="s">
        <v>14</v>
      </c>
      <c r="BT5" s="283"/>
      <c r="BU5" s="283"/>
      <c r="BV5" s="284"/>
      <c r="BW5" s="355" t="s">
        <v>116</v>
      </c>
      <c r="BX5" s="358" t="s">
        <v>117</v>
      </c>
      <c r="BY5" s="361" t="s">
        <v>18</v>
      </c>
      <c r="BZ5" s="364" t="s">
        <v>19</v>
      </c>
      <c r="CA5" s="367" t="s">
        <v>20</v>
      </c>
      <c r="CB5" s="370" t="s">
        <v>21</v>
      </c>
      <c r="CC5" s="372" t="s">
        <v>22</v>
      </c>
      <c r="CD5" s="374" t="s">
        <v>131</v>
      </c>
      <c r="CE5" s="376" t="s">
        <v>24</v>
      </c>
      <c r="CF5" s="378" t="s">
        <v>25</v>
      </c>
      <c r="CG5" s="380" t="s">
        <v>26</v>
      </c>
      <c r="CH5" s="382" t="s">
        <v>27</v>
      </c>
      <c r="CI5" s="358" t="s">
        <v>28</v>
      </c>
      <c r="CJ5" s="367" t="s">
        <v>29</v>
      </c>
      <c r="CK5" s="384" t="s">
        <v>30</v>
      </c>
      <c r="CL5" s="386" t="s">
        <v>31</v>
      </c>
      <c r="CM5" s="388" t="s">
        <v>32</v>
      </c>
      <c r="CN5" s="361" t="s">
        <v>132</v>
      </c>
      <c r="CO5" s="358" t="s">
        <v>133</v>
      </c>
      <c r="CP5" s="390" t="s">
        <v>134</v>
      </c>
      <c r="CQ5" s="390" t="s">
        <v>135</v>
      </c>
      <c r="CR5" s="393" t="s">
        <v>136</v>
      </c>
      <c r="CS5" s="396" t="s">
        <v>137</v>
      </c>
      <c r="CT5" s="115"/>
      <c r="CU5" s="399" t="s">
        <v>138</v>
      </c>
      <c r="DI5" s="46">
        <f>'RANKING-QUINTOS'!L4</f>
        <v>40.200080200000002</v>
      </c>
      <c r="DJ5" s="46">
        <f>'RANKING-QUINTOS'!M4</f>
        <v>1.12415</v>
      </c>
      <c r="DK5" s="46">
        <f>'RANKING-QUINTOS'!N4</f>
        <v>1</v>
      </c>
      <c r="DL5" s="46">
        <f>'RANKING-QUINTOS'!O4</f>
        <v>1.12415</v>
      </c>
      <c r="DM5" s="46">
        <f>'RANKING-QUINTOS'!P4</f>
        <v>1.1006800000000001</v>
      </c>
      <c r="DN5" s="46">
        <f>'RANKING-QUINTOS'!Q4</f>
        <v>2</v>
      </c>
      <c r="DO5" s="46">
        <f>'RANKING-QUINTOS'!R4</f>
        <v>2.2013600000000002</v>
      </c>
      <c r="DP5" s="46">
        <f>'RANKING-QUINTOS'!S4</f>
        <v>1.6495770000000001</v>
      </c>
      <c r="DQ5" s="46">
        <f>'RANKING-QUINTOS'!T4</f>
        <v>1</v>
      </c>
      <c r="DR5" s="46">
        <f>'RANKING-QUINTOS'!U4</f>
        <v>1.6495770000000001</v>
      </c>
      <c r="DS5" s="46">
        <f>'RANKING-QUINTOS'!V4</f>
        <v>1.6583374</v>
      </c>
      <c r="DT5" s="46">
        <f>'RANKING-QUINTOS'!W4</f>
        <v>1</v>
      </c>
      <c r="DU5" s="46">
        <f>'RANKING-QUINTOS'!X4</f>
        <v>1.6583374</v>
      </c>
      <c r="DV5" s="46">
        <f>'RANKING-QUINTOS'!Y4</f>
        <v>1.6587874499999999</v>
      </c>
      <c r="DW5" s="46">
        <f>'RANKING-QUINTOS'!Z4</f>
        <v>1</v>
      </c>
      <c r="DX5" s="46">
        <f>'RANKING-QUINTOS'!AA4</f>
        <v>1.6587874499999999</v>
      </c>
      <c r="DY5" s="46">
        <f>'RANKING-QUINTOS'!AB4</f>
        <v>1.6782674</v>
      </c>
      <c r="DZ5" s="46">
        <f>'RANKING-QUINTOS'!AC4</f>
        <v>1</v>
      </c>
      <c r="EA5" s="46">
        <f>'RANKING-QUINTOS'!AD4</f>
        <v>1.6782674</v>
      </c>
      <c r="EB5" s="46">
        <f>'RANKING-QUINTOS'!AE4</f>
        <v>1.12415</v>
      </c>
      <c r="EC5" s="46">
        <f>'RANKING-QUINTOS'!AF4</f>
        <v>2</v>
      </c>
      <c r="ED5" s="46">
        <f>'RANKING-QUINTOS'!AG4</f>
        <v>2.2483</v>
      </c>
      <c r="EE5" s="46">
        <f>'RANKING-QUINTOS'!AH4</f>
        <v>1.1006800000000001</v>
      </c>
    </row>
    <row r="6" spans="1:250" ht="41.25" hidden="1" customHeight="1">
      <c r="A6" s="449" t="s">
        <v>15</v>
      </c>
      <c r="B6" s="450"/>
      <c r="C6" s="451"/>
      <c r="D6" s="285" t="s">
        <v>16</v>
      </c>
      <c r="E6" s="413" t="s">
        <v>17</v>
      </c>
      <c r="F6" s="414"/>
      <c r="G6" s="287" t="s">
        <v>18</v>
      </c>
      <c r="H6" s="289" t="s">
        <v>19</v>
      </c>
      <c r="I6" s="291" t="s">
        <v>20</v>
      </c>
      <c r="J6" s="293" t="s">
        <v>21</v>
      </c>
      <c r="K6" s="417" t="s">
        <v>22</v>
      </c>
      <c r="L6" s="314"/>
      <c r="M6" s="419" t="s">
        <v>23</v>
      </c>
      <c r="N6" s="420"/>
      <c r="O6" s="423" t="s">
        <v>24</v>
      </c>
      <c r="P6" s="424"/>
      <c r="Q6" s="401" t="s">
        <v>25</v>
      </c>
      <c r="R6" s="402"/>
      <c r="S6" s="403"/>
      <c r="T6" s="407" t="s">
        <v>26</v>
      </c>
      <c r="U6" s="408"/>
      <c r="V6" s="409"/>
      <c r="W6" s="427" t="s">
        <v>27</v>
      </c>
      <c r="X6" s="428"/>
      <c r="Y6" s="295" t="s">
        <v>28</v>
      </c>
      <c r="Z6" s="297" t="s">
        <v>29</v>
      </c>
      <c r="AA6" s="431" t="s">
        <v>30</v>
      </c>
      <c r="AB6" s="432"/>
      <c r="AC6" s="435" t="s">
        <v>31</v>
      </c>
      <c r="AD6" s="436"/>
      <c r="AE6" s="439" t="s">
        <v>32</v>
      </c>
      <c r="AF6" s="440"/>
      <c r="AG6" s="443" t="s">
        <v>33</v>
      </c>
      <c r="AH6" s="444"/>
      <c r="AI6" s="447" t="s">
        <v>34</v>
      </c>
      <c r="AJ6" s="447"/>
      <c r="AK6" s="299" t="s">
        <v>139</v>
      </c>
      <c r="AL6" s="299" t="s">
        <v>140</v>
      </c>
      <c r="AM6" s="301" t="s">
        <v>141</v>
      </c>
      <c r="AN6" s="301" t="s">
        <v>142</v>
      </c>
      <c r="AO6" s="304" t="s">
        <v>143</v>
      </c>
      <c r="AP6" s="304" t="s">
        <v>144</v>
      </c>
      <c r="AQ6" s="307" t="s">
        <v>145</v>
      </c>
      <c r="AR6" s="307" t="s">
        <v>146</v>
      </c>
      <c r="AS6" s="308" t="s">
        <v>147</v>
      </c>
      <c r="AT6" s="308" t="s">
        <v>148</v>
      </c>
      <c r="AU6" s="309" t="s">
        <v>149</v>
      </c>
      <c r="AV6" s="309" t="s">
        <v>150</v>
      </c>
      <c r="AW6" s="312" t="s">
        <v>151</v>
      </c>
      <c r="AX6" s="314" t="s">
        <v>152</v>
      </c>
      <c r="AY6" s="316" t="s">
        <v>153</v>
      </c>
      <c r="AZ6" s="316" t="s">
        <v>154</v>
      </c>
      <c r="BA6" s="319" t="s">
        <v>155</v>
      </c>
      <c r="BB6" s="319" t="s">
        <v>156</v>
      </c>
      <c r="BC6" s="322" t="s">
        <v>157</v>
      </c>
      <c r="BD6" s="322" t="s">
        <v>158</v>
      </c>
      <c r="BE6" s="325" t="s">
        <v>159</v>
      </c>
      <c r="BF6" s="325" t="s">
        <v>160</v>
      </c>
      <c r="BG6" s="328" t="s">
        <v>161</v>
      </c>
      <c r="BH6" s="331" t="s">
        <v>162</v>
      </c>
      <c r="BI6" s="334" t="s">
        <v>163</v>
      </c>
      <c r="BJ6" s="337" t="s">
        <v>164</v>
      </c>
      <c r="BK6" s="340" t="s">
        <v>165</v>
      </c>
      <c r="BL6" s="340" t="s">
        <v>166</v>
      </c>
      <c r="BM6" s="343" t="s">
        <v>167</v>
      </c>
      <c r="BN6" s="343" t="s">
        <v>168</v>
      </c>
      <c r="BO6" s="346" t="s">
        <v>169</v>
      </c>
      <c r="BP6" s="346" t="s">
        <v>170</v>
      </c>
      <c r="BQ6" s="349" t="s">
        <v>171</v>
      </c>
      <c r="BR6" s="349" t="s">
        <v>172</v>
      </c>
      <c r="BS6" s="346" t="s">
        <v>173</v>
      </c>
      <c r="BT6" s="346" t="s">
        <v>174</v>
      </c>
      <c r="BU6" s="352" t="s">
        <v>175</v>
      </c>
      <c r="BV6" s="352" t="s">
        <v>176</v>
      </c>
      <c r="BW6" s="356"/>
      <c r="BX6" s="359"/>
      <c r="BY6" s="362"/>
      <c r="BZ6" s="365"/>
      <c r="CA6" s="368"/>
      <c r="CB6" s="371"/>
      <c r="CC6" s="373"/>
      <c r="CD6" s="375"/>
      <c r="CE6" s="377"/>
      <c r="CF6" s="379"/>
      <c r="CG6" s="381"/>
      <c r="CH6" s="383"/>
      <c r="CI6" s="359"/>
      <c r="CJ6" s="368"/>
      <c r="CK6" s="385"/>
      <c r="CL6" s="387"/>
      <c r="CM6" s="389"/>
      <c r="CN6" s="362"/>
      <c r="CO6" s="359"/>
      <c r="CP6" s="391"/>
      <c r="CQ6" s="391"/>
      <c r="CR6" s="394"/>
      <c r="CS6" s="397"/>
      <c r="CT6" s="115"/>
      <c r="CU6" s="399"/>
    </row>
    <row r="7" spans="1:250" ht="138" hidden="1" customHeight="1">
      <c r="A7" s="449"/>
      <c r="B7" s="450"/>
      <c r="C7" s="451"/>
      <c r="D7" s="286"/>
      <c r="E7" s="415"/>
      <c r="F7" s="416"/>
      <c r="G7" s="288"/>
      <c r="H7" s="290"/>
      <c r="I7" s="292"/>
      <c r="J7" s="294"/>
      <c r="K7" s="418"/>
      <c r="L7" s="315"/>
      <c r="M7" s="421"/>
      <c r="N7" s="422"/>
      <c r="O7" s="425"/>
      <c r="P7" s="426"/>
      <c r="Q7" s="404"/>
      <c r="R7" s="405"/>
      <c r="S7" s="406"/>
      <c r="T7" s="410"/>
      <c r="U7" s="411"/>
      <c r="V7" s="412"/>
      <c r="W7" s="429"/>
      <c r="X7" s="430"/>
      <c r="Y7" s="296"/>
      <c r="Z7" s="298"/>
      <c r="AA7" s="433"/>
      <c r="AB7" s="434"/>
      <c r="AC7" s="437"/>
      <c r="AD7" s="438"/>
      <c r="AE7" s="441"/>
      <c r="AF7" s="442"/>
      <c r="AG7" s="445"/>
      <c r="AH7" s="446"/>
      <c r="AI7" s="448"/>
      <c r="AJ7" s="448"/>
      <c r="AK7" s="300"/>
      <c r="AL7" s="300"/>
      <c r="AM7" s="302"/>
      <c r="AN7" s="302"/>
      <c r="AO7" s="305"/>
      <c r="AP7" s="305"/>
      <c r="AQ7" s="289"/>
      <c r="AR7" s="289"/>
      <c r="AS7" s="291"/>
      <c r="AT7" s="291"/>
      <c r="AU7" s="310"/>
      <c r="AV7" s="310"/>
      <c r="AW7" s="312"/>
      <c r="AX7" s="314"/>
      <c r="AY7" s="317"/>
      <c r="AZ7" s="317"/>
      <c r="BA7" s="320"/>
      <c r="BB7" s="320"/>
      <c r="BC7" s="323"/>
      <c r="BD7" s="323"/>
      <c r="BE7" s="326"/>
      <c r="BF7" s="326"/>
      <c r="BG7" s="329"/>
      <c r="BH7" s="332"/>
      <c r="BI7" s="335"/>
      <c r="BJ7" s="338"/>
      <c r="BK7" s="341"/>
      <c r="BL7" s="341"/>
      <c r="BM7" s="344"/>
      <c r="BN7" s="344"/>
      <c r="BO7" s="347"/>
      <c r="BP7" s="347"/>
      <c r="BQ7" s="350"/>
      <c r="BR7" s="350"/>
      <c r="BS7" s="347"/>
      <c r="BT7" s="347"/>
      <c r="BU7" s="353"/>
      <c r="BV7" s="353"/>
      <c r="BW7" s="356"/>
      <c r="BX7" s="359"/>
      <c r="BY7" s="362"/>
      <c r="BZ7" s="365"/>
      <c r="CA7" s="368"/>
      <c r="CB7" s="371"/>
      <c r="CC7" s="373"/>
      <c r="CD7" s="375"/>
      <c r="CE7" s="377"/>
      <c r="CF7" s="379"/>
      <c r="CG7" s="381"/>
      <c r="CH7" s="383"/>
      <c r="CI7" s="359"/>
      <c r="CJ7" s="368"/>
      <c r="CK7" s="385"/>
      <c r="CL7" s="387"/>
      <c r="CM7" s="389"/>
      <c r="CN7" s="362"/>
      <c r="CO7" s="359"/>
      <c r="CP7" s="391"/>
      <c r="CQ7" s="391"/>
      <c r="CR7" s="394"/>
      <c r="CS7" s="397"/>
      <c r="CT7" s="115"/>
      <c r="CU7" s="399"/>
      <c r="EC7" s="120" t="str">
        <f>'EXAMEN 1-QUINTO'!AB3</f>
        <v>ARITMETICA</v>
      </c>
      <c r="ED7" s="120">
        <f>'EXAMEN 1-QUINTO'!AC3</f>
        <v>0</v>
      </c>
      <c r="EE7" s="120">
        <f>'EXAMEN 1-QUINTO'!AD3</f>
        <v>0</v>
      </c>
      <c r="EF7" s="120">
        <f>'EXAMEN 1-QUINTO'!AE3</f>
        <v>0</v>
      </c>
      <c r="EG7" s="120">
        <f>'EXAMEN 1-QUINTO'!AF3</f>
        <v>0</v>
      </c>
      <c r="EH7" s="120" t="str">
        <f>'EXAMEN 1-QUINTO'!AG3</f>
        <v>GEOMETRIA</v>
      </c>
      <c r="EI7" s="120">
        <f>'EXAMEN 1-QUINTO'!AH3</f>
        <v>0</v>
      </c>
      <c r="EJ7" s="120">
        <f>'EXAMEN 1-QUINTO'!AI3</f>
        <v>0</v>
      </c>
      <c r="EK7" s="120">
        <f>'EXAMEN 1-QUINTO'!AJ3</f>
        <v>0</v>
      </c>
      <c r="EL7" s="120">
        <f>'EXAMEN 1-QUINTO'!AK3</f>
        <v>0</v>
      </c>
      <c r="EM7" s="120" t="str">
        <f>'EXAMEN 1-QUINTO'!AL3</f>
        <v>TRIGONOMETRÍA</v>
      </c>
      <c r="EN7" s="120">
        <f>'EXAMEN 1-QUINTO'!AM3</f>
        <v>0</v>
      </c>
      <c r="EO7" s="120">
        <f>'EXAMEN 1-QUINTO'!AN3</f>
        <v>0</v>
      </c>
      <c r="EP7" s="120">
        <f>'EXAMEN 1-QUINTO'!AO3</f>
        <v>0</v>
      </c>
      <c r="EQ7" s="120">
        <f>'EXAMEN 1-QUINTO'!AP3</f>
        <v>0</v>
      </c>
      <c r="ER7" s="120" t="str">
        <f>'EXAMEN 1-QUINTO'!AQ3</f>
        <v>ALGEBRA</v>
      </c>
      <c r="ES7" s="120">
        <f>'EXAMEN 1-QUINTO'!AR3</f>
        <v>0</v>
      </c>
      <c r="ET7" s="120">
        <f>'EXAMEN 1-QUINTO'!AS3</f>
        <v>0</v>
      </c>
      <c r="EU7" s="120">
        <f>'EXAMEN 1-QUINTO'!AT3</f>
        <v>0</v>
      </c>
      <c r="EV7" s="120">
        <f>'EXAMEN 1-QUINTO'!AU3</f>
        <v>0</v>
      </c>
      <c r="EW7" s="120">
        <f>'EXAMEN 1-QUINTO'!AV3</f>
        <v>0</v>
      </c>
      <c r="EX7" s="120" t="str">
        <f>'EXAMEN 1-QUINTO'!AW3</f>
        <v>FISICA</v>
      </c>
      <c r="EY7" s="120">
        <f>'EXAMEN 1-QUINTO'!AX3</f>
        <v>0</v>
      </c>
      <c r="EZ7" s="120">
        <f>'EXAMEN 1-QUINTO'!AY3</f>
        <v>0</v>
      </c>
      <c r="FA7" s="120">
        <f>'EXAMEN 1-QUINTO'!AZ3</f>
        <v>0</v>
      </c>
      <c r="FB7" s="120">
        <f>'EXAMEN 1-QUINTO'!BA3</f>
        <v>0</v>
      </c>
      <c r="FC7" s="120" t="str">
        <f>'EXAMEN 1-QUINTO'!BB3</f>
        <v>QUIMICA</v>
      </c>
      <c r="FD7" s="120">
        <f>'EXAMEN 1-QUINTO'!BC3</f>
        <v>0</v>
      </c>
      <c r="FE7" s="120">
        <f>'EXAMEN 1-QUINTO'!BD3</f>
        <v>0</v>
      </c>
      <c r="FF7" s="120">
        <f>'EXAMEN 1-QUINTO'!BE3</f>
        <v>0</v>
      </c>
      <c r="FG7" s="120">
        <f>'EXAMEN 1-QUINTO'!BF3</f>
        <v>0</v>
      </c>
      <c r="FH7" s="120" t="str">
        <f>'EXAMEN 1-QUINTO'!BG3</f>
        <v>BIOLOGIA</v>
      </c>
      <c r="FI7" s="120">
        <f>'EXAMEN 1-QUINTO'!BH3</f>
        <v>0</v>
      </c>
      <c r="FJ7" s="120">
        <f>'EXAMEN 1-QUINTO'!BI3</f>
        <v>0</v>
      </c>
      <c r="FK7" s="120">
        <f>'EXAMEN 1-QUINTO'!BJ3</f>
        <v>0</v>
      </c>
      <c r="FL7" s="120">
        <f>'EXAMEN 1-QUINTO'!BK3</f>
        <v>0</v>
      </c>
      <c r="FM7" s="120">
        <f>'EXAMEN 1-QUINTO'!BL3</f>
        <v>0</v>
      </c>
      <c r="FN7" s="120" t="str">
        <f>'EXAMEN 1-QUINTO'!BM3</f>
        <v>Lenguaje</v>
      </c>
      <c r="FO7" s="120">
        <f>'EXAMEN 1-QUINTO'!BN3</f>
        <v>0</v>
      </c>
      <c r="FP7" s="120">
        <f>'EXAMEN 1-QUINTO'!BO3</f>
        <v>0</v>
      </c>
      <c r="FQ7" s="120">
        <f>'EXAMEN 1-QUINTO'!BP3</f>
        <v>0</v>
      </c>
      <c r="FR7" s="120">
        <f>'EXAMEN 1-QUINTO'!BQ3</f>
        <v>0</v>
      </c>
      <c r="FS7" s="120" t="str">
        <f>'EXAMEN 1-QUINTO'!BR3</f>
        <v>Literatura</v>
      </c>
      <c r="FT7" s="120">
        <f>'EXAMEN 1-QUINTO'!BS3</f>
        <v>0</v>
      </c>
      <c r="FU7" s="120">
        <f>'EXAMEN 1-QUINTO'!BT3</f>
        <v>0</v>
      </c>
      <c r="FV7" s="120">
        <f>'EXAMEN 1-QUINTO'!BU3</f>
        <v>0</v>
      </c>
      <c r="FW7" s="120">
        <f>'EXAMEN 1-QUINTO'!BV3</f>
        <v>0</v>
      </c>
      <c r="FX7" s="120" t="str">
        <f>'EXAMEN 1-QUINTO'!BW3</f>
        <v>Historia</v>
      </c>
      <c r="FY7" s="120">
        <f>'EXAMEN 1-QUINTO'!BX3</f>
        <v>0</v>
      </c>
      <c r="FZ7" s="120">
        <f>'EXAMEN 1-QUINTO'!BY3</f>
        <v>0</v>
      </c>
      <c r="GA7" s="120">
        <f>'EXAMEN 1-QUINTO'!BZ3</f>
        <v>0</v>
      </c>
      <c r="GB7" s="120">
        <f>'EXAMEN 1-QUINTO'!CA3</f>
        <v>0</v>
      </c>
      <c r="GC7" s="120" t="str">
        <f>'EXAMEN 1-QUINTO'!CB3</f>
        <v>Geografía</v>
      </c>
      <c r="GD7" s="120">
        <f>'EXAMEN 1-QUINTO'!CC3</f>
        <v>0</v>
      </c>
      <c r="GE7" s="120">
        <f>'EXAMEN 1-QUINTO'!CD3</f>
        <v>0</v>
      </c>
      <c r="GF7" s="120">
        <f>'EXAMEN 1-QUINTO'!CE3</f>
        <v>0</v>
      </c>
      <c r="GG7" s="120">
        <f>'EXAMEN 1-QUINTO'!CF3</f>
        <v>0</v>
      </c>
      <c r="GH7" s="120" t="str">
        <f>'EXAMEN 1-QUINTO'!CG3</f>
        <v>Psicología</v>
      </c>
      <c r="GI7" s="120">
        <f>'EXAMEN 1-QUINTO'!CH3</f>
        <v>0</v>
      </c>
      <c r="GJ7" s="120">
        <f>'EXAMEN 1-QUINTO'!CI3</f>
        <v>0</v>
      </c>
      <c r="GK7" s="120">
        <f>'EXAMEN 1-QUINTO'!CJ3</f>
        <v>0</v>
      </c>
      <c r="GL7" s="120">
        <f>'EXAMEN 1-QUINTO'!CK3</f>
        <v>0</v>
      </c>
      <c r="GM7" s="120" t="str">
        <f>'EXAMEN 1-QUINTO'!CL3</f>
        <v>Educación Cívica</v>
      </c>
      <c r="GN7" s="120">
        <f>'EXAMEN 1-QUINTO'!CM3</f>
        <v>0</v>
      </c>
      <c r="GO7" s="120">
        <f>'EXAMEN 1-QUINTO'!CN3</f>
        <v>0</v>
      </c>
      <c r="GP7" s="120">
        <f>'EXAMEN 1-QUINTO'!CO3</f>
        <v>0</v>
      </c>
      <c r="GQ7" s="120">
        <f>'EXAMEN 1-QUINTO'!CP3</f>
        <v>0</v>
      </c>
      <c r="GR7" s="120" t="str">
        <f>'EXAMEN 1-QUINTO'!CQ3</f>
        <v>Lectura Inglés</v>
      </c>
      <c r="GS7" s="120">
        <f>'EXAMEN 1-QUINTO'!CR3</f>
        <v>0</v>
      </c>
      <c r="GT7" s="120">
        <f>'EXAMEN 1-QUINTO'!CS3</f>
        <v>0</v>
      </c>
      <c r="GU7" s="120">
        <f>'EXAMEN 1-QUINTO'!CT3</f>
        <v>0</v>
      </c>
      <c r="GV7" s="120">
        <f>'EXAMEN 1-QUINTO'!CU3</f>
        <v>0</v>
      </c>
      <c r="GW7" s="120" t="str">
        <f>'EXAMEN 1-QUINTO'!CV3</f>
        <v>Gramática inglés</v>
      </c>
      <c r="GX7" s="120">
        <f>'EXAMEN 1-QUINTO'!CW3</f>
        <v>0</v>
      </c>
      <c r="GY7" s="120">
        <f>'EXAMEN 1-QUINTO'!CX3</f>
        <v>0</v>
      </c>
      <c r="GZ7" s="120">
        <f>'EXAMEN 1-QUINTO'!CY3</f>
        <v>0</v>
      </c>
      <c r="HA7" s="120">
        <f>'EXAMEN 1-QUINTO'!CZ3</f>
        <v>0</v>
      </c>
      <c r="HB7" s="120">
        <f>'EXAMEN 1-QUINTO'!DA3</f>
        <v>0</v>
      </c>
      <c r="HC7" s="120" t="str">
        <f>'EXAMEN 1-QUINTO'!DB3</f>
        <v>Razonamiento Lógico</v>
      </c>
      <c r="HD7" s="120">
        <f>'EXAMEN 1-QUINTO'!DC3</f>
        <v>0</v>
      </c>
      <c r="HE7" s="120">
        <f>'EXAMEN 1-QUINTO'!DD3</f>
        <v>0</v>
      </c>
      <c r="HF7" s="120">
        <f>'EXAMEN 1-QUINTO'!DE3</f>
        <v>0</v>
      </c>
      <c r="HG7" s="120">
        <f>'EXAMEN 1-QUINTO'!DF3</f>
        <v>0</v>
      </c>
      <c r="HH7" s="120" t="str">
        <f>'EXAMEN 1-QUINTO'!DG3</f>
        <v>Razonamiento Matemático</v>
      </c>
      <c r="HI7" s="120">
        <f>'EXAMEN 1-QUINTO'!DH3</f>
        <v>0</v>
      </c>
      <c r="HJ7" s="120">
        <f>'EXAMEN 1-QUINTO'!DI3</f>
        <v>0</v>
      </c>
      <c r="HK7" s="120">
        <f>'EXAMEN 1-QUINTO'!DJ3</f>
        <v>0</v>
      </c>
      <c r="HL7" s="120">
        <f>'EXAMEN 1-QUINTO'!DK3</f>
        <v>0</v>
      </c>
      <c r="HM7" s="120" t="str">
        <f>'EXAMEN 1-QUINTO'!DL3</f>
        <v>Comprensión de lectura</v>
      </c>
      <c r="HN7" s="120">
        <f>'EXAMEN 1-QUINTO'!DM3</f>
        <v>0</v>
      </c>
      <c r="HO7" s="120">
        <f>'EXAMEN 1-QUINTO'!DN3</f>
        <v>0</v>
      </c>
      <c r="HP7" s="120">
        <f>'EXAMEN 1-QUINTO'!DO3</f>
        <v>0</v>
      </c>
      <c r="HQ7" s="120">
        <f>'EXAMEN 1-QUINTO'!DP3</f>
        <v>0</v>
      </c>
      <c r="HR7" s="120" t="str">
        <f>'EXAMEN 1-QUINTO'!DQ3</f>
        <v>Razonamiento Verbal</v>
      </c>
      <c r="HS7" s="120">
        <f>'EXAMEN 1-QUINTO'!DR3</f>
        <v>0</v>
      </c>
      <c r="HT7" s="120">
        <f>'EXAMEN 1-QUINTO'!DS3</f>
        <v>0</v>
      </c>
      <c r="HU7" s="120">
        <f>'EXAMEN 1-QUINTO'!DT3</f>
        <v>0</v>
      </c>
      <c r="HV7" s="120">
        <f>'EXAMEN 1-QUINTO'!DU3</f>
        <v>0</v>
      </c>
      <c r="HW7" s="120">
        <f>'EXAMEN 1-QUINTO'!DV3</f>
        <v>0</v>
      </c>
    </row>
    <row r="8" spans="1:250" ht="42.6" customHeight="1">
      <c r="A8" s="69" t="s">
        <v>35</v>
      </c>
      <c r="B8" s="70" t="s">
        <v>36</v>
      </c>
      <c r="C8" s="71"/>
      <c r="D8" s="72" t="s">
        <v>37</v>
      </c>
      <c r="E8" s="73" t="s">
        <v>38</v>
      </c>
      <c r="F8" s="74" t="s">
        <v>39</v>
      </c>
      <c r="G8" s="72" t="s">
        <v>40</v>
      </c>
      <c r="H8" s="75" t="s">
        <v>41</v>
      </c>
      <c r="I8" s="75" t="s">
        <v>42</v>
      </c>
      <c r="J8" s="75" t="s">
        <v>43</v>
      </c>
      <c r="K8" s="86" t="s">
        <v>44</v>
      </c>
      <c r="L8" s="86" t="s">
        <v>45</v>
      </c>
      <c r="M8" s="86" t="s">
        <v>46</v>
      </c>
      <c r="N8" s="86" t="s">
        <v>47</v>
      </c>
      <c r="O8" s="86" t="s">
        <v>48</v>
      </c>
      <c r="P8" s="86" t="s">
        <v>49</v>
      </c>
      <c r="Q8" s="86" t="s">
        <v>50</v>
      </c>
      <c r="R8" s="86" t="s">
        <v>51</v>
      </c>
      <c r="S8" s="86" t="s">
        <v>52</v>
      </c>
      <c r="T8" s="88" t="s">
        <v>53</v>
      </c>
      <c r="U8" s="89" t="s">
        <v>54</v>
      </c>
      <c r="V8" s="89" t="s">
        <v>55</v>
      </c>
      <c r="W8" s="89" t="s">
        <v>56</v>
      </c>
      <c r="X8" s="89" t="s">
        <v>57</v>
      </c>
      <c r="Y8" s="89" t="s">
        <v>58</v>
      </c>
      <c r="Z8" s="89" t="s">
        <v>59</v>
      </c>
      <c r="AA8" s="91" t="s">
        <v>60</v>
      </c>
      <c r="AB8" s="92" t="s">
        <v>61</v>
      </c>
      <c r="AC8" s="92" t="s">
        <v>62</v>
      </c>
      <c r="AD8" s="92" t="s">
        <v>63</v>
      </c>
      <c r="AE8" s="92" t="s">
        <v>64</v>
      </c>
      <c r="AF8" s="92" t="s">
        <v>65</v>
      </c>
      <c r="AG8" s="98" t="s">
        <v>66</v>
      </c>
      <c r="AH8" s="98" t="s">
        <v>67</v>
      </c>
      <c r="AI8" s="98" t="s">
        <v>68</v>
      </c>
      <c r="AJ8" s="99" t="s">
        <v>69</v>
      </c>
      <c r="AK8" s="286"/>
      <c r="AL8" s="286"/>
      <c r="AM8" s="303"/>
      <c r="AN8" s="303"/>
      <c r="AO8" s="306"/>
      <c r="AP8" s="306"/>
      <c r="AQ8" s="290"/>
      <c r="AR8" s="290"/>
      <c r="AS8" s="292"/>
      <c r="AT8" s="292"/>
      <c r="AU8" s="311"/>
      <c r="AV8" s="311"/>
      <c r="AW8" s="313"/>
      <c r="AX8" s="315"/>
      <c r="AY8" s="318"/>
      <c r="AZ8" s="318"/>
      <c r="BA8" s="321"/>
      <c r="BB8" s="321"/>
      <c r="BC8" s="324"/>
      <c r="BD8" s="324"/>
      <c r="BE8" s="327"/>
      <c r="BF8" s="327"/>
      <c r="BG8" s="330"/>
      <c r="BH8" s="333"/>
      <c r="BI8" s="336"/>
      <c r="BJ8" s="339"/>
      <c r="BK8" s="342"/>
      <c r="BL8" s="342"/>
      <c r="BM8" s="345"/>
      <c r="BN8" s="345"/>
      <c r="BO8" s="348"/>
      <c r="BP8" s="348"/>
      <c r="BQ8" s="351"/>
      <c r="BR8" s="351"/>
      <c r="BS8" s="348"/>
      <c r="BT8" s="348"/>
      <c r="BU8" s="354"/>
      <c r="BV8" s="354"/>
      <c r="BW8" s="357"/>
      <c r="BX8" s="360"/>
      <c r="BY8" s="363"/>
      <c r="BZ8" s="366"/>
      <c r="CA8" s="369"/>
      <c r="CB8" s="371"/>
      <c r="CC8" s="373"/>
      <c r="CD8" s="375"/>
      <c r="CE8" s="377"/>
      <c r="CF8" s="379"/>
      <c r="CG8" s="381"/>
      <c r="CH8" s="383"/>
      <c r="CI8" s="359"/>
      <c r="CJ8" s="368"/>
      <c r="CK8" s="385"/>
      <c r="CL8" s="387"/>
      <c r="CM8" s="389"/>
      <c r="CN8" s="362"/>
      <c r="CO8" s="359"/>
      <c r="CP8" s="392"/>
      <c r="CQ8" s="392"/>
      <c r="CR8" s="395"/>
      <c r="CS8" s="398"/>
      <c r="CT8" s="115"/>
      <c r="CU8" s="400"/>
      <c r="CV8" s="46" t="s">
        <v>177</v>
      </c>
      <c r="CW8" s="46" t="s">
        <v>178</v>
      </c>
      <c r="CX8" s="46" t="s">
        <v>179</v>
      </c>
      <c r="CY8" s="46" t="s">
        <v>180</v>
      </c>
      <c r="DA8" s="46" t="s">
        <v>138</v>
      </c>
      <c r="DB8" s="46" t="s">
        <v>177</v>
      </c>
      <c r="DC8" s="46" t="s">
        <v>178</v>
      </c>
      <c r="DD8" s="46" t="s">
        <v>179</v>
      </c>
      <c r="DE8" s="46" t="s">
        <v>180</v>
      </c>
      <c r="DG8" s="46" t="s">
        <v>181</v>
      </c>
      <c r="DH8" s="46" t="s">
        <v>182</v>
      </c>
      <c r="DI8" s="46" t="s">
        <v>183</v>
      </c>
      <c r="DJ8" s="46" t="s">
        <v>184</v>
      </c>
      <c r="DK8" s="117" t="str">
        <f>'EXAMEN 1-QUINTO'!J4</f>
        <v>CÓDIGO DE LA ESTUDIANTE</v>
      </c>
      <c r="DL8" s="46" t="str">
        <f>'EXAMEN 1-QUINTO'!K4</f>
        <v>APELLIDOS Y NOMBRES</v>
      </c>
      <c r="DM8" s="46" t="str">
        <f>'EXAMEN 1-QUINTO'!L4</f>
        <v>GRADO</v>
      </c>
      <c r="DN8" s="46" t="str">
        <f>'EXAMEN 1-QUINTO'!M4</f>
        <v>SECCIÓN</v>
      </c>
      <c r="DO8" s="46" t="str">
        <f>'EXAMEN 1-QUINTO'!N4</f>
        <v>FECHA DEL EXAMEN</v>
      </c>
      <c r="DP8" s="46" t="str">
        <f>'EXAMEN 1-QUINTO'!O4</f>
        <v>TIPO DE EXAMEN</v>
      </c>
      <c r="DQ8" s="46" t="str">
        <f>'EXAMEN 1-QUINTO'!P4</f>
        <v>RANKING DE GRADO</v>
      </c>
      <c r="DR8" s="46" t="str">
        <f>'EXAMEN 1-QUINTO'!Q4</f>
        <v>TERCIO</v>
      </c>
      <c r="DS8" s="46" t="str">
        <f>'EXAMEN 1-QUINTO'!R4</f>
        <v>PREGUNTAS TOTALES</v>
      </c>
      <c r="DT8" s="46" t="str">
        <f>'EXAMEN 1-QUINTO'!S4</f>
        <v>PREGUNTAS ACERTADAS</v>
      </c>
      <c r="DU8" s="46" t="str">
        <f>'EXAMEN 1-QUINTO'!T4</f>
        <v>PREGUNTAS EQUIVOCADAS</v>
      </c>
      <c r="DV8" s="46" t="str">
        <f>'EXAMEN 1-QUINTO'!U4</f>
        <v>PUNTAJE FINAL</v>
      </c>
      <c r="DW8" s="46" t="str">
        <f>'EXAMEN 1-QUINTO'!V4</f>
        <v>ESCALA VIGESIMAL</v>
      </c>
      <c r="DX8" s="46" t="str">
        <f>'EXAMEN 1-QUINTO'!W4</f>
        <v>PORCENTAJE DE ACIERTOS</v>
      </c>
      <c r="DY8" s="46" t="str">
        <f>'EXAMEN 1-QUINTO'!X4</f>
        <v>AREAS FUERTE</v>
      </c>
      <c r="DZ8" s="46" t="str">
        <f>'EXAMEN 1-QUINTO'!Y4</f>
        <v>AREAS FUERTE</v>
      </c>
      <c r="EA8" s="46" t="str">
        <f>'EXAMEN 1-QUINTO'!Z4</f>
        <v>AREAS A MEJORAR</v>
      </c>
      <c r="EB8" s="46" t="e">
        <f>'EXAMEN 1-QUINTO'!AA4</f>
        <v>#REF!</v>
      </c>
      <c r="EC8" s="46" t="str">
        <f>'EXAMEN 1-QUINTO'!AB4</f>
        <v>N° PREGUNTAS</v>
      </c>
      <c r="ED8" s="46" t="str">
        <f>'EXAMEN 1-QUINTO'!AC4</f>
        <v>PESO</v>
      </c>
      <c r="EE8" s="46" t="str">
        <f>'EXAMEN 1-QUINTO'!AD4</f>
        <v>ACERTADAS</v>
      </c>
      <c r="EF8" s="46" t="str">
        <f>'EXAMEN 1-QUINTO'!AE4</f>
        <v>EQUIVOCADAS</v>
      </c>
      <c r="EG8" s="46" t="str">
        <f>'EXAMEN 1-QUINTO'!AF4</f>
        <v>PUNTAJE</v>
      </c>
      <c r="EH8" s="46" t="str">
        <f>'EXAMEN 1-QUINTO'!AG4</f>
        <v>N° PREGUNTAS</v>
      </c>
      <c r="EI8" s="46" t="str">
        <f>'EXAMEN 1-QUINTO'!AH4</f>
        <v>PESO</v>
      </c>
      <c r="EJ8" s="46" t="str">
        <f>'EXAMEN 1-QUINTO'!AI4</f>
        <v>ACERTADAS</v>
      </c>
      <c r="EK8" s="46" t="str">
        <f>'EXAMEN 1-QUINTO'!AJ4</f>
        <v>EQUIVOCADAS</v>
      </c>
      <c r="EL8" s="46" t="str">
        <f>'EXAMEN 1-QUINTO'!AK4</f>
        <v>PUNTAJE</v>
      </c>
      <c r="EM8" s="46" t="str">
        <f>'EXAMEN 1-QUINTO'!AL4</f>
        <v>N° PREGUNTAS</v>
      </c>
      <c r="EN8" s="46" t="str">
        <f>'EXAMEN 1-QUINTO'!AM4</f>
        <v>PESO</v>
      </c>
      <c r="EO8" s="46" t="str">
        <f>'EXAMEN 1-QUINTO'!AN4</f>
        <v>ACERTADAS</v>
      </c>
      <c r="EP8" s="46" t="str">
        <f>'EXAMEN 1-QUINTO'!AO4</f>
        <v>EQUIVOCADAS</v>
      </c>
      <c r="EQ8" s="46" t="str">
        <f>'EXAMEN 1-QUINTO'!AP4</f>
        <v>PUNTAJE</v>
      </c>
      <c r="ER8" s="46" t="str">
        <f>'EXAMEN 1-QUINTO'!AQ4</f>
        <v>N° PREGUNTAS</v>
      </c>
      <c r="ES8" s="46" t="str">
        <f>'EXAMEN 1-QUINTO'!AR4</f>
        <v>PESO</v>
      </c>
      <c r="ET8" s="46" t="str">
        <f>'EXAMEN 1-QUINTO'!AS4</f>
        <v>ACERTADAS</v>
      </c>
      <c r="EU8" s="46" t="str">
        <f>'EXAMEN 1-QUINTO'!AT4</f>
        <v>EQUIVOCADAS</v>
      </c>
      <c r="EV8" s="46" t="str">
        <f>'EXAMEN 1-QUINTO'!AU4</f>
        <v>PUNTAJE</v>
      </c>
      <c r="EW8" s="46" t="str">
        <f>'EXAMEN 1-QUINTO'!AV4</f>
        <v>MATEMATICA</v>
      </c>
      <c r="EX8" s="46" t="str">
        <f>'EXAMEN 1-QUINTO'!AW4</f>
        <v>N° PREGUNTAS</v>
      </c>
      <c r="EY8" s="46" t="str">
        <f>'EXAMEN 1-QUINTO'!AX4</f>
        <v>PESO</v>
      </c>
      <c r="EZ8" s="46" t="str">
        <f>'EXAMEN 1-QUINTO'!AY4</f>
        <v>ACERTADAS</v>
      </c>
      <c r="FA8" s="46" t="str">
        <f>'EXAMEN 1-QUINTO'!AZ4</f>
        <v>EQUIVOCADAS</v>
      </c>
      <c r="FB8" s="46" t="str">
        <f>'EXAMEN 1-QUINTO'!BA4</f>
        <v>PUNTAJE</v>
      </c>
      <c r="FC8" s="46" t="str">
        <f>'EXAMEN 1-QUINTO'!BB4</f>
        <v>N° PREGUNTAS</v>
      </c>
      <c r="FD8" s="46" t="str">
        <f>'EXAMEN 1-QUINTO'!BC4</f>
        <v>PESO</v>
      </c>
      <c r="FE8" s="46" t="str">
        <f>'EXAMEN 1-QUINTO'!BD4</f>
        <v>ACERTADAS</v>
      </c>
      <c r="FF8" s="46" t="str">
        <f>'EXAMEN 1-QUINTO'!BE4</f>
        <v>EQUIVOCADAS</v>
      </c>
      <c r="FG8" s="46" t="str">
        <f>'EXAMEN 1-QUINTO'!BF4</f>
        <v>PUNTAJE</v>
      </c>
      <c r="FH8" s="46" t="str">
        <f>'EXAMEN 1-QUINTO'!BG4</f>
        <v>N° PREGUNTAS</v>
      </c>
      <c r="FI8" s="46" t="str">
        <f>'EXAMEN 1-QUINTO'!BH4</f>
        <v>PESO</v>
      </c>
      <c r="FJ8" s="46" t="str">
        <f>'EXAMEN 1-QUINTO'!BI4</f>
        <v>ACERTADAS</v>
      </c>
      <c r="FK8" s="46" t="str">
        <f>'EXAMEN 1-QUINTO'!BJ4</f>
        <v>EQUIVOCADAS</v>
      </c>
      <c r="FL8" s="46" t="str">
        <f>'EXAMEN 1-QUINTO'!BK4</f>
        <v>PUNTAJE</v>
      </c>
      <c r="FM8" s="46" t="str">
        <f>'EXAMEN 1-QUINTO'!BL4</f>
        <v>CIENCIAS</v>
      </c>
      <c r="FN8" s="46" t="str">
        <f>'EXAMEN 1-QUINTO'!BM4</f>
        <v>N° PREGUNTAS</v>
      </c>
      <c r="FO8" s="46" t="str">
        <f>'EXAMEN 1-QUINTO'!BN4</f>
        <v>PESO</v>
      </c>
      <c r="FP8" s="46" t="str">
        <f>'EXAMEN 1-QUINTO'!BO4</f>
        <v>ACERTADAS</v>
      </c>
      <c r="FQ8" s="46" t="str">
        <f>'EXAMEN 1-QUINTO'!BP4</f>
        <v>EQUIVOCADAS</v>
      </c>
      <c r="FR8" s="46" t="str">
        <f>'EXAMEN 1-QUINTO'!BQ4</f>
        <v>PUNTAJE</v>
      </c>
      <c r="FS8" s="46" t="str">
        <f>'EXAMEN 1-QUINTO'!BR4</f>
        <v>N° PREGUNTAS</v>
      </c>
      <c r="FT8" s="46" t="str">
        <f>'EXAMEN 1-QUINTO'!BS4</f>
        <v>PESO</v>
      </c>
      <c r="FU8" s="46" t="str">
        <f>'EXAMEN 1-QUINTO'!BT4</f>
        <v>ACERTADAS</v>
      </c>
      <c r="FV8" s="46" t="str">
        <f>'EXAMEN 1-QUINTO'!BU4</f>
        <v>EQUIVOCADAS</v>
      </c>
      <c r="FW8" s="46" t="str">
        <f>'EXAMEN 1-QUINTO'!BV4</f>
        <v>PUNTAJE</v>
      </c>
      <c r="FX8" s="46" t="str">
        <f>'EXAMEN 1-QUINTO'!BW4</f>
        <v>N° PREGUNTAS</v>
      </c>
      <c r="FY8" s="46" t="str">
        <f>'EXAMEN 1-QUINTO'!BX4</f>
        <v>PESO</v>
      </c>
      <c r="FZ8" s="46" t="str">
        <f>'EXAMEN 1-QUINTO'!BY4</f>
        <v>ACERTADAS</v>
      </c>
      <c r="GA8" s="46" t="str">
        <f>'EXAMEN 1-QUINTO'!BZ4</f>
        <v>EQUIVOCADAS</v>
      </c>
      <c r="GB8" s="46" t="str">
        <f>'EXAMEN 1-QUINTO'!CA4</f>
        <v>PUNTAJE</v>
      </c>
      <c r="GC8" s="46" t="str">
        <f>'EXAMEN 1-QUINTO'!CB4</f>
        <v>N° PREGUNTAS</v>
      </c>
      <c r="GD8" s="46" t="str">
        <f>'EXAMEN 1-QUINTO'!CC4</f>
        <v>PESO</v>
      </c>
      <c r="GE8" s="46" t="str">
        <f>'EXAMEN 1-QUINTO'!CD4</f>
        <v>ACERTADAS</v>
      </c>
      <c r="GF8" s="46" t="str">
        <f>'EXAMEN 1-QUINTO'!CE4</f>
        <v>EQUIVOCADAS</v>
      </c>
      <c r="GG8" s="46" t="str">
        <f>'EXAMEN 1-QUINTO'!CF4</f>
        <v>PUNTAJE</v>
      </c>
      <c r="GH8" s="46" t="str">
        <f>'EXAMEN 1-QUINTO'!CG4</f>
        <v>N° PREGUNTAS</v>
      </c>
      <c r="GI8" s="46" t="str">
        <f>'EXAMEN 1-QUINTO'!CH4</f>
        <v>PESO</v>
      </c>
      <c r="GJ8" s="46" t="str">
        <f>'EXAMEN 1-QUINTO'!CI4</f>
        <v>ACERTADAS</v>
      </c>
      <c r="GK8" s="46" t="str">
        <f>'EXAMEN 1-QUINTO'!CJ4</f>
        <v>EQUIVOCADAS</v>
      </c>
      <c r="GL8" s="46" t="str">
        <f>'EXAMEN 1-QUINTO'!CK4</f>
        <v>PUNTAJE</v>
      </c>
      <c r="GM8" s="46" t="str">
        <f>'EXAMEN 1-QUINTO'!CL4</f>
        <v>N° PREGUNTAS</v>
      </c>
      <c r="GN8" s="46" t="str">
        <f>'EXAMEN 1-QUINTO'!CM4</f>
        <v>PESO</v>
      </c>
      <c r="GO8" s="46" t="str">
        <f>'EXAMEN 1-QUINTO'!CN4</f>
        <v>ACERTADAS</v>
      </c>
      <c r="GP8" s="46" t="str">
        <f>'EXAMEN 1-QUINTO'!CO4</f>
        <v>EQUIVOCADAS</v>
      </c>
      <c r="GQ8" s="46" t="str">
        <f>'EXAMEN 1-QUINTO'!CP4</f>
        <v>PUNTAJE</v>
      </c>
      <c r="GR8" s="46" t="str">
        <f>'EXAMEN 1-QUINTO'!CQ4</f>
        <v>N° PREGUNTAS</v>
      </c>
      <c r="GS8" s="46" t="str">
        <f>'EXAMEN 1-QUINTO'!CR4</f>
        <v>PESO</v>
      </c>
      <c r="GT8" s="46" t="str">
        <f>'EXAMEN 1-QUINTO'!CS4</f>
        <v>ACERTADAS</v>
      </c>
      <c r="GU8" s="46" t="str">
        <f>'EXAMEN 1-QUINTO'!CT4</f>
        <v>EQUIVOCADAS</v>
      </c>
      <c r="GV8" s="46" t="str">
        <f>'EXAMEN 1-QUINTO'!CU4</f>
        <v>PUNTAJE</v>
      </c>
      <c r="GW8" s="46" t="str">
        <f>'EXAMEN 1-QUINTO'!CV4</f>
        <v>N° PREGUNTAS</v>
      </c>
      <c r="GX8" s="46" t="str">
        <f>'EXAMEN 1-QUINTO'!CW4</f>
        <v>PESO</v>
      </c>
      <c r="GY8" s="46" t="str">
        <f>'EXAMEN 1-QUINTO'!CX4</f>
        <v>ACERTADAS</v>
      </c>
      <c r="GZ8" s="46" t="str">
        <f>'EXAMEN 1-QUINTO'!CY4</f>
        <v>EQUIVOCADAS</v>
      </c>
      <c r="HA8" s="46" t="str">
        <f>'EXAMEN 1-QUINTO'!CZ4</f>
        <v>PUNTAJE</v>
      </c>
      <c r="HB8" s="46" t="str">
        <f>'EXAMEN 1-QUINTO'!DA4</f>
        <v>LETRAS</v>
      </c>
      <c r="HC8" s="46" t="str">
        <f>'EXAMEN 1-QUINTO'!DB4</f>
        <v>N° PREGUNTAS</v>
      </c>
      <c r="HD8" s="46" t="str">
        <f>'EXAMEN 1-QUINTO'!DC4</f>
        <v>PESO</v>
      </c>
      <c r="HE8" s="46" t="str">
        <f>'EXAMEN 1-QUINTO'!DD4</f>
        <v>ACERTADAS</v>
      </c>
      <c r="HF8" s="46" t="str">
        <f>'EXAMEN 1-QUINTO'!DE4</f>
        <v>EQUIVOCADAS</v>
      </c>
      <c r="HG8" s="46" t="str">
        <f>'EXAMEN 1-QUINTO'!DF4</f>
        <v>PUNTAJE</v>
      </c>
      <c r="HH8" s="46" t="str">
        <f>'EXAMEN 1-QUINTO'!DG4</f>
        <v>N° PREGUNTAS</v>
      </c>
      <c r="HI8" s="46" t="str">
        <f>'EXAMEN 1-QUINTO'!DH4</f>
        <v>PESO</v>
      </c>
      <c r="HJ8" s="46" t="str">
        <f>'EXAMEN 1-QUINTO'!DI4</f>
        <v>ACERTADAS</v>
      </c>
      <c r="HK8" s="46" t="str">
        <f>'EXAMEN 1-QUINTO'!DJ4</f>
        <v>EQUIVOCADAS</v>
      </c>
      <c r="HL8" s="46" t="str">
        <f>'EXAMEN 1-QUINTO'!DK4</f>
        <v>PUNTAJE</v>
      </c>
      <c r="HM8" s="46" t="str">
        <f>'EXAMEN 1-QUINTO'!DL4</f>
        <v>N° PREGUNTAS</v>
      </c>
      <c r="HN8" s="46" t="str">
        <f>'EXAMEN 1-QUINTO'!DM4</f>
        <v>PESO</v>
      </c>
      <c r="HO8" s="46" t="str">
        <f>'EXAMEN 1-QUINTO'!DN4</f>
        <v>ACERTADAS</v>
      </c>
      <c r="HP8" s="46" t="str">
        <f>'EXAMEN 1-QUINTO'!DO4</f>
        <v>EQUIVOCADAS</v>
      </c>
      <c r="HQ8" s="46" t="str">
        <f>'EXAMEN 1-QUINTO'!DP4</f>
        <v>PUNTAJE</v>
      </c>
      <c r="HR8" s="46" t="str">
        <f>'EXAMEN 1-QUINTO'!DQ4</f>
        <v>N° PREGUNTAS</v>
      </c>
      <c r="HS8" s="46" t="str">
        <f>'EXAMEN 1-QUINTO'!DR4</f>
        <v>PESO</v>
      </c>
      <c r="HT8" s="46" t="str">
        <f>'EXAMEN 1-QUINTO'!DS4</f>
        <v>ACERTADAS</v>
      </c>
      <c r="HU8" s="46" t="str">
        <f>'EXAMEN 1-QUINTO'!DT4</f>
        <v>EQUIVOCADAS</v>
      </c>
      <c r="HV8" s="46" t="str">
        <f>'EXAMEN 1-QUINTO'!DU4</f>
        <v>PUNTAJE</v>
      </c>
      <c r="HW8" s="46" t="str">
        <f>'EXAMEN 1-QUINTO'!DV4</f>
        <v>APTITUD ACADEMICA</v>
      </c>
      <c r="HX8" s="46" t="s">
        <v>185</v>
      </c>
      <c r="HY8" s="46">
        <f>'EXAMEN 1-QUINTO'!DX4</f>
        <v>0</v>
      </c>
      <c r="HZ8" s="46">
        <f>'EXAMEN 1-QUINTO'!DY4</f>
        <v>0</v>
      </c>
      <c r="IA8" s="46">
        <f>'EXAMEN 1-QUINTO'!DZ4</f>
        <v>0</v>
      </c>
      <c r="IB8" s="46">
        <f>'EXAMEN 1-QUINTO'!EA4</f>
        <v>0</v>
      </c>
      <c r="IC8" s="46">
        <f>'EXAMEN 1-QUINTO'!EB4</f>
        <v>0</v>
      </c>
      <c r="ID8" s="46">
        <f>'EXAMEN 1-QUINTO'!EC4</f>
        <v>0</v>
      </c>
      <c r="IE8" s="46">
        <f>'EXAMEN 1-QUINTO'!ED4</f>
        <v>0</v>
      </c>
      <c r="IF8" s="46">
        <f>'EXAMEN 1-QUINTO'!EE4</f>
        <v>0</v>
      </c>
      <c r="IG8" s="46">
        <f>'EXAMEN 1-QUINTO'!EF4</f>
        <v>0</v>
      </c>
      <c r="IH8" s="46">
        <f>'EXAMEN 1-QUINTO'!EG4</f>
        <v>0</v>
      </c>
      <c r="II8" s="46">
        <f>'EXAMEN 1-QUINTO'!EH4</f>
        <v>0</v>
      </c>
    </row>
    <row r="9" spans="1:250">
      <c r="A9" s="76">
        <v>1</v>
      </c>
      <c r="B9" s="77" t="s">
        <v>70</v>
      </c>
      <c r="C9" s="78" t="s">
        <v>71</v>
      </c>
      <c r="D9" s="79">
        <f>'[1]DATOS-QUINTO'!AK9</f>
        <v>0</v>
      </c>
      <c r="E9" s="80">
        <f>'[1]DATOS-QUINTO'!AL9</f>
        <v>1</v>
      </c>
      <c r="F9" s="80">
        <f>'[1]DATOS-QUINTO'!AM9</f>
        <v>1</v>
      </c>
      <c r="G9" s="80">
        <f>'[1]DATOS-QUINTO'!AN9</f>
        <v>1</v>
      </c>
      <c r="H9" s="80">
        <f>'[1]DATOS-QUINTO'!AO9</f>
        <v>1</v>
      </c>
      <c r="I9" s="80">
        <f>'[1]DATOS-QUINTO'!AP9</f>
        <v>1</v>
      </c>
      <c r="J9" s="80">
        <f>'[1]DATOS-QUINTO'!AQ9</f>
        <v>1</v>
      </c>
      <c r="K9" s="87">
        <f>'[1]DATOS-QUINTO'!AR9</f>
        <v>1</v>
      </c>
      <c r="L9" s="87">
        <f>'[1]DATOS-QUINTO'!AS9</f>
        <v>1</v>
      </c>
      <c r="M9" s="87">
        <f>'[1]DATOS-QUINTO'!AT9</f>
        <v>1</v>
      </c>
      <c r="N9" s="87">
        <f>'[1]DATOS-QUINTO'!AU9</f>
        <v>1</v>
      </c>
      <c r="O9" s="87">
        <f>'[1]DATOS-QUINTO'!AV9</f>
        <v>0</v>
      </c>
      <c r="P9" s="87">
        <f>'[1]DATOS-QUINTO'!AW9</f>
        <v>1</v>
      </c>
      <c r="Q9" s="87">
        <f>'[1]DATOS-QUINTO'!AX9</f>
        <v>1</v>
      </c>
      <c r="R9" s="87">
        <f>'[1]DATOS-QUINTO'!AY9</f>
        <v>1</v>
      </c>
      <c r="S9" s="87">
        <f>'[1]DATOS-QUINTO'!AZ9</f>
        <v>1</v>
      </c>
      <c r="T9" s="90">
        <f>'[1]DATOS-QUINTO'!BA9</f>
        <v>0</v>
      </c>
      <c r="U9" s="90">
        <f>'[1]DATOS-QUINTO'!BB9</f>
        <v>1</v>
      </c>
      <c r="V9" s="90">
        <f>'[1]DATOS-QUINTO'!BC9</f>
        <v>1</v>
      </c>
      <c r="W9" s="90">
        <f>'[1]DATOS-QUINTO'!BD9</f>
        <v>1</v>
      </c>
      <c r="X9" s="90">
        <f>'[1]DATOS-QUINTO'!BE9</f>
        <v>0</v>
      </c>
      <c r="Y9" s="90">
        <f>'[1]DATOS-QUINTO'!BF9</f>
        <v>1</v>
      </c>
      <c r="Z9" s="90">
        <f>'[1]DATOS-QUINTO'!BG9</f>
        <v>1</v>
      </c>
      <c r="AA9" s="50">
        <f>'[1]DATOS-QUINTO'!BH9</f>
        <v>0</v>
      </c>
      <c r="AB9" s="50">
        <f>'[1]DATOS-QUINTO'!BI9</f>
        <v>0</v>
      </c>
      <c r="AC9" s="50">
        <f>'[1]DATOS-QUINTO'!BJ9</f>
        <v>0</v>
      </c>
      <c r="AD9" s="50">
        <f>'[1]DATOS-QUINTO'!BK9</f>
        <v>0</v>
      </c>
      <c r="AE9" s="50">
        <f>'[1]DATOS-QUINTO'!BL9</f>
        <v>1</v>
      </c>
      <c r="AF9" s="50">
        <f>'[1]DATOS-QUINTO'!BM9</f>
        <v>0</v>
      </c>
      <c r="AG9" s="100">
        <f>'[1]DATOS-QUINTO'!BN9</f>
        <v>1</v>
      </c>
      <c r="AH9" s="100">
        <f>'[1]DATOS-QUINTO'!BO9</f>
        <v>1</v>
      </c>
      <c r="AI9" s="100">
        <f>'[1]DATOS-QUINTO'!BP9</f>
        <v>0</v>
      </c>
      <c r="AJ9" s="100">
        <f>'[1]DATOS-QUINTO'!BQ9</f>
        <v>0</v>
      </c>
      <c r="AK9" s="101">
        <f>COUNTIF(D9,"1")</f>
        <v>0</v>
      </c>
      <c r="AL9" s="101">
        <f t="shared" ref="AL9" si="0">1.12415*AK9</f>
        <v>0</v>
      </c>
      <c r="AM9" s="101">
        <f>COUNTIF(E9:F9,"1")</f>
        <v>2</v>
      </c>
      <c r="AN9" s="101">
        <f>1.10068*AM9</f>
        <v>2.2013600000000002</v>
      </c>
      <c r="AO9" s="101">
        <f>COUNTIF(G9,"1")</f>
        <v>1</v>
      </c>
      <c r="AP9" s="101">
        <f>1.649577*AO9</f>
        <v>1.6495770000000001</v>
      </c>
      <c r="AQ9" s="101">
        <f>COUNTIF(H9,"1")</f>
        <v>1</v>
      </c>
      <c r="AR9" s="101">
        <f t="shared" ref="AR9" si="1">1.6583374*AQ9</f>
        <v>1.6583374</v>
      </c>
      <c r="AS9" s="101">
        <f>COUNTIF(I9,"1")</f>
        <v>1</v>
      </c>
      <c r="AT9" s="101">
        <f t="shared" ref="AT9" si="2">1.65878745*AS9</f>
        <v>1.6587874499999999</v>
      </c>
      <c r="AU9" s="101">
        <f>COUNTIF(J9,"1")</f>
        <v>1</v>
      </c>
      <c r="AV9" s="101">
        <f t="shared" ref="AV9" si="3">1.6782674*AU9</f>
        <v>1.6782674</v>
      </c>
      <c r="AW9" s="102">
        <f>COUNTIF(K9:L9,"1")</f>
        <v>2</v>
      </c>
      <c r="AX9" s="102">
        <f t="shared" ref="AX9" si="4">1.12415*AW9</f>
        <v>2.2483</v>
      </c>
      <c r="AY9" s="102">
        <f>COUNTIF(M9:N9,"1")</f>
        <v>2</v>
      </c>
      <c r="AZ9" s="102">
        <f t="shared" ref="AZ9" si="5">1.10068*AY9</f>
        <v>2.2013600000000002</v>
      </c>
      <c r="BA9" s="102">
        <f>COUNTIF(O9:P9,"1")</f>
        <v>1</v>
      </c>
      <c r="BB9" s="102">
        <f t="shared" ref="BB9" si="6">0.971448*BA9</f>
        <v>0.97144799999999998</v>
      </c>
      <c r="BC9" s="102">
        <f>COUNTIF(Q9:S9,"1")</f>
        <v>3</v>
      </c>
      <c r="BD9" s="102">
        <f t="shared" ref="BD9" si="7">1.021414*BC9</f>
        <v>3.0642420000000001</v>
      </c>
      <c r="BE9" s="103">
        <f>COUNTIF(T9:V9,"1")</f>
        <v>2</v>
      </c>
      <c r="BF9" s="103">
        <f t="shared" ref="BF9" si="8">1.269859*BE9</f>
        <v>2.5397180000000001</v>
      </c>
      <c r="BG9" s="103">
        <f>COUNTIF(W9:X9,"1")</f>
        <v>1</v>
      </c>
      <c r="BH9" s="103">
        <f t="shared" ref="BH9" si="9">1.210141*BG9</f>
        <v>1.2101409999999999</v>
      </c>
      <c r="BI9" s="103">
        <f>COUNTIF(Y9,"1")</f>
        <v>1</v>
      </c>
      <c r="BJ9" s="103">
        <f t="shared" ref="BJ9" si="10">0.79674*BI9</f>
        <v>0.79674</v>
      </c>
      <c r="BK9" s="103">
        <f>COUNTIF(Z9,"1")</f>
        <v>1</v>
      </c>
      <c r="BL9" s="103">
        <f t="shared" ref="BL9" si="11">0.80189*BK9</f>
        <v>0.80188999999999999</v>
      </c>
      <c r="BM9" s="104">
        <f>COUNTIF(AA9:AB9,"1")</f>
        <v>0</v>
      </c>
      <c r="BN9" s="104">
        <f t="shared" ref="BN9" si="12">1.52482685*BM9</f>
        <v>0</v>
      </c>
      <c r="BO9" s="104">
        <f>COUNTIF(AC9:AD9,"1")</f>
        <v>0</v>
      </c>
      <c r="BP9" s="104">
        <f t="shared" ref="BP9" si="13">1.425411425*BO9</f>
        <v>0</v>
      </c>
      <c r="BQ9" s="104">
        <f>COUNTIF(AE9:AF9,"1")</f>
        <v>1</v>
      </c>
      <c r="BR9" s="104">
        <f>1.1547487*BQ9</f>
        <v>1.1547487000000001</v>
      </c>
      <c r="BS9" s="104">
        <f>COUNTIF(AG9:AH9,"1")</f>
        <v>2</v>
      </c>
      <c r="BT9" s="104">
        <f t="shared" ref="BT9" si="14">1.12587*BS9</f>
        <v>2.2517399999999999</v>
      </c>
      <c r="BU9" s="105">
        <f>COUNTIF(AI9:AJ9,"1")</f>
        <v>0</v>
      </c>
      <c r="BV9" s="105">
        <f>1.2413*BU9</f>
        <v>0</v>
      </c>
      <c r="BW9" s="100">
        <f t="shared" ref="BW9:BW47" si="15">AL9</f>
        <v>0</v>
      </c>
      <c r="BX9" s="90">
        <f t="shared" ref="BX9:BX47" si="16">AN9</f>
        <v>2.2013600000000002</v>
      </c>
      <c r="BY9" s="100">
        <f t="shared" ref="BY9:BY47" si="17">AP9</f>
        <v>1.6495770000000001</v>
      </c>
      <c r="BZ9" s="106">
        <f t="shared" ref="BZ9:BZ47" si="18">AR9</f>
        <v>1.6583374</v>
      </c>
      <c r="CA9" s="90">
        <f t="shared" ref="CA9:CA47" si="19">AT9</f>
        <v>1.6587874499999999</v>
      </c>
      <c r="CB9" s="106">
        <f t="shared" ref="CB9:CB47" si="20">AV9</f>
        <v>1.6782674</v>
      </c>
      <c r="CC9" s="87">
        <f t="shared" ref="CC9:CC47" si="21">AX9</f>
        <v>2.2483</v>
      </c>
      <c r="CD9" s="107">
        <f t="shared" ref="CD9:CD47" si="22">AZ9</f>
        <v>2.2013600000000002</v>
      </c>
      <c r="CE9" s="108">
        <f t="shared" ref="CE9:CE47" si="23">BB9</f>
        <v>0.97144799999999998</v>
      </c>
      <c r="CF9" s="80">
        <f t="shared" ref="CF9:CF47" si="24">BD9</f>
        <v>3.0642420000000001</v>
      </c>
      <c r="CG9" s="83">
        <f>BF9</f>
        <v>2.5397180000000001</v>
      </c>
      <c r="CH9" s="108">
        <f t="shared" ref="CH9:CH47" si="25">BH9</f>
        <v>1.2101409999999999</v>
      </c>
      <c r="CI9" s="80">
        <f t="shared" ref="CI9:CI47" si="26">BJ9</f>
        <v>0.79674</v>
      </c>
      <c r="CJ9" s="90">
        <f t="shared" ref="CJ9:CJ47" si="27">BL9</f>
        <v>0.80188999999999999</v>
      </c>
      <c r="CK9" s="109">
        <f t="shared" ref="CK9:CK47" si="28">BN9</f>
        <v>0</v>
      </c>
      <c r="CL9" s="110">
        <f t="shared" ref="CL9:CL47" si="29">BP9</f>
        <v>0</v>
      </c>
      <c r="CM9" s="111">
        <f t="shared" ref="CM9:CM47" si="30">BR9</f>
        <v>1.1547487000000001</v>
      </c>
      <c r="CN9" s="87">
        <f t="shared" ref="CN9:CN47" si="31">BT9</f>
        <v>2.2517399999999999</v>
      </c>
      <c r="CO9" s="112">
        <f t="shared" ref="CO9:CO47" si="32">BV9</f>
        <v>0</v>
      </c>
      <c r="CP9" s="113">
        <f>BW9+BX9+BY9+BZ9+CA9+CB9+CC9+CD9+CE9+CF9+CG9+CH9+CI9+CJ9+CK9+CL9+CM9+CN9+CO9</f>
        <v>26.086656949999998</v>
      </c>
      <c r="CQ9" s="113">
        <f t="shared" ref="CQ9:CQ47" si="33">RANK(CP9,$CP$9:$CP$47,0)</f>
        <v>17</v>
      </c>
      <c r="CR9" s="114">
        <f t="shared" ref="CR9:CR47" si="34">COUNTIF(D9:AJ9,"1")</f>
        <v>22</v>
      </c>
      <c r="CS9" s="114">
        <f t="shared" ref="CS9:CS47" si="35">33-CR9</f>
        <v>11</v>
      </c>
      <c r="CT9" s="57" t="s">
        <v>70</v>
      </c>
      <c r="CU9" s="94">
        <f t="shared" ref="CU9:CU47" si="36">SUM(BW9:CB9)</f>
        <v>8.8463292500000001</v>
      </c>
      <c r="CV9" s="94">
        <f t="shared" ref="CV9:CV47" si="37">SUM(CC9:CF9)</f>
        <v>8.4853500000000004</v>
      </c>
      <c r="CW9" s="94">
        <f t="shared" ref="CW9:CW47" si="38">SUM(CG9:CJ9)</f>
        <v>5.3484889999999998</v>
      </c>
      <c r="CX9" s="94">
        <f t="shared" ref="CX9:CX47" si="39">SUM(CK9:CM9)</f>
        <v>1.1547487000000001</v>
      </c>
      <c r="CY9" s="94">
        <f t="shared" ref="CY9:CY47" si="40">SUM(CN9:CO9)</f>
        <v>2.2517399999999999</v>
      </c>
      <c r="CZ9" s="58" t="s">
        <v>70</v>
      </c>
      <c r="DA9" s="116">
        <f t="shared" ref="DA9:DE9" si="41">CU9/$CP9</f>
        <v>0.33911318215115338</v>
      </c>
      <c r="DB9" s="116">
        <f t="shared" si="41"/>
        <v>0.3252754853281421</v>
      </c>
      <c r="DC9" s="116">
        <f t="shared" si="41"/>
        <v>0.20502776612010457</v>
      </c>
      <c r="DD9" s="116">
        <f t="shared" si="41"/>
        <v>4.4265875164199608E-2</v>
      </c>
      <c r="DE9" s="116">
        <f t="shared" si="41"/>
        <v>8.6317691236400457E-2</v>
      </c>
      <c r="DF9" s="58" t="s">
        <v>70</v>
      </c>
      <c r="DG9" s="116">
        <f t="shared" ref="DG9:DG47" si="42">CR9/33</f>
        <v>0.66666666666666663</v>
      </c>
      <c r="DH9" s="116">
        <f t="shared" ref="DH9:DH47" si="43">CS9/33</f>
        <v>0.33333333333333331</v>
      </c>
      <c r="DJ9" s="46">
        <f>ROUND(DV9*20/$DI$5,0)</f>
        <v>12</v>
      </c>
      <c r="DK9" s="118" t="str">
        <f>IP9</f>
        <v>Gh613655</v>
      </c>
      <c r="DL9" s="46" t="str">
        <f>B9</f>
        <v>AMUDIO  CARDENAS  MARIEL GHERMARYONI</v>
      </c>
      <c r="DM9" s="46">
        <v>5</v>
      </c>
      <c r="DN9" s="46" t="s">
        <v>74</v>
      </c>
      <c r="DO9" s="46" t="s">
        <v>186</v>
      </c>
      <c r="DP9" s="46" t="s">
        <v>187</v>
      </c>
      <c r="DQ9" s="46">
        <f>RANK(DV9,$DV$9:$DV$47,0)</f>
        <v>23</v>
      </c>
      <c r="DR9" s="46" t="str">
        <f>IF(DW9&lt;14," ","TERCIO SUPERIOR")</f>
        <v xml:space="preserve"> </v>
      </c>
      <c r="DS9" s="46">
        <v>33</v>
      </c>
      <c r="DT9" s="46">
        <f>CR9</f>
        <v>22</v>
      </c>
      <c r="DU9" s="46">
        <f>CS9</f>
        <v>11</v>
      </c>
      <c r="DV9" s="46">
        <f>'RESULTADOS QUINTO'!HX9</f>
        <v>24.408389550000003</v>
      </c>
      <c r="DW9" s="46">
        <f>DJ9</f>
        <v>12</v>
      </c>
      <c r="DX9" s="119">
        <f>(DT9/DS9)*100%</f>
        <v>0.66666666666666663</v>
      </c>
      <c r="DY9" s="119"/>
      <c r="EC9" s="120">
        <f>COUNT(J9)</f>
        <v>1</v>
      </c>
      <c r="ED9" s="120">
        <v>1.6782674</v>
      </c>
      <c r="EE9" s="120">
        <f>AK9</f>
        <v>0</v>
      </c>
      <c r="EF9" s="120">
        <f>EC9-EE9</f>
        <v>1</v>
      </c>
      <c r="EG9" s="120">
        <f>ED9*EE9</f>
        <v>0</v>
      </c>
      <c r="EH9" s="121">
        <f>COUNT(I9)</f>
        <v>1</v>
      </c>
      <c r="EI9" s="121">
        <v>1.6587874499999999</v>
      </c>
      <c r="EJ9" s="121">
        <f>AS9</f>
        <v>1</v>
      </c>
      <c r="EK9" s="121">
        <f>EH9-EJ9</f>
        <v>0</v>
      </c>
      <c r="EL9" s="121">
        <f>EI9*EJ9</f>
        <v>1.6587874499999999</v>
      </c>
      <c r="EM9" s="122">
        <f>COUNT(G9)</f>
        <v>1</v>
      </c>
      <c r="EN9" s="122">
        <v>1.6495770000000001</v>
      </c>
      <c r="EO9" s="122">
        <f>AO9</f>
        <v>1</v>
      </c>
      <c r="EP9" s="122">
        <f>EM9-EO9</f>
        <v>0</v>
      </c>
      <c r="EQ9" s="122">
        <f>EN9*EO9</f>
        <v>1.6495770000000001</v>
      </c>
      <c r="ER9" s="123">
        <f>COUNT(H9)</f>
        <v>1</v>
      </c>
      <c r="ES9" s="123">
        <v>1.6583374</v>
      </c>
      <c r="ET9" s="123">
        <f>AQ9</f>
        <v>1</v>
      </c>
      <c r="EU9" s="123">
        <f>ER9-ET9</f>
        <v>0</v>
      </c>
      <c r="EV9" s="123">
        <f>ES9*ET9</f>
        <v>1.6583374</v>
      </c>
      <c r="EW9" s="64">
        <f>EG9+EL9+EQ9+EV9</f>
        <v>4.9667018499999998</v>
      </c>
      <c r="EX9" s="124">
        <f>COUNT(AA9:AB9)</f>
        <v>2</v>
      </c>
      <c r="EY9" s="124">
        <v>1.52482685</v>
      </c>
      <c r="EZ9" s="124">
        <f>BM9</f>
        <v>0</v>
      </c>
      <c r="FA9" s="124">
        <f>EX9-EZ9</f>
        <v>2</v>
      </c>
      <c r="FB9" s="124">
        <f>EY9*EZ9</f>
        <v>0</v>
      </c>
      <c r="FC9" s="123">
        <f>COUNT(AC9:AD9)</f>
        <v>2</v>
      </c>
      <c r="FD9" s="123">
        <v>1.4254114250000001</v>
      </c>
      <c r="FE9" s="123">
        <f>BO9</f>
        <v>0</v>
      </c>
      <c r="FF9" s="123">
        <f>FC9-FE9</f>
        <v>2</v>
      </c>
      <c r="FG9" s="123">
        <f>FD9*FE9</f>
        <v>0</v>
      </c>
      <c r="FH9" s="122">
        <f>COUNT(AE9:AF9)</f>
        <v>2</v>
      </c>
      <c r="FI9" s="122">
        <v>1.1547487000000001</v>
      </c>
      <c r="FJ9" s="122">
        <f>BQ9</f>
        <v>1</v>
      </c>
      <c r="FK9" s="122">
        <f>FH9-FJ9</f>
        <v>1</v>
      </c>
      <c r="FL9" s="122">
        <f>FJ9*FI9</f>
        <v>1.1547487000000001</v>
      </c>
      <c r="FM9" s="81">
        <f>FB9+FG9+FL9</f>
        <v>1.1547487000000001</v>
      </c>
      <c r="FN9" s="123">
        <f>COUNT(Q9:S9)</f>
        <v>3</v>
      </c>
      <c r="FO9" s="123">
        <v>1.021414</v>
      </c>
      <c r="FP9" s="123">
        <f>BC9</f>
        <v>3</v>
      </c>
      <c r="FQ9" s="123">
        <f>FN9-FP9</f>
        <v>0</v>
      </c>
      <c r="FR9" s="123">
        <f>FO9*FP9</f>
        <v>3.0642420000000001</v>
      </c>
      <c r="FS9" s="121">
        <f>COUNT(O9:P9)</f>
        <v>2</v>
      </c>
      <c r="FT9" s="121">
        <v>0.97144799999999998</v>
      </c>
      <c r="FU9" s="121">
        <f>BA9</f>
        <v>1</v>
      </c>
      <c r="FV9" s="121">
        <f>FS9-FU9</f>
        <v>1</v>
      </c>
      <c r="FW9" s="121">
        <f>FU9*FT9</f>
        <v>0.97144799999999998</v>
      </c>
      <c r="FX9" s="124">
        <f>COUNT(T9:V9)</f>
        <v>3</v>
      </c>
      <c r="FY9" s="124">
        <v>1.2698590000000001</v>
      </c>
      <c r="FZ9" s="124">
        <f>BE9</f>
        <v>2</v>
      </c>
      <c r="GA9" s="124">
        <f>FX9-FZ9</f>
        <v>1</v>
      </c>
      <c r="GB9" s="124">
        <f>FZ9*FY9</f>
        <v>2.5397180000000001</v>
      </c>
      <c r="GC9" s="125">
        <f>COUNT(W9:X9)</f>
        <v>2</v>
      </c>
      <c r="GD9" s="125">
        <v>1.2101409999999999</v>
      </c>
      <c r="GE9" s="125">
        <f>BG9</f>
        <v>1</v>
      </c>
      <c r="GF9" s="125">
        <f>GC9-GE9</f>
        <v>1</v>
      </c>
      <c r="GG9" s="125">
        <f>GE9*GD9</f>
        <v>1.2101409999999999</v>
      </c>
      <c r="GH9" s="126">
        <f>COUNT(Z9)</f>
        <v>1</v>
      </c>
      <c r="GI9" s="126">
        <v>0.80188999999999999</v>
      </c>
      <c r="GJ9" s="126">
        <f>BK9</f>
        <v>1</v>
      </c>
      <c r="GK9" s="126">
        <f>GH9-GJ9</f>
        <v>0</v>
      </c>
      <c r="GL9" s="126">
        <f>GJ9*GI9</f>
        <v>0.80188999999999999</v>
      </c>
      <c r="GM9" s="124">
        <f>COUNT(Y9)</f>
        <v>1</v>
      </c>
      <c r="GN9" s="124">
        <v>0.79674</v>
      </c>
      <c r="GO9" s="124">
        <f>BI9</f>
        <v>1</v>
      </c>
      <c r="GP9" s="124">
        <f>GM9-GO9</f>
        <v>0</v>
      </c>
      <c r="GQ9" s="124">
        <f>GO9*GN9</f>
        <v>0.79674</v>
      </c>
      <c r="GR9" s="100">
        <f>COUNT(AG9:AH9)</f>
        <v>2</v>
      </c>
      <c r="GS9" s="100">
        <v>1.1258699999999999</v>
      </c>
      <c r="GT9" s="100">
        <f>BS9</f>
        <v>2</v>
      </c>
      <c r="GU9" s="100">
        <f>GR9-GT9</f>
        <v>0</v>
      </c>
      <c r="GV9" s="100">
        <f>GT9*GS9</f>
        <v>2.2517399999999999</v>
      </c>
      <c r="GW9" s="125">
        <f>COUNT(AI9:AJ9)</f>
        <v>2</v>
      </c>
      <c r="GX9" s="125">
        <v>1.2413000000000001</v>
      </c>
      <c r="GY9" s="125">
        <f>BU9</f>
        <v>0</v>
      </c>
      <c r="GZ9" s="125">
        <f>GW9-GY9</f>
        <v>2</v>
      </c>
      <c r="HA9" s="125">
        <f>GY9*GX9</f>
        <v>0</v>
      </c>
      <c r="HB9" s="81">
        <f>FR9+FW9+GB9+GG9++GL9+GQ9+GV9+HA9</f>
        <v>11.635918999999999</v>
      </c>
      <c r="HC9" s="127">
        <f>COUNT(D9)</f>
        <v>1</v>
      </c>
      <c r="HD9" s="127">
        <v>1.12415</v>
      </c>
      <c r="HE9" s="127">
        <f>AK9</f>
        <v>0</v>
      </c>
      <c r="HF9" s="127">
        <f>HC9-HE9</f>
        <v>1</v>
      </c>
      <c r="HG9" s="127">
        <f>HE9*HD9</f>
        <v>0</v>
      </c>
      <c r="HH9" s="120">
        <f>COUNT(E9:F9)</f>
        <v>2</v>
      </c>
      <c r="HI9" s="120">
        <v>1.1006800000000001</v>
      </c>
      <c r="HJ9" s="120">
        <f>AM9</f>
        <v>2</v>
      </c>
      <c r="HK9" s="120">
        <f>HH9-HJ9</f>
        <v>0</v>
      </c>
      <c r="HL9" s="120">
        <f>HI9*HJ9</f>
        <v>2.2013600000000002</v>
      </c>
      <c r="HM9" s="123">
        <f>COUNT(M9:N9)</f>
        <v>2</v>
      </c>
      <c r="HN9" s="123">
        <v>1.1006800000000001</v>
      </c>
      <c r="HO9" s="123">
        <f>AY9</f>
        <v>2</v>
      </c>
      <c r="HP9" s="123">
        <f>HM9-HO9</f>
        <v>0</v>
      </c>
      <c r="HQ9" s="123">
        <f>HO9*HN9</f>
        <v>2.2013600000000002</v>
      </c>
      <c r="HR9" s="122">
        <f>COUNT(K9:L9)</f>
        <v>2</v>
      </c>
      <c r="HS9" s="122">
        <v>1.12415</v>
      </c>
      <c r="HT9" s="122">
        <f>AW9</f>
        <v>2</v>
      </c>
      <c r="HU9" s="122">
        <f>HR9-HT9</f>
        <v>0</v>
      </c>
      <c r="HV9" s="122">
        <f>HT9*HS9</f>
        <v>2.2483</v>
      </c>
      <c r="HW9" s="81">
        <f>HG9+HL9+HQ9+HV9</f>
        <v>6.6510200000000008</v>
      </c>
      <c r="HX9" s="128">
        <f>EW9+FM9+HB9+HW9</f>
        <v>24.408389550000003</v>
      </c>
      <c r="IN9" s="46" t="s">
        <v>71</v>
      </c>
      <c r="IO9" s="46" t="s">
        <v>70</v>
      </c>
      <c r="IP9" s="46" t="s">
        <v>300</v>
      </c>
    </row>
    <row r="10" spans="1:250">
      <c r="A10" s="76">
        <v>2</v>
      </c>
      <c r="B10" s="77" t="s">
        <v>77</v>
      </c>
      <c r="C10" s="78" t="s">
        <v>71</v>
      </c>
      <c r="D10" s="79">
        <f>'[1]DATOS-QUINTO'!AK10</f>
        <v>1</v>
      </c>
      <c r="E10" s="80">
        <f>'[1]DATOS-QUINTO'!AL10</f>
        <v>0</v>
      </c>
      <c r="F10" s="80">
        <f>'[1]DATOS-QUINTO'!AM10</f>
        <v>0</v>
      </c>
      <c r="G10" s="80">
        <f>'[1]DATOS-QUINTO'!AN10</f>
        <v>0</v>
      </c>
      <c r="H10" s="80">
        <f>'[1]DATOS-QUINTO'!AO10</f>
        <v>1</v>
      </c>
      <c r="I10" s="80">
        <f>'[1]DATOS-QUINTO'!AP10</f>
        <v>1</v>
      </c>
      <c r="J10" s="80">
        <f>'[1]DATOS-QUINTO'!AQ10</f>
        <v>0</v>
      </c>
      <c r="K10" s="87">
        <f>'[1]DATOS-QUINTO'!AR10</f>
        <v>1</v>
      </c>
      <c r="L10" s="87">
        <f>'[1]DATOS-QUINTO'!AS10</f>
        <v>1</v>
      </c>
      <c r="M10" s="87">
        <f>'[1]DATOS-QUINTO'!AT10</f>
        <v>1</v>
      </c>
      <c r="N10" s="87">
        <f>'[1]DATOS-QUINTO'!AU10</f>
        <v>1</v>
      </c>
      <c r="O10" s="87">
        <f>'[1]DATOS-QUINTO'!AV10</f>
        <v>0</v>
      </c>
      <c r="P10" s="87">
        <f>'[1]DATOS-QUINTO'!AW10</f>
        <v>0</v>
      </c>
      <c r="Q10" s="87">
        <f>'[1]DATOS-QUINTO'!AX10</f>
        <v>1</v>
      </c>
      <c r="R10" s="87">
        <f>'[1]DATOS-QUINTO'!AY10</f>
        <v>0</v>
      </c>
      <c r="S10" s="87">
        <f>'[1]DATOS-QUINTO'!AZ10</f>
        <v>1</v>
      </c>
      <c r="T10" s="90">
        <f>'[1]DATOS-QUINTO'!BA10</f>
        <v>0</v>
      </c>
      <c r="U10" s="90">
        <f>'[1]DATOS-QUINTO'!BB10</f>
        <v>1</v>
      </c>
      <c r="V10" s="90">
        <f>'[1]DATOS-QUINTO'!BC10</f>
        <v>1</v>
      </c>
      <c r="W10" s="90">
        <f>'[1]DATOS-QUINTO'!BD10</f>
        <v>0</v>
      </c>
      <c r="X10" s="90">
        <f>'[1]DATOS-QUINTO'!BE10</f>
        <v>1</v>
      </c>
      <c r="Y10" s="90">
        <f>'[1]DATOS-QUINTO'!BF10</f>
        <v>0</v>
      </c>
      <c r="Z10" s="90">
        <f>'[1]DATOS-QUINTO'!BG10</f>
        <v>1</v>
      </c>
      <c r="AA10" s="50">
        <f>'[1]DATOS-QUINTO'!BH10</f>
        <v>0</v>
      </c>
      <c r="AB10" s="50">
        <f>'[1]DATOS-QUINTO'!BI10</f>
        <v>0</v>
      </c>
      <c r="AC10" s="50">
        <f>'[1]DATOS-QUINTO'!BJ10</f>
        <v>0</v>
      </c>
      <c r="AD10" s="50">
        <f>'[1]DATOS-QUINTO'!BK10</f>
        <v>0</v>
      </c>
      <c r="AE10" s="50">
        <f>'[1]DATOS-QUINTO'!BL10</f>
        <v>1</v>
      </c>
      <c r="AF10" s="50">
        <f>'[1]DATOS-QUINTO'!BM10</f>
        <v>1</v>
      </c>
      <c r="AG10" s="100">
        <f>'[1]DATOS-QUINTO'!BN10</f>
        <v>1</v>
      </c>
      <c r="AH10" s="100">
        <f>'[1]DATOS-QUINTO'!BO10</f>
        <v>1</v>
      </c>
      <c r="AI10" s="100">
        <f>'[1]DATOS-QUINTO'!BP10</f>
        <v>1</v>
      </c>
      <c r="AJ10" s="100">
        <f>'[1]DATOS-QUINTO'!BQ10</f>
        <v>0</v>
      </c>
      <c r="AK10" s="101">
        <f t="shared" ref="AK10:AK47" si="44">COUNTIF(D10,"1")</f>
        <v>1</v>
      </c>
      <c r="AL10" s="101">
        <f t="shared" ref="AL10:AL47" si="45">1.12415*AK10</f>
        <v>1.12415</v>
      </c>
      <c r="AM10" s="101">
        <f t="shared" ref="AM10:AM47" si="46">COUNTIF(E10:F10,"1")</f>
        <v>0</v>
      </c>
      <c r="AN10" s="101">
        <f t="shared" ref="AN10:AN47" si="47">1.10068*AM10</f>
        <v>0</v>
      </c>
      <c r="AO10" s="101">
        <f t="shared" ref="AO10:AO47" si="48">COUNTIF(G10,"1")</f>
        <v>0</v>
      </c>
      <c r="AP10" s="101">
        <f t="shared" ref="AP10:AP47" si="49">1.649577*AO10</f>
        <v>0</v>
      </c>
      <c r="AQ10" s="101">
        <f t="shared" ref="AQ10:AQ47" si="50">COUNTIF(H10,"1")</f>
        <v>1</v>
      </c>
      <c r="AR10" s="101">
        <f t="shared" ref="AR10:AR47" si="51">1.6583374*AQ10</f>
        <v>1.6583374</v>
      </c>
      <c r="AS10" s="101">
        <f t="shared" ref="AS10:AS47" si="52">COUNTIF(I10,"1")</f>
        <v>1</v>
      </c>
      <c r="AT10" s="101">
        <f t="shared" ref="AT10:AT47" si="53">1.65878745*AS10</f>
        <v>1.6587874499999999</v>
      </c>
      <c r="AU10" s="101">
        <f t="shared" ref="AU10:AU47" si="54">COUNTIF(J10,"1")</f>
        <v>0</v>
      </c>
      <c r="AV10" s="101">
        <f t="shared" ref="AV10:AV47" si="55">1.6782674*AU10</f>
        <v>0</v>
      </c>
      <c r="AW10" s="102">
        <f t="shared" ref="AW10:AW47" si="56">COUNTIF(K10:L10,"1")</f>
        <v>2</v>
      </c>
      <c r="AX10" s="102">
        <f t="shared" ref="AX10:AX47" si="57">1.12415*AW10</f>
        <v>2.2483</v>
      </c>
      <c r="AY10" s="102">
        <f t="shared" ref="AY10:AY47" si="58">COUNTIF(M10:N10,"1")</f>
        <v>2</v>
      </c>
      <c r="AZ10" s="102">
        <f t="shared" ref="AZ10:AZ47" si="59">1.10068*AY10</f>
        <v>2.2013600000000002</v>
      </c>
      <c r="BA10" s="102">
        <f t="shared" ref="BA10:BA47" si="60">COUNTIF(O10:P10,"1")</f>
        <v>0</v>
      </c>
      <c r="BB10" s="102">
        <f t="shared" ref="BB10:BB47" si="61">0.971448*BA10</f>
        <v>0</v>
      </c>
      <c r="BC10" s="102">
        <f t="shared" ref="BC10:BC47" si="62">COUNTIF(Q10:S10,"1")</f>
        <v>2</v>
      </c>
      <c r="BD10" s="102">
        <f t="shared" ref="BD10:BD47" si="63">1.021414*BC10</f>
        <v>2.0428280000000001</v>
      </c>
      <c r="BE10" s="103">
        <f t="shared" ref="BE10:BE47" si="64">COUNTIF(T10:V10,"1")</f>
        <v>2</v>
      </c>
      <c r="BF10" s="103">
        <f t="shared" ref="BF10:BF47" si="65">1.269859*BE10</f>
        <v>2.5397180000000001</v>
      </c>
      <c r="BG10" s="103">
        <f t="shared" ref="BG10:BG47" si="66">COUNTIF(W10:X10,"1")</f>
        <v>1</v>
      </c>
      <c r="BH10" s="103">
        <f t="shared" ref="BH10:BH47" si="67">1.210141*BG10</f>
        <v>1.2101409999999999</v>
      </c>
      <c r="BI10" s="103">
        <f t="shared" ref="BI10:BI47" si="68">COUNTIF(Y10,"1")</f>
        <v>0</v>
      </c>
      <c r="BJ10" s="103">
        <f t="shared" ref="BJ10:BJ47" si="69">0.79674*BI10</f>
        <v>0</v>
      </c>
      <c r="BK10" s="103">
        <f t="shared" ref="BK10:BK47" si="70">COUNTIF(Z10,"1")</f>
        <v>1</v>
      </c>
      <c r="BL10" s="103">
        <f t="shared" ref="BL10:BL47" si="71">0.80189*BK10</f>
        <v>0.80188999999999999</v>
      </c>
      <c r="BM10" s="104">
        <f t="shared" ref="BM10:BM47" si="72">COUNTIF(AA10:AB10,"1")</f>
        <v>0</v>
      </c>
      <c r="BN10" s="104">
        <f t="shared" ref="BN10:BN47" si="73">1.52482685*BM10</f>
        <v>0</v>
      </c>
      <c r="BO10" s="104">
        <f t="shared" ref="BO10:BO47" si="74">COUNTIF(AC10:AD10,"1")</f>
        <v>0</v>
      </c>
      <c r="BP10" s="104">
        <f t="shared" ref="BP10:BP47" si="75">1.425411425*BO10</f>
        <v>0</v>
      </c>
      <c r="BQ10" s="104">
        <f t="shared" ref="BQ10:BQ47" si="76">COUNTIF(AE10:AF10,"1")</f>
        <v>2</v>
      </c>
      <c r="BR10" s="104">
        <f t="shared" ref="BR10:BR47" si="77">1.1547487*BQ10</f>
        <v>2.3094974000000001</v>
      </c>
      <c r="BS10" s="104">
        <f t="shared" ref="BS10:BS47" si="78">COUNTIF(AG10:AH10,"1")</f>
        <v>2</v>
      </c>
      <c r="BT10" s="104">
        <f t="shared" ref="BT10:BT47" si="79">1.12587*BS10</f>
        <v>2.2517399999999999</v>
      </c>
      <c r="BU10" s="105">
        <f t="shared" ref="BU10:BU47" si="80">COUNTIF(AI10:AJ10,"1")</f>
        <v>1</v>
      </c>
      <c r="BV10" s="105">
        <f t="shared" ref="BV10:BV47" si="81">1.2413*BU10</f>
        <v>1.2413000000000001</v>
      </c>
      <c r="BW10" s="100">
        <f t="shared" si="15"/>
        <v>1.12415</v>
      </c>
      <c r="BX10" s="90">
        <f t="shared" si="16"/>
        <v>0</v>
      </c>
      <c r="BY10" s="100">
        <f t="shared" si="17"/>
        <v>0</v>
      </c>
      <c r="BZ10" s="106">
        <f t="shared" si="18"/>
        <v>1.6583374</v>
      </c>
      <c r="CA10" s="90">
        <f t="shared" si="19"/>
        <v>1.6587874499999999</v>
      </c>
      <c r="CB10" s="106">
        <f t="shared" si="20"/>
        <v>0</v>
      </c>
      <c r="CC10" s="87">
        <f t="shared" si="21"/>
        <v>2.2483</v>
      </c>
      <c r="CD10" s="107">
        <f t="shared" si="22"/>
        <v>2.2013600000000002</v>
      </c>
      <c r="CE10" s="108">
        <f t="shared" si="23"/>
        <v>0</v>
      </c>
      <c r="CF10" s="80">
        <f t="shared" si="24"/>
        <v>2.0428280000000001</v>
      </c>
      <c r="CG10" s="83">
        <f t="shared" ref="CG10:CG47" si="82">BF10</f>
        <v>2.5397180000000001</v>
      </c>
      <c r="CH10" s="108">
        <f t="shared" si="25"/>
        <v>1.2101409999999999</v>
      </c>
      <c r="CI10" s="80">
        <f t="shared" si="26"/>
        <v>0</v>
      </c>
      <c r="CJ10" s="90">
        <f t="shared" si="27"/>
        <v>0.80188999999999999</v>
      </c>
      <c r="CK10" s="109">
        <f t="shared" si="28"/>
        <v>0</v>
      </c>
      <c r="CL10" s="110">
        <f t="shared" si="29"/>
        <v>0</v>
      </c>
      <c r="CM10" s="111">
        <f t="shared" si="30"/>
        <v>2.3094974000000001</v>
      </c>
      <c r="CN10" s="87">
        <f t="shared" si="31"/>
        <v>2.2517399999999999</v>
      </c>
      <c r="CO10" s="112">
        <f t="shared" si="32"/>
        <v>1.2413000000000001</v>
      </c>
      <c r="CP10" s="113">
        <f t="shared" ref="CP10:CP47" si="83">BW10+BX10+BY10+BZ10+CA10+CB10+CC10+CD10+CE10+CF10+CG10+CH10+CI10+CJ10+CK10+CL10+CM10+CN10+CO10</f>
        <v>21.288049250000004</v>
      </c>
      <c r="CQ10" s="113">
        <f t="shared" si="33"/>
        <v>30</v>
      </c>
      <c r="CR10" s="112">
        <f t="shared" si="34"/>
        <v>18</v>
      </c>
      <c r="CS10" s="112">
        <f t="shared" si="35"/>
        <v>15</v>
      </c>
      <c r="CT10" s="57" t="s">
        <v>77</v>
      </c>
      <c r="CU10" s="94">
        <f t="shared" si="36"/>
        <v>4.4412748500000001</v>
      </c>
      <c r="CV10" s="94">
        <f t="shared" si="37"/>
        <v>6.4924879999999998</v>
      </c>
      <c r="CW10" s="94">
        <f t="shared" si="38"/>
        <v>4.551749</v>
      </c>
      <c r="CX10" s="94">
        <f t="shared" si="39"/>
        <v>2.3094974000000001</v>
      </c>
      <c r="CY10" s="94">
        <f t="shared" si="40"/>
        <v>3.4930399999999997</v>
      </c>
      <c r="CZ10" s="58" t="s">
        <v>77</v>
      </c>
      <c r="DA10" s="116">
        <f t="shared" ref="DA10:DE10" si="84">CU10/$CP10</f>
        <v>0.20862761062994062</v>
      </c>
      <c r="DB10" s="116">
        <f t="shared" si="84"/>
        <v>0.30498275928218266</v>
      </c>
      <c r="DC10" s="116">
        <f t="shared" si="84"/>
        <v>0.21381710210013721</v>
      </c>
      <c r="DD10" s="116">
        <f t="shared" si="84"/>
        <v>0.1084879771217177</v>
      </c>
      <c r="DE10" s="116">
        <f t="shared" si="84"/>
        <v>0.16408455086602164</v>
      </c>
      <c r="DF10" s="58" t="s">
        <v>77</v>
      </c>
      <c r="DG10" s="116">
        <f t="shared" si="42"/>
        <v>0.54545454545454541</v>
      </c>
      <c r="DH10" s="116">
        <f t="shared" si="43"/>
        <v>0.45454545454545453</v>
      </c>
      <c r="DJ10" s="46">
        <f t="shared" ref="DJ10:DJ47" si="85">ROUND(DV10*20/$DI$5,0)</f>
        <v>11</v>
      </c>
      <c r="DK10" s="118" t="str">
        <f t="shared" ref="DK10:DK47" si="86">IP10</f>
        <v>INeedY0u</v>
      </c>
      <c r="DL10" s="46" t="str">
        <f t="shared" ref="DL10:DL47" si="87">B10</f>
        <v>ARPI  MAMANI  MISHEL FAVIOLA</v>
      </c>
      <c r="DM10" s="46">
        <v>5</v>
      </c>
      <c r="DN10" s="46" t="s">
        <v>74</v>
      </c>
      <c r="DO10" s="46" t="s">
        <v>186</v>
      </c>
      <c r="DP10" s="46" t="s">
        <v>187</v>
      </c>
      <c r="DQ10" s="46">
        <f t="shared" ref="DQ10:DQ47" si="88">RANK(DV10,$DV$9:$DV$47,0)</f>
        <v>26</v>
      </c>
      <c r="DR10" s="46" t="str">
        <f t="shared" ref="DR10:DR47" si="89">IF(DW10&lt;14," ","TERCIO SUPERIOR")</f>
        <v xml:space="preserve"> </v>
      </c>
      <c r="DS10" s="46">
        <v>33</v>
      </c>
      <c r="DT10" s="46">
        <f t="shared" ref="DT10:DT47" si="90">CR10</f>
        <v>18</v>
      </c>
      <c r="DU10" s="46">
        <f t="shared" ref="DU10:DU47" si="91">CS10</f>
        <v>15</v>
      </c>
      <c r="DV10" s="46">
        <f>'RESULTADOS QUINTO'!HX10</f>
        <v>22.966316650000003</v>
      </c>
      <c r="DW10" s="46">
        <f t="shared" ref="DW10:DW47" si="92">DJ10</f>
        <v>11</v>
      </c>
      <c r="DX10" s="119">
        <f t="shared" ref="DX10:DX47" si="93">(DT10/DS10)*100%</f>
        <v>0.54545454545454541</v>
      </c>
      <c r="DY10" s="119"/>
      <c r="EC10" s="120">
        <f t="shared" ref="EC10:EC47" si="94">COUNT(J10)</f>
        <v>1</v>
      </c>
      <c r="ED10" s="120">
        <v>1.6782674</v>
      </c>
      <c r="EE10" s="120">
        <f t="shared" ref="EE10:EE47" si="95">AK10</f>
        <v>1</v>
      </c>
      <c r="EF10" s="120">
        <f t="shared" ref="EF10:EF47" si="96">EC10-EE10</f>
        <v>0</v>
      </c>
      <c r="EG10" s="120">
        <f t="shared" ref="EG10:EG47" si="97">ED10*EE10</f>
        <v>1.6782674</v>
      </c>
      <c r="EH10" s="121">
        <f t="shared" ref="EH10:EH47" si="98">COUNT(I10)</f>
        <v>1</v>
      </c>
      <c r="EI10" s="121">
        <v>1.6587874499999999</v>
      </c>
      <c r="EJ10" s="121">
        <f t="shared" ref="EJ10:EJ47" si="99">AS10</f>
        <v>1</v>
      </c>
      <c r="EK10" s="121">
        <f t="shared" ref="EK10:EK47" si="100">EH10-EJ10</f>
        <v>0</v>
      </c>
      <c r="EL10" s="121">
        <f t="shared" ref="EL10:EL47" si="101">EI10*EJ10</f>
        <v>1.6587874499999999</v>
      </c>
      <c r="EM10" s="122">
        <f t="shared" ref="EM10:EM47" si="102">COUNT(G10)</f>
        <v>1</v>
      </c>
      <c r="EN10" s="122">
        <v>1.6495770000000001</v>
      </c>
      <c r="EO10" s="122">
        <f t="shared" ref="EO10:EO47" si="103">AO10</f>
        <v>0</v>
      </c>
      <c r="EP10" s="122">
        <f t="shared" ref="EP10:EP47" si="104">EM10-EO10</f>
        <v>1</v>
      </c>
      <c r="EQ10" s="122">
        <f t="shared" ref="EQ10:EQ47" si="105">EN10*EO10</f>
        <v>0</v>
      </c>
      <c r="ER10" s="123">
        <f t="shared" ref="ER10:ER47" si="106">COUNT(H10)</f>
        <v>1</v>
      </c>
      <c r="ES10" s="123">
        <v>1.6583374</v>
      </c>
      <c r="ET10" s="123">
        <f t="shared" ref="ET10:ET47" si="107">AQ10</f>
        <v>1</v>
      </c>
      <c r="EU10" s="123">
        <f t="shared" ref="EU10:EU47" si="108">ER10-ET10</f>
        <v>0</v>
      </c>
      <c r="EV10" s="123">
        <f t="shared" ref="EV10:EV47" si="109">ES10*ET10</f>
        <v>1.6583374</v>
      </c>
      <c r="EW10" s="64">
        <f t="shared" ref="EW10:EW47" si="110">EG10+EL10+EQ10+EV10</f>
        <v>4.9953922500000001</v>
      </c>
      <c r="EX10" s="124">
        <f t="shared" ref="EX10:EX47" si="111">COUNT(AA10:AB10)</f>
        <v>2</v>
      </c>
      <c r="EY10" s="124">
        <v>1.52482685</v>
      </c>
      <c r="EZ10" s="124">
        <f t="shared" ref="EZ10:EZ47" si="112">BM10</f>
        <v>0</v>
      </c>
      <c r="FA10" s="124">
        <f t="shared" ref="FA10:FA47" si="113">EX10-EZ10</f>
        <v>2</v>
      </c>
      <c r="FB10" s="124">
        <f t="shared" ref="FB10:FB47" si="114">EY10*EZ10</f>
        <v>0</v>
      </c>
      <c r="FC10" s="123">
        <f t="shared" ref="FC10:FC47" si="115">COUNT(AC10:AD10)</f>
        <v>2</v>
      </c>
      <c r="FD10" s="123">
        <v>1.4254114250000001</v>
      </c>
      <c r="FE10" s="123">
        <f t="shared" ref="FE10:FE47" si="116">BO10</f>
        <v>0</v>
      </c>
      <c r="FF10" s="123">
        <f t="shared" ref="FF10:FF47" si="117">FC10-FE10</f>
        <v>2</v>
      </c>
      <c r="FG10" s="123">
        <f t="shared" ref="FG10:FG47" si="118">FD10*FE10</f>
        <v>0</v>
      </c>
      <c r="FH10" s="122">
        <f t="shared" ref="FH10:FH47" si="119">COUNT(AE10:AF10)</f>
        <v>2</v>
      </c>
      <c r="FI10" s="122">
        <v>1.1547487000000001</v>
      </c>
      <c r="FJ10" s="122">
        <f t="shared" ref="FJ10:FJ47" si="120">BQ10</f>
        <v>2</v>
      </c>
      <c r="FK10" s="122">
        <f t="shared" ref="FK10:FK47" si="121">FH10-FJ10</f>
        <v>0</v>
      </c>
      <c r="FL10" s="122">
        <f t="shared" ref="FL10:FL47" si="122">FJ10*FI10</f>
        <v>2.3094974000000001</v>
      </c>
      <c r="FM10" s="81">
        <f t="shared" ref="FM10:FM47" si="123">FB10+FG10+FL10</f>
        <v>2.3094974000000001</v>
      </c>
      <c r="FN10" s="123">
        <f t="shared" ref="FN10:FN47" si="124">COUNT(Q10:S10)</f>
        <v>3</v>
      </c>
      <c r="FO10" s="123">
        <v>1.021414</v>
      </c>
      <c r="FP10" s="123">
        <f t="shared" ref="FP10:FP47" si="125">BC10</f>
        <v>2</v>
      </c>
      <c r="FQ10" s="123">
        <f t="shared" ref="FQ10:FQ47" si="126">FN10-FP10</f>
        <v>1</v>
      </c>
      <c r="FR10" s="123">
        <f t="shared" ref="FR10:FR47" si="127">FO10*FP10</f>
        <v>2.0428280000000001</v>
      </c>
      <c r="FS10" s="121">
        <f t="shared" ref="FS10:FS47" si="128">COUNT(O10:P10)</f>
        <v>2</v>
      </c>
      <c r="FT10" s="121">
        <v>0.97144799999999998</v>
      </c>
      <c r="FU10" s="121">
        <f t="shared" ref="FU10:FU47" si="129">BA10</f>
        <v>0</v>
      </c>
      <c r="FV10" s="121">
        <f t="shared" ref="FV10:FV47" si="130">FS10-FU10</f>
        <v>2</v>
      </c>
      <c r="FW10" s="121">
        <f t="shared" ref="FW10:FW47" si="131">FU10*FT10</f>
        <v>0</v>
      </c>
      <c r="FX10" s="124">
        <f t="shared" ref="FX10:FX11" si="132">COUNT(T10:V10)</f>
        <v>3</v>
      </c>
      <c r="FY10" s="124">
        <v>1.2698590000000001</v>
      </c>
      <c r="FZ10" s="124">
        <f t="shared" ref="FZ10:FZ47" si="133">BE10</f>
        <v>2</v>
      </c>
      <c r="GA10" s="124">
        <f t="shared" ref="GA10:GA47" si="134">FX10-FZ10</f>
        <v>1</v>
      </c>
      <c r="GB10" s="124">
        <f t="shared" ref="GB10:GB47" si="135">FZ10*FY10</f>
        <v>2.5397180000000001</v>
      </c>
      <c r="GC10" s="125">
        <f t="shared" ref="GC10:GC47" si="136">COUNT(W10:X10)</f>
        <v>2</v>
      </c>
      <c r="GD10" s="125">
        <v>1.2101409999999999</v>
      </c>
      <c r="GE10" s="125">
        <f t="shared" ref="GE10:GE47" si="137">BG10</f>
        <v>1</v>
      </c>
      <c r="GF10" s="125">
        <f t="shared" ref="GF10:GF47" si="138">GC10-GE10</f>
        <v>1</v>
      </c>
      <c r="GG10" s="125">
        <f t="shared" ref="GG10:GG47" si="139">GE10*GD10</f>
        <v>1.2101409999999999</v>
      </c>
      <c r="GH10" s="126">
        <f t="shared" ref="GH10:GH47" si="140">COUNT(Z10)</f>
        <v>1</v>
      </c>
      <c r="GI10" s="126">
        <v>0.80188999999999999</v>
      </c>
      <c r="GJ10" s="126">
        <f t="shared" ref="GJ10:GJ47" si="141">BK10</f>
        <v>1</v>
      </c>
      <c r="GK10" s="126">
        <f t="shared" ref="GK10:GK47" si="142">GH10-GJ10</f>
        <v>0</v>
      </c>
      <c r="GL10" s="126">
        <f t="shared" ref="GL10:GL47" si="143">GJ10*GI10</f>
        <v>0.80188999999999999</v>
      </c>
      <c r="GM10" s="124">
        <f t="shared" ref="GM10:GM47" si="144">COUNT(Y10)</f>
        <v>1</v>
      </c>
      <c r="GN10" s="124">
        <v>0.79674</v>
      </c>
      <c r="GO10" s="124">
        <f t="shared" ref="GO10:GO47" si="145">BI10</f>
        <v>0</v>
      </c>
      <c r="GP10" s="124">
        <f t="shared" ref="GP10:GP47" si="146">GM10-GO10</f>
        <v>1</v>
      </c>
      <c r="GQ10" s="124">
        <f t="shared" ref="GQ10:GQ47" si="147">GO10*GN10</f>
        <v>0</v>
      </c>
      <c r="GR10" s="100">
        <f t="shared" ref="GR10:GR47" si="148">COUNT(AG10:AH10)</f>
        <v>2</v>
      </c>
      <c r="GS10" s="100">
        <v>1.1258699999999999</v>
      </c>
      <c r="GT10" s="100">
        <f t="shared" ref="GT10:GT47" si="149">BS10</f>
        <v>2</v>
      </c>
      <c r="GU10" s="100">
        <f t="shared" ref="GU10:GU47" si="150">GR10-GT10</f>
        <v>0</v>
      </c>
      <c r="GV10" s="100">
        <f t="shared" ref="GV10:GV47" si="151">GT10*GS10</f>
        <v>2.2517399999999999</v>
      </c>
      <c r="GW10" s="125">
        <f t="shared" ref="GW10:GW47" si="152">COUNT(AI10:AJ10)</f>
        <v>2</v>
      </c>
      <c r="GX10" s="125">
        <v>1.2413000000000001</v>
      </c>
      <c r="GY10" s="125">
        <f t="shared" ref="GY10:GY47" si="153">BU10</f>
        <v>1</v>
      </c>
      <c r="GZ10" s="125">
        <f t="shared" ref="GZ10:GZ47" si="154">GW10-GY10</f>
        <v>1</v>
      </c>
      <c r="HA10" s="125">
        <f t="shared" ref="HA10:HA47" si="155">GY10*GX10</f>
        <v>1.2413000000000001</v>
      </c>
      <c r="HB10" s="81">
        <f t="shared" ref="HB10:HB47" si="156">FR10+FW10+GB10+GG10++GL10+GQ10+GV10+HA10</f>
        <v>10.087617000000002</v>
      </c>
      <c r="HC10" s="127">
        <f t="shared" ref="HC10:HC47" si="157">COUNT(D10)</f>
        <v>1</v>
      </c>
      <c r="HD10" s="127">
        <v>1.12415</v>
      </c>
      <c r="HE10" s="127">
        <f t="shared" ref="HE10:HE47" si="158">AK10</f>
        <v>1</v>
      </c>
      <c r="HF10" s="127">
        <f t="shared" ref="HF10:HF47" si="159">HC10-HE10</f>
        <v>0</v>
      </c>
      <c r="HG10" s="127">
        <f t="shared" ref="HG10:HG47" si="160">HE10*HD10</f>
        <v>1.12415</v>
      </c>
      <c r="HH10" s="120">
        <f t="shared" ref="HH10:HH47" si="161">COUNT(E10:F10)</f>
        <v>2</v>
      </c>
      <c r="HI10" s="120">
        <v>1.1006800000000001</v>
      </c>
      <c r="HJ10" s="120">
        <f t="shared" ref="HJ10:HJ47" si="162">AM10</f>
        <v>0</v>
      </c>
      <c r="HK10" s="120">
        <f t="shared" ref="HK10:HK47" si="163">HH10-HJ10</f>
        <v>2</v>
      </c>
      <c r="HL10" s="120">
        <f t="shared" ref="HL10:HL47" si="164">HI10*HJ10</f>
        <v>0</v>
      </c>
      <c r="HM10" s="123">
        <f t="shared" ref="HM10:HM47" si="165">COUNT(M10:N10)</f>
        <v>2</v>
      </c>
      <c r="HN10" s="123">
        <v>1.1006800000000001</v>
      </c>
      <c r="HO10" s="123">
        <f t="shared" ref="HO10:HO47" si="166">AY10</f>
        <v>2</v>
      </c>
      <c r="HP10" s="123">
        <f t="shared" ref="HP10:HP47" si="167">HM10-HO10</f>
        <v>0</v>
      </c>
      <c r="HQ10" s="123">
        <f t="shared" ref="HQ10:HQ47" si="168">HO10*HN10</f>
        <v>2.2013600000000002</v>
      </c>
      <c r="HR10" s="122">
        <f t="shared" ref="HR10:HR47" si="169">COUNT(K10:L10)</f>
        <v>2</v>
      </c>
      <c r="HS10" s="122">
        <v>1.12415</v>
      </c>
      <c r="HT10" s="122">
        <f t="shared" ref="HT10:HT47" si="170">AW10</f>
        <v>2</v>
      </c>
      <c r="HU10" s="122">
        <f t="shared" ref="HU10:HU47" si="171">HR10-HT10</f>
        <v>0</v>
      </c>
      <c r="HV10" s="122">
        <f t="shared" ref="HV10:HV47" si="172">HT10*HS10</f>
        <v>2.2483</v>
      </c>
      <c r="HW10" s="81">
        <f t="shared" ref="HW10:HW47" si="173">HG10+HL10+HQ10+HV10</f>
        <v>5.5738099999999999</v>
      </c>
      <c r="HX10" s="128">
        <f t="shared" ref="HX10:HX47" si="174">EW10+FM10+HB10+HW10</f>
        <v>22.966316650000003</v>
      </c>
      <c r="IN10" s="46" t="s">
        <v>71</v>
      </c>
      <c r="IO10" s="46" t="s">
        <v>77</v>
      </c>
      <c r="IP10" s="46" t="s">
        <v>260</v>
      </c>
    </row>
    <row r="11" spans="1:250">
      <c r="A11" s="76">
        <v>3</v>
      </c>
      <c r="B11" s="77" t="s">
        <v>78</v>
      </c>
      <c r="C11" s="78" t="s">
        <v>71</v>
      </c>
      <c r="D11" s="79">
        <f>'[1]DATOS-QUINTO'!AK11</f>
        <v>1</v>
      </c>
      <c r="E11" s="80">
        <f>'[1]DATOS-QUINTO'!AL11</f>
        <v>1</v>
      </c>
      <c r="F11" s="80">
        <f>'[1]DATOS-QUINTO'!AM11</f>
        <v>0</v>
      </c>
      <c r="G11" s="80">
        <f>'[1]DATOS-QUINTO'!AN11</f>
        <v>1</v>
      </c>
      <c r="H11" s="80">
        <f>'[1]DATOS-QUINTO'!AO11</f>
        <v>1</v>
      </c>
      <c r="I11" s="80">
        <f>'[1]DATOS-QUINTO'!AP11</f>
        <v>1</v>
      </c>
      <c r="J11" s="80">
        <f>'[1]DATOS-QUINTO'!AQ11</f>
        <v>0</v>
      </c>
      <c r="K11" s="87">
        <f>'[1]DATOS-QUINTO'!AR11</f>
        <v>1</v>
      </c>
      <c r="L11" s="87">
        <f>'[1]DATOS-QUINTO'!AS11</f>
        <v>1</v>
      </c>
      <c r="M11" s="87">
        <f>'[1]DATOS-QUINTO'!AT11</f>
        <v>1</v>
      </c>
      <c r="N11" s="87">
        <f>'[1]DATOS-QUINTO'!AU11</f>
        <v>1</v>
      </c>
      <c r="O11" s="87">
        <f>'[1]DATOS-QUINTO'!AV11</f>
        <v>0</v>
      </c>
      <c r="P11" s="87">
        <f>'[1]DATOS-QUINTO'!AW11</f>
        <v>0</v>
      </c>
      <c r="Q11" s="87">
        <f>'[1]DATOS-QUINTO'!AX11</f>
        <v>0</v>
      </c>
      <c r="R11" s="87">
        <f>'[1]DATOS-QUINTO'!AY11</f>
        <v>0</v>
      </c>
      <c r="S11" s="87">
        <f>'[1]DATOS-QUINTO'!AZ11</f>
        <v>1</v>
      </c>
      <c r="T11" s="90">
        <f>'[1]DATOS-QUINTO'!BA11</f>
        <v>0</v>
      </c>
      <c r="U11" s="90">
        <f>'[1]DATOS-QUINTO'!BB11</f>
        <v>1</v>
      </c>
      <c r="V11" s="90">
        <f>'[1]DATOS-QUINTO'!BC11</f>
        <v>0</v>
      </c>
      <c r="W11" s="90">
        <f>'[1]DATOS-QUINTO'!BD11</f>
        <v>1</v>
      </c>
      <c r="X11" s="90">
        <f>'[1]DATOS-QUINTO'!BE11</f>
        <v>1</v>
      </c>
      <c r="Y11" s="90">
        <f>'[1]DATOS-QUINTO'!BF11</f>
        <v>0</v>
      </c>
      <c r="Z11" s="90">
        <f>'[1]DATOS-QUINTO'!BG11</f>
        <v>1</v>
      </c>
      <c r="AA11" s="50">
        <f>'[1]DATOS-QUINTO'!BH11</f>
        <v>1</v>
      </c>
      <c r="AB11" s="50">
        <f>'[1]DATOS-QUINTO'!BI11</f>
        <v>0</v>
      </c>
      <c r="AC11" s="50">
        <f>'[1]DATOS-QUINTO'!BJ11</f>
        <v>0</v>
      </c>
      <c r="AD11" s="50">
        <f>'[1]DATOS-QUINTO'!BK11</f>
        <v>0</v>
      </c>
      <c r="AE11" s="50">
        <f>'[1]DATOS-QUINTO'!BL11</f>
        <v>1</v>
      </c>
      <c r="AF11" s="50">
        <f>'[1]DATOS-QUINTO'!BM11</f>
        <v>1</v>
      </c>
      <c r="AG11" s="100">
        <f>'[1]DATOS-QUINTO'!BN11</f>
        <v>1</v>
      </c>
      <c r="AH11" s="100">
        <f>'[1]DATOS-QUINTO'!BO11</f>
        <v>1</v>
      </c>
      <c r="AI11" s="100">
        <f>'[1]DATOS-QUINTO'!BP11</f>
        <v>0</v>
      </c>
      <c r="AJ11" s="100">
        <f>'[1]DATOS-QUINTO'!BQ11</f>
        <v>0</v>
      </c>
      <c r="AK11" s="101">
        <f t="shared" si="44"/>
        <v>1</v>
      </c>
      <c r="AL11" s="101">
        <f t="shared" si="45"/>
        <v>1.12415</v>
      </c>
      <c r="AM11" s="101">
        <f t="shared" si="46"/>
        <v>1</v>
      </c>
      <c r="AN11" s="101">
        <f t="shared" si="47"/>
        <v>1.1006800000000001</v>
      </c>
      <c r="AO11" s="101">
        <f t="shared" si="48"/>
        <v>1</v>
      </c>
      <c r="AP11" s="101">
        <f t="shared" si="49"/>
        <v>1.6495770000000001</v>
      </c>
      <c r="AQ11" s="101">
        <f t="shared" si="50"/>
        <v>1</v>
      </c>
      <c r="AR11" s="101">
        <f t="shared" si="51"/>
        <v>1.6583374</v>
      </c>
      <c r="AS11" s="101">
        <f t="shared" si="52"/>
        <v>1</v>
      </c>
      <c r="AT11" s="101">
        <f t="shared" si="53"/>
        <v>1.6587874499999999</v>
      </c>
      <c r="AU11" s="101">
        <f t="shared" si="54"/>
        <v>0</v>
      </c>
      <c r="AV11" s="101">
        <f t="shared" si="55"/>
        <v>0</v>
      </c>
      <c r="AW11" s="102">
        <f t="shared" si="56"/>
        <v>2</v>
      </c>
      <c r="AX11" s="102">
        <f t="shared" si="57"/>
        <v>2.2483</v>
      </c>
      <c r="AY11" s="102">
        <f t="shared" si="58"/>
        <v>2</v>
      </c>
      <c r="AZ11" s="102">
        <f t="shared" si="59"/>
        <v>2.2013600000000002</v>
      </c>
      <c r="BA11" s="102">
        <f t="shared" si="60"/>
        <v>0</v>
      </c>
      <c r="BB11" s="102">
        <f t="shared" si="61"/>
        <v>0</v>
      </c>
      <c r="BC11" s="102">
        <f t="shared" si="62"/>
        <v>1</v>
      </c>
      <c r="BD11" s="102">
        <f t="shared" si="63"/>
        <v>1.021414</v>
      </c>
      <c r="BE11" s="103">
        <f t="shared" si="64"/>
        <v>1</v>
      </c>
      <c r="BF11" s="103">
        <f t="shared" si="65"/>
        <v>1.2698590000000001</v>
      </c>
      <c r="BG11" s="103">
        <f t="shared" si="66"/>
        <v>2</v>
      </c>
      <c r="BH11" s="103">
        <f t="shared" si="67"/>
        <v>2.4202819999999998</v>
      </c>
      <c r="BI11" s="103">
        <f t="shared" si="68"/>
        <v>0</v>
      </c>
      <c r="BJ11" s="103">
        <f t="shared" si="69"/>
        <v>0</v>
      </c>
      <c r="BK11" s="103">
        <f t="shared" si="70"/>
        <v>1</v>
      </c>
      <c r="BL11" s="103">
        <f t="shared" si="71"/>
        <v>0.80188999999999999</v>
      </c>
      <c r="BM11" s="104">
        <f t="shared" si="72"/>
        <v>1</v>
      </c>
      <c r="BN11" s="104">
        <f t="shared" si="73"/>
        <v>1.52482685</v>
      </c>
      <c r="BO11" s="104">
        <f t="shared" si="74"/>
        <v>0</v>
      </c>
      <c r="BP11" s="104">
        <f t="shared" si="75"/>
        <v>0</v>
      </c>
      <c r="BQ11" s="104">
        <f t="shared" si="76"/>
        <v>2</v>
      </c>
      <c r="BR11" s="104">
        <f t="shared" si="77"/>
        <v>2.3094974000000001</v>
      </c>
      <c r="BS11" s="104">
        <f t="shared" si="78"/>
        <v>2</v>
      </c>
      <c r="BT11" s="104">
        <f t="shared" si="79"/>
        <v>2.2517399999999999</v>
      </c>
      <c r="BU11" s="105">
        <f t="shared" si="80"/>
        <v>0</v>
      </c>
      <c r="BV11" s="105">
        <f t="shared" si="81"/>
        <v>0</v>
      </c>
      <c r="BW11" s="100">
        <f t="shared" si="15"/>
        <v>1.12415</v>
      </c>
      <c r="BX11" s="90">
        <f t="shared" si="16"/>
        <v>1.1006800000000001</v>
      </c>
      <c r="BY11" s="100">
        <f t="shared" si="17"/>
        <v>1.6495770000000001</v>
      </c>
      <c r="BZ11" s="106">
        <f t="shared" si="18"/>
        <v>1.6583374</v>
      </c>
      <c r="CA11" s="90">
        <f t="shared" si="19"/>
        <v>1.6587874499999999</v>
      </c>
      <c r="CB11" s="106">
        <f t="shared" si="20"/>
        <v>0</v>
      </c>
      <c r="CC11" s="87">
        <f t="shared" si="21"/>
        <v>2.2483</v>
      </c>
      <c r="CD11" s="107">
        <f t="shared" si="22"/>
        <v>2.2013600000000002</v>
      </c>
      <c r="CE11" s="108">
        <f t="shared" si="23"/>
        <v>0</v>
      </c>
      <c r="CF11" s="80">
        <f t="shared" si="24"/>
        <v>1.021414</v>
      </c>
      <c r="CG11" s="83">
        <f t="shared" si="82"/>
        <v>1.2698590000000001</v>
      </c>
      <c r="CH11" s="108">
        <f t="shared" si="25"/>
        <v>2.4202819999999998</v>
      </c>
      <c r="CI11" s="80">
        <f t="shared" si="26"/>
        <v>0</v>
      </c>
      <c r="CJ11" s="90">
        <f t="shared" si="27"/>
        <v>0.80188999999999999</v>
      </c>
      <c r="CK11" s="109">
        <f t="shared" si="28"/>
        <v>1.52482685</v>
      </c>
      <c r="CL11" s="110">
        <f t="shared" si="29"/>
        <v>0</v>
      </c>
      <c r="CM11" s="111">
        <f t="shared" si="30"/>
        <v>2.3094974000000001</v>
      </c>
      <c r="CN11" s="87">
        <f t="shared" si="31"/>
        <v>2.2517399999999999</v>
      </c>
      <c r="CO11" s="112">
        <f t="shared" si="32"/>
        <v>0</v>
      </c>
      <c r="CP11" s="113">
        <f t="shared" si="83"/>
        <v>23.240701100000003</v>
      </c>
      <c r="CQ11" s="113">
        <f t="shared" si="33"/>
        <v>25</v>
      </c>
      <c r="CR11" s="112">
        <f t="shared" si="34"/>
        <v>19</v>
      </c>
      <c r="CS11" s="112">
        <f t="shared" si="35"/>
        <v>14</v>
      </c>
      <c r="CT11" s="57" t="s">
        <v>78</v>
      </c>
      <c r="CU11" s="94">
        <f t="shared" si="36"/>
        <v>7.1915318499999996</v>
      </c>
      <c r="CV11" s="94">
        <f t="shared" si="37"/>
        <v>5.4710739999999998</v>
      </c>
      <c r="CW11" s="94">
        <f t="shared" si="38"/>
        <v>4.4920309999999999</v>
      </c>
      <c r="CX11" s="94">
        <f t="shared" si="39"/>
        <v>3.8343242499999999</v>
      </c>
      <c r="CY11" s="94">
        <f t="shared" si="40"/>
        <v>2.2517399999999999</v>
      </c>
      <c r="CZ11" s="58" t="s">
        <v>78</v>
      </c>
      <c r="DA11" s="116">
        <f t="shared" ref="DA11:DE11" si="175">CU11/$CP11</f>
        <v>0.30943695799263127</v>
      </c>
      <c r="DB11" s="116">
        <f t="shared" si="175"/>
        <v>0.23540916328036246</v>
      </c>
      <c r="DC11" s="116">
        <f t="shared" si="175"/>
        <v>0.19328293843940875</v>
      </c>
      <c r="DD11" s="116">
        <f t="shared" si="175"/>
        <v>0.16498315750035611</v>
      </c>
      <c r="DE11" s="116">
        <f t="shared" si="175"/>
        <v>9.6887782787241292E-2</v>
      </c>
      <c r="DF11" s="58" t="s">
        <v>78</v>
      </c>
      <c r="DG11" s="116">
        <f t="shared" si="42"/>
        <v>0.5757575757575758</v>
      </c>
      <c r="DH11" s="116">
        <f t="shared" si="43"/>
        <v>0.42424242424242425</v>
      </c>
      <c r="DI11" s="46">
        <f>'RANKING-QUINTOS'!L6</f>
        <v>0</v>
      </c>
      <c r="DJ11" s="46">
        <f t="shared" si="85"/>
        <v>12</v>
      </c>
      <c r="DK11" s="118" t="str">
        <f t="shared" si="86"/>
        <v>Ariana16</v>
      </c>
      <c r="DL11" s="46" t="str">
        <f t="shared" si="87"/>
        <v>BATALLANOS  QUINO  ARIANA SOFIA DEL CARMEN</v>
      </c>
      <c r="DM11" s="46">
        <v>5</v>
      </c>
      <c r="DN11" s="46" t="s">
        <v>74</v>
      </c>
      <c r="DO11" s="46" t="s">
        <v>186</v>
      </c>
      <c r="DP11" s="46" t="s">
        <v>187</v>
      </c>
      <c r="DQ11" s="46">
        <f t="shared" si="88"/>
        <v>20</v>
      </c>
      <c r="DR11" s="46" t="str">
        <f t="shared" si="89"/>
        <v xml:space="preserve"> </v>
      </c>
      <c r="DS11" s="46">
        <v>33</v>
      </c>
      <c r="DT11" s="46">
        <f t="shared" si="90"/>
        <v>19</v>
      </c>
      <c r="DU11" s="46">
        <f t="shared" si="91"/>
        <v>14</v>
      </c>
      <c r="DV11" s="46">
        <f>'RESULTADOS QUINTO'!HX11</f>
        <v>24.918968499999998</v>
      </c>
      <c r="DW11" s="46">
        <f t="shared" si="92"/>
        <v>12</v>
      </c>
      <c r="DX11" s="119">
        <f t="shared" si="93"/>
        <v>0.5757575757575758</v>
      </c>
      <c r="DY11" s="119"/>
      <c r="EC11" s="120">
        <f t="shared" si="94"/>
        <v>1</v>
      </c>
      <c r="ED11" s="120">
        <v>1.6782674</v>
      </c>
      <c r="EE11" s="120">
        <f t="shared" si="95"/>
        <v>1</v>
      </c>
      <c r="EF11" s="120">
        <f t="shared" si="96"/>
        <v>0</v>
      </c>
      <c r="EG11" s="120">
        <f t="shared" si="97"/>
        <v>1.6782674</v>
      </c>
      <c r="EH11" s="121">
        <f t="shared" si="98"/>
        <v>1</v>
      </c>
      <c r="EI11" s="121">
        <v>1.6587874499999999</v>
      </c>
      <c r="EJ11" s="121">
        <f t="shared" si="99"/>
        <v>1</v>
      </c>
      <c r="EK11" s="121">
        <f t="shared" si="100"/>
        <v>0</v>
      </c>
      <c r="EL11" s="121">
        <f t="shared" si="101"/>
        <v>1.6587874499999999</v>
      </c>
      <c r="EM11" s="122">
        <f t="shared" si="102"/>
        <v>1</v>
      </c>
      <c r="EN11" s="122">
        <v>1.6495770000000001</v>
      </c>
      <c r="EO11" s="122">
        <f t="shared" si="103"/>
        <v>1</v>
      </c>
      <c r="EP11" s="122">
        <f t="shared" si="104"/>
        <v>0</v>
      </c>
      <c r="EQ11" s="122">
        <f t="shared" si="105"/>
        <v>1.6495770000000001</v>
      </c>
      <c r="ER11" s="123">
        <f t="shared" si="106"/>
        <v>1</v>
      </c>
      <c r="ES11" s="123">
        <v>1.6583374</v>
      </c>
      <c r="ET11" s="123">
        <f t="shared" si="107"/>
        <v>1</v>
      </c>
      <c r="EU11" s="123">
        <f t="shared" si="108"/>
        <v>0</v>
      </c>
      <c r="EV11" s="123">
        <f t="shared" si="109"/>
        <v>1.6583374</v>
      </c>
      <c r="EW11" s="64">
        <f t="shared" si="110"/>
        <v>6.6449692499999999</v>
      </c>
      <c r="EX11" s="124">
        <f t="shared" si="111"/>
        <v>2</v>
      </c>
      <c r="EY11" s="124">
        <v>1.52482685</v>
      </c>
      <c r="EZ11" s="124">
        <f t="shared" si="112"/>
        <v>1</v>
      </c>
      <c r="FA11" s="124">
        <f t="shared" si="113"/>
        <v>1</v>
      </c>
      <c r="FB11" s="124">
        <f t="shared" si="114"/>
        <v>1.52482685</v>
      </c>
      <c r="FC11" s="123">
        <f t="shared" si="115"/>
        <v>2</v>
      </c>
      <c r="FD11" s="123">
        <v>1.4254114250000001</v>
      </c>
      <c r="FE11" s="123">
        <f t="shared" si="116"/>
        <v>0</v>
      </c>
      <c r="FF11" s="123">
        <f t="shared" si="117"/>
        <v>2</v>
      </c>
      <c r="FG11" s="123">
        <f t="shared" si="118"/>
        <v>0</v>
      </c>
      <c r="FH11" s="122">
        <f t="shared" si="119"/>
        <v>2</v>
      </c>
      <c r="FI11" s="122">
        <v>1.1547487000000001</v>
      </c>
      <c r="FJ11" s="122">
        <f t="shared" si="120"/>
        <v>2</v>
      </c>
      <c r="FK11" s="122">
        <f t="shared" si="121"/>
        <v>0</v>
      </c>
      <c r="FL11" s="122">
        <f t="shared" si="122"/>
        <v>2.3094974000000001</v>
      </c>
      <c r="FM11" s="81">
        <f t="shared" si="123"/>
        <v>3.8343242499999999</v>
      </c>
      <c r="FN11" s="123">
        <f t="shared" si="124"/>
        <v>3</v>
      </c>
      <c r="FO11" s="123">
        <v>1.021414</v>
      </c>
      <c r="FP11" s="123">
        <f t="shared" si="125"/>
        <v>1</v>
      </c>
      <c r="FQ11" s="123">
        <f t="shared" si="126"/>
        <v>2</v>
      </c>
      <c r="FR11" s="123">
        <f t="shared" si="127"/>
        <v>1.021414</v>
      </c>
      <c r="FS11" s="121">
        <f t="shared" si="128"/>
        <v>2</v>
      </c>
      <c r="FT11" s="121">
        <v>0.97144799999999998</v>
      </c>
      <c r="FU11" s="121">
        <f t="shared" si="129"/>
        <v>0</v>
      </c>
      <c r="FV11" s="121">
        <f t="shared" si="130"/>
        <v>2</v>
      </c>
      <c r="FW11" s="121">
        <f t="shared" si="131"/>
        <v>0</v>
      </c>
      <c r="FX11" s="124">
        <f t="shared" si="132"/>
        <v>3</v>
      </c>
      <c r="FY11" s="124">
        <v>1.2698590000000001</v>
      </c>
      <c r="FZ11" s="124">
        <f t="shared" si="133"/>
        <v>1</v>
      </c>
      <c r="GA11" s="124">
        <f t="shared" si="134"/>
        <v>2</v>
      </c>
      <c r="GB11" s="124">
        <f t="shared" si="135"/>
        <v>1.2698590000000001</v>
      </c>
      <c r="GC11" s="125">
        <f t="shared" si="136"/>
        <v>2</v>
      </c>
      <c r="GD11" s="125">
        <v>1.2101409999999999</v>
      </c>
      <c r="GE11" s="125">
        <f t="shared" si="137"/>
        <v>2</v>
      </c>
      <c r="GF11" s="125">
        <f t="shared" si="138"/>
        <v>0</v>
      </c>
      <c r="GG11" s="125">
        <f t="shared" si="139"/>
        <v>2.4202819999999998</v>
      </c>
      <c r="GH11" s="126">
        <f t="shared" si="140"/>
        <v>1</v>
      </c>
      <c r="GI11" s="126">
        <v>0.80188999999999999</v>
      </c>
      <c r="GJ11" s="126">
        <f t="shared" si="141"/>
        <v>1</v>
      </c>
      <c r="GK11" s="126">
        <f t="shared" si="142"/>
        <v>0</v>
      </c>
      <c r="GL11" s="126">
        <f t="shared" si="143"/>
        <v>0.80188999999999999</v>
      </c>
      <c r="GM11" s="124">
        <f t="shared" si="144"/>
        <v>1</v>
      </c>
      <c r="GN11" s="124">
        <v>0.79674</v>
      </c>
      <c r="GO11" s="124">
        <f t="shared" si="145"/>
        <v>0</v>
      </c>
      <c r="GP11" s="124">
        <f t="shared" si="146"/>
        <v>1</v>
      </c>
      <c r="GQ11" s="124">
        <f t="shared" si="147"/>
        <v>0</v>
      </c>
      <c r="GR11" s="100">
        <f t="shared" si="148"/>
        <v>2</v>
      </c>
      <c r="GS11" s="100">
        <v>1.1258699999999999</v>
      </c>
      <c r="GT11" s="100">
        <f t="shared" si="149"/>
        <v>2</v>
      </c>
      <c r="GU11" s="100">
        <f t="shared" si="150"/>
        <v>0</v>
      </c>
      <c r="GV11" s="100">
        <f t="shared" si="151"/>
        <v>2.2517399999999999</v>
      </c>
      <c r="GW11" s="125">
        <f t="shared" si="152"/>
        <v>2</v>
      </c>
      <c r="GX11" s="125">
        <v>1.2413000000000001</v>
      </c>
      <c r="GY11" s="125">
        <f t="shared" si="153"/>
        <v>0</v>
      </c>
      <c r="GZ11" s="125">
        <f t="shared" si="154"/>
        <v>2</v>
      </c>
      <c r="HA11" s="125">
        <f t="shared" si="155"/>
        <v>0</v>
      </c>
      <c r="HB11" s="81">
        <f t="shared" si="156"/>
        <v>7.7651850000000007</v>
      </c>
      <c r="HC11" s="127">
        <f t="shared" si="157"/>
        <v>1</v>
      </c>
      <c r="HD11" s="127">
        <v>1.12415</v>
      </c>
      <c r="HE11" s="127">
        <f t="shared" si="158"/>
        <v>1</v>
      </c>
      <c r="HF11" s="127">
        <f t="shared" si="159"/>
        <v>0</v>
      </c>
      <c r="HG11" s="127">
        <f t="shared" si="160"/>
        <v>1.12415</v>
      </c>
      <c r="HH11" s="120">
        <f t="shared" si="161"/>
        <v>2</v>
      </c>
      <c r="HI11" s="120">
        <v>1.1006800000000001</v>
      </c>
      <c r="HJ11" s="120">
        <f t="shared" si="162"/>
        <v>1</v>
      </c>
      <c r="HK11" s="120">
        <f t="shared" si="163"/>
        <v>1</v>
      </c>
      <c r="HL11" s="120">
        <f t="shared" si="164"/>
        <v>1.1006800000000001</v>
      </c>
      <c r="HM11" s="123">
        <f t="shared" si="165"/>
        <v>2</v>
      </c>
      <c r="HN11" s="123">
        <v>1.1006800000000001</v>
      </c>
      <c r="HO11" s="123">
        <f t="shared" si="166"/>
        <v>2</v>
      </c>
      <c r="HP11" s="123">
        <f t="shared" si="167"/>
        <v>0</v>
      </c>
      <c r="HQ11" s="123">
        <f t="shared" si="168"/>
        <v>2.2013600000000002</v>
      </c>
      <c r="HR11" s="122">
        <f t="shared" si="169"/>
        <v>2</v>
      </c>
      <c r="HS11" s="122">
        <v>1.12415</v>
      </c>
      <c r="HT11" s="122">
        <f t="shared" si="170"/>
        <v>2</v>
      </c>
      <c r="HU11" s="122">
        <f t="shared" si="171"/>
        <v>0</v>
      </c>
      <c r="HV11" s="122">
        <f t="shared" si="172"/>
        <v>2.2483</v>
      </c>
      <c r="HW11" s="81">
        <f t="shared" si="173"/>
        <v>6.6744900000000005</v>
      </c>
      <c r="HX11" s="128">
        <f t="shared" si="174"/>
        <v>24.918968499999998</v>
      </c>
      <c r="IN11" s="46" t="s">
        <v>71</v>
      </c>
      <c r="IO11" s="46" t="s">
        <v>261</v>
      </c>
      <c r="IP11" s="46" t="s">
        <v>262</v>
      </c>
    </row>
    <row r="12" spans="1:250">
      <c r="A12" s="76">
        <v>4</v>
      </c>
      <c r="B12" s="77" t="s">
        <v>79</v>
      </c>
      <c r="C12" s="78" t="s">
        <v>71</v>
      </c>
      <c r="D12" s="79">
        <f>'[1]DATOS-QUINTO'!AK12</f>
        <v>1</v>
      </c>
      <c r="E12" s="80">
        <f>'[1]DATOS-QUINTO'!AL12</f>
        <v>1</v>
      </c>
      <c r="F12" s="80">
        <f>'[1]DATOS-QUINTO'!AM12</f>
        <v>1</v>
      </c>
      <c r="G12" s="80">
        <f>'[1]DATOS-QUINTO'!AN12</f>
        <v>0</v>
      </c>
      <c r="H12" s="80">
        <f>'[1]DATOS-QUINTO'!AO12</f>
        <v>0</v>
      </c>
      <c r="I12" s="80">
        <f>'[1]DATOS-QUINTO'!AP12</f>
        <v>1</v>
      </c>
      <c r="J12" s="80">
        <f>'[1]DATOS-QUINTO'!AQ12</f>
        <v>0</v>
      </c>
      <c r="K12" s="87">
        <f>'[1]DATOS-QUINTO'!AR12</f>
        <v>1</v>
      </c>
      <c r="L12" s="87">
        <f>'[1]DATOS-QUINTO'!AS12</f>
        <v>1</v>
      </c>
      <c r="M12" s="87">
        <f>'[1]DATOS-QUINTO'!AT12</f>
        <v>1</v>
      </c>
      <c r="N12" s="87">
        <f>'[1]DATOS-QUINTO'!AU12</f>
        <v>1</v>
      </c>
      <c r="O12" s="87">
        <f>'[1]DATOS-QUINTO'!AV12</f>
        <v>1</v>
      </c>
      <c r="P12" s="87">
        <f>'[1]DATOS-QUINTO'!AW12</f>
        <v>1</v>
      </c>
      <c r="Q12" s="87">
        <f>'[1]DATOS-QUINTO'!AX12</f>
        <v>1</v>
      </c>
      <c r="R12" s="87">
        <f>'[1]DATOS-QUINTO'!AY12</f>
        <v>0</v>
      </c>
      <c r="S12" s="87">
        <f>'[1]DATOS-QUINTO'!AZ12</f>
        <v>1</v>
      </c>
      <c r="T12" s="90">
        <f>'[1]DATOS-QUINTO'!BA12</f>
        <v>1</v>
      </c>
      <c r="U12" s="90">
        <f>'[1]DATOS-QUINTO'!BB12</f>
        <v>0</v>
      </c>
      <c r="V12" s="90">
        <f>'[1]DATOS-QUINTO'!BC12</f>
        <v>1</v>
      </c>
      <c r="W12" s="90">
        <f>'[1]DATOS-QUINTO'!BD12</f>
        <v>0</v>
      </c>
      <c r="X12" s="90">
        <f>'[1]DATOS-QUINTO'!BE12</f>
        <v>1</v>
      </c>
      <c r="Y12" s="90">
        <f>'[1]DATOS-QUINTO'!BF12</f>
        <v>1</v>
      </c>
      <c r="Z12" s="90">
        <f>'[1]DATOS-QUINTO'!BG12</f>
        <v>1</v>
      </c>
      <c r="AA12" s="50">
        <f>'[1]DATOS-QUINTO'!BH12</f>
        <v>0</v>
      </c>
      <c r="AB12" s="50">
        <f>'[1]DATOS-QUINTO'!BI12</f>
        <v>1</v>
      </c>
      <c r="AC12" s="50">
        <f>'[1]DATOS-QUINTO'!BJ12</f>
        <v>0</v>
      </c>
      <c r="AD12" s="50">
        <f>'[1]DATOS-QUINTO'!BK12</f>
        <v>0</v>
      </c>
      <c r="AE12" s="50">
        <f>'[1]DATOS-QUINTO'!BL12</f>
        <v>1</v>
      </c>
      <c r="AF12" s="50">
        <f>'[1]DATOS-QUINTO'!BM12</f>
        <v>1</v>
      </c>
      <c r="AG12" s="100">
        <f>'[1]DATOS-QUINTO'!BN12</f>
        <v>1</v>
      </c>
      <c r="AH12" s="100">
        <f>'[1]DATOS-QUINTO'!BO12</f>
        <v>1</v>
      </c>
      <c r="AI12" s="100">
        <f>'[1]DATOS-QUINTO'!BP12</f>
        <v>0</v>
      </c>
      <c r="AJ12" s="100">
        <f>'[1]DATOS-QUINTO'!BQ12</f>
        <v>1</v>
      </c>
      <c r="AK12" s="101">
        <f t="shared" si="44"/>
        <v>1</v>
      </c>
      <c r="AL12" s="101">
        <f t="shared" si="45"/>
        <v>1.12415</v>
      </c>
      <c r="AM12" s="101">
        <f t="shared" si="46"/>
        <v>2</v>
      </c>
      <c r="AN12" s="101">
        <f t="shared" si="47"/>
        <v>2.2013600000000002</v>
      </c>
      <c r="AO12" s="101">
        <f t="shared" si="48"/>
        <v>0</v>
      </c>
      <c r="AP12" s="101">
        <f t="shared" si="49"/>
        <v>0</v>
      </c>
      <c r="AQ12" s="101">
        <f t="shared" si="50"/>
        <v>0</v>
      </c>
      <c r="AR12" s="101">
        <f t="shared" si="51"/>
        <v>0</v>
      </c>
      <c r="AS12" s="101">
        <f t="shared" si="52"/>
        <v>1</v>
      </c>
      <c r="AT12" s="101">
        <f t="shared" si="53"/>
        <v>1.6587874499999999</v>
      </c>
      <c r="AU12" s="101">
        <f t="shared" si="54"/>
        <v>0</v>
      </c>
      <c r="AV12" s="101">
        <f t="shared" si="55"/>
        <v>0</v>
      </c>
      <c r="AW12" s="102">
        <f t="shared" si="56"/>
        <v>2</v>
      </c>
      <c r="AX12" s="102">
        <f t="shared" si="57"/>
        <v>2.2483</v>
      </c>
      <c r="AY12" s="102">
        <f t="shared" si="58"/>
        <v>2</v>
      </c>
      <c r="AZ12" s="102">
        <f t="shared" si="59"/>
        <v>2.2013600000000002</v>
      </c>
      <c r="BA12" s="102">
        <f t="shared" si="60"/>
        <v>2</v>
      </c>
      <c r="BB12" s="102">
        <f t="shared" si="61"/>
        <v>1.942896</v>
      </c>
      <c r="BC12" s="102">
        <f t="shared" si="62"/>
        <v>2</v>
      </c>
      <c r="BD12" s="102">
        <f t="shared" si="63"/>
        <v>2.0428280000000001</v>
      </c>
      <c r="BE12" s="103">
        <f t="shared" si="64"/>
        <v>2</v>
      </c>
      <c r="BF12" s="103">
        <f t="shared" si="65"/>
        <v>2.5397180000000001</v>
      </c>
      <c r="BG12" s="103">
        <f t="shared" si="66"/>
        <v>1</v>
      </c>
      <c r="BH12" s="103">
        <f t="shared" si="67"/>
        <v>1.2101409999999999</v>
      </c>
      <c r="BI12" s="103">
        <f t="shared" si="68"/>
        <v>1</v>
      </c>
      <c r="BJ12" s="103">
        <f t="shared" si="69"/>
        <v>0.79674</v>
      </c>
      <c r="BK12" s="103">
        <f t="shared" si="70"/>
        <v>1</v>
      </c>
      <c r="BL12" s="103">
        <f t="shared" si="71"/>
        <v>0.80188999999999999</v>
      </c>
      <c r="BM12" s="104">
        <f t="shared" si="72"/>
        <v>1</v>
      </c>
      <c r="BN12" s="104">
        <f t="shared" si="73"/>
        <v>1.52482685</v>
      </c>
      <c r="BO12" s="104">
        <f t="shared" si="74"/>
        <v>0</v>
      </c>
      <c r="BP12" s="104">
        <f t="shared" si="75"/>
        <v>0</v>
      </c>
      <c r="BQ12" s="104">
        <f t="shared" si="76"/>
        <v>2</v>
      </c>
      <c r="BR12" s="104">
        <f t="shared" si="77"/>
        <v>2.3094974000000001</v>
      </c>
      <c r="BS12" s="104">
        <f t="shared" si="78"/>
        <v>2</v>
      </c>
      <c r="BT12" s="104">
        <f t="shared" si="79"/>
        <v>2.2517399999999999</v>
      </c>
      <c r="BU12" s="105">
        <f t="shared" si="80"/>
        <v>1</v>
      </c>
      <c r="BV12" s="105">
        <f t="shared" si="81"/>
        <v>1.2413000000000001</v>
      </c>
      <c r="BW12" s="100">
        <f t="shared" si="15"/>
        <v>1.12415</v>
      </c>
      <c r="BX12" s="90">
        <f t="shared" si="16"/>
        <v>2.2013600000000002</v>
      </c>
      <c r="BY12" s="100">
        <f t="shared" si="17"/>
        <v>0</v>
      </c>
      <c r="BZ12" s="106">
        <f t="shared" si="18"/>
        <v>0</v>
      </c>
      <c r="CA12" s="90">
        <f t="shared" si="19"/>
        <v>1.6587874499999999</v>
      </c>
      <c r="CB12" s="106">
        <f t="shared" si="20"/>
        <v>0</v>
      </c>
      <c r="CC12" s="87">
        <f t="shared" si="21"/>
        <v>2.2483</v>
      </c>
      <c r="CD12" s="107">
        <f t="shared" si="22"/>
        <v>2.2013600000000002</v>
      </c>
      <c r="CE12" s="108">
        <f t="shared" si="23"/>
        <v>1.942896</v>
      </c>
      <c r="CF12" s="80">
        <f t="shared" si="24"/>
        <v>2.0428280000000001</v>
      </c>
      <c r="CG12" s="83">
        <f t="shared" si="82"/>
        <v>2.5397180000000001</v>
      </c>
      <c r="CH12" s="108">
        <f t="shared" si="25"/>
        <v>1.2101409999999999</v>
      </c>
      <c r="CI12" s="80">
        <f t="shared" si="26"/>
        <v>0.79674</v>
      </c>
      <c r="CJ12" s="90">
        <f t="shared" si="27"/>
        <v>0.80188999999999999</v>
      </c>
      <c r="CK12" s="109">
        <f t="shared" si="28"/>
        <v>1.52482685</v>
      </c>
      <c r="CL12" s="110">
        <f t="shared" si="29"/>
        <v>0</v>
      </c>
      <c r="CM12" s="111">
        <f t="shared" si="30"/>
        <v>2.3094974000000001</v>
      </c>
      <c r="CN12" s="87">
        <f t="shared" si="31"/>
        <v>2.2517399999999999</v>
      </c>
      <c r="CO12" s="112">
        <f t="shared" si="32"/>
        <v>1.2413000000000001</v>
      </c>
      <c r="CP12" s="113">
        <f t="shared" si="83"/>
        <v>26.095534699999998</v>
      </c>
      <c r="CQ12" s="113">
        <f t="shared" si="33"/>
        <v>16</v>
      </c>
      <c r="CR12" s="112">
        <f t="shared" si="34"/>
        <v>23</v>
      </c>
      <c r="CS12" s="112">
        <f t="shared" si="35"/>
        <v>10</v>
      </c>
      <c r="CT12" s="57" t="s">
        <v>79</v>
      </c>
      <c r="CU12" s="94">
        <f t="shared" si="36"/>
        <v>4.9842974500000006</v>
      </c>
      <c r="CV12" s="94">
        <f t="shared" si="37"/>
        <v>8.4353839999999991</v>
      </c>
      <c r="CW12" s="94">
        <f t="shared" si="38"/>
        <v>5.3484889999999998</v>
      </c>
      <c r="CX12" s="94">
        <f t="shared" si="39"/>
        <v>3.8343242499999999</v>
      </c>
      <c r="CY12" s="94">
        <f t="shared" si="40"/>
        <v>3.4930399999999997</v>
      </c>
      <c r="CZ12" s="58" t="s">
        <v>79</v>
      </c>
      <c r="DA12" s="116">
        <f t="shared" ref="DA12:DE12" si="176">CU12/$CP12</f>
        <v>0.19100192838738808</v>
      </c>
      <c r="DB12" s="116">
        <f t="shared" si="176"/>
        <v>0.32325009228494556</v>
      </c>
      <c r="DC12" s="116">
        <f t="shared" si="176"/>
        <v>0.20495801528833973</v>
      </c>
      <c r="DD12" s="116">
        <f t="shared" si="176"/>
        <v>0.14693411321439603</v>
      </c>
      <c r="DE12" s="116">
        <f t="shared" si="176"/>
        <v>0.13385585082493059</v>
      </c>
      <c r="DF12" s="58" t="s">
        <v>79</v>
      </c>
      <c r="DG12" s="116">
        <f t="shared" si="42"/>
        <v>0.69696969696969702</v>
      </c>
      <c r="DH12" s="116">
        <f t="shared" si="43"/>
        <v>0.30303030303030304</v>
      </c>
      <c r="DI12" s="46">
        <f>DI11</f>
        <v>0</v>
      </c>
      <c r="DJ12" s="46">
        <f t="shared" si="85"/>
        <v>14</v>
      </c>
      <c r="DK12" s="118" t="str">
        <f t="shared" si="86"/>
        <v>218Fer21</v>
      </c>
      <c r="DL12" s="46" t="str">
        <f t="shared" si="87"/>
        <v>BURGOS  PALACIOS  CAMILA FERNANDA</v>
      </c>
      <c r="DM12" s="46">
        <v>5</v>
      </c>
      <c r="DN12" s="46" t="s">
        <v>74</v>
      </c>
      <c r="DO12" s="46" t="s">
        <v>186</v>
      </c>
      <c r="DP12" s="46" t="s">
        <v>187</v>
      </c>
      <c r="DQ12" s="46">
        <f t="shared" si="88"/>
        <v>16</v>
      </c>
      <c r="DR12" s="46" t="str">
        <f t="shared" si="89"/>
        <v>TERCIO SUPERIOR</v>
      </c>
      <c r="DS12" s="46">
        <v>33</v>
      </c>
      <c r="DT12" s="46">
        <f t="shared" si="90"/>
        <v>23</v>
      </c>
      <c r="DU12" s="46">
        <f t="shared" si="91"/>
        <v>10</v>
      </c>
      <c r="DV12" s="46">
        <f>'RESULTADOS QUINTO'!HX12</f>
        <v>27.773802100000005</v>
      </c>
      <c r="DW12" s="46">
        <f t="shared" si="92"/>
        <v>14</v>
      </c>
      <c r="DX12" s="119">
        <f t="shared" si="93"/>
        <v>0.69696969696969702</v>
      </c>
      <c r="DY12" s="119"/>
      <c r="EC12" s="120">
        <f t="shared" si="94"/>
        <v>1</v>
      </c>
      <c r="ED12" s="120">
        <v>1.6782674</v>
      </c>
      <c r="EE12" s="120">
        <f t="shared" si="95"/>
        <v>1</v>
      </c>
      <c r="EF12" s="120">
        <f t="shared" si="96"/>
        <v>0</v>
      </c>
      <c r="EG12" s="120">
        <f t="shared" si="97"/>
        <v>1.6782674</v>
      </c>
      <c r="EH12" s="121">
        <f t="shared" si="98"/>
        <v>1</v>
      </c>
      <c r="EI12" s="121">
        <v>1.6587874499999999</v>
      </c>
      <c r="EJ12" s="121">
        <f t="shared" si="99"/>
        <v>1</v>
      </c>
      <c r="EK12" s="121">
        <f t="shared" si="100"/>
        <v>0</v>
      </c>
      <c r="EL12" s="121">
        <f t="shared" si="101"/>
        <v>1.6587874499999999</v>
      </c>
      <c r="EM12" s="122">
        <f t="shared" si="102"/>
        <v>1</v>
      </c>
      <c r="EN12" s="122">
        <v>1.6495770000000001</v>
      </c>
      <c r="EO12" s="122">
        <f t="shared" si="103"/>
        <v>0</v>
      </c>
      <c r="EP12" s="122">
        <f t="shared" si="104"/>
        <v>1</v>
      </c>
      <c r="EQ12" s="122">
        <f t="shared" si="105"/>
        <v>0</v>
      </c>
      <c r="ER12" s="123">
        <f t="shared" si="106"/>
        <v>1</v>
      </c>
      <c r="ES12" s="123">
        <v>1.6583374</v>
      </c>
      <c r="ET12" s="123">
        <f t="shared" si="107"/>
        <v>0</v>
      </c>
      <c r="EU12" s="123">
        <f t="shared" si="108"/>
        <v>1</v>
      </c>
      <c r="EV12" s="123">
        <f t="shared" si="109"/>
        <v>0</v>
      </c>
      <c r="EW12" s="64">
        <f t="shared" si="110"/>
        <v>3.3370548499999999</v>
      </c>
      <c r="EX12" s="124">
        <f t="shared" si="111"/>
        <v>2</v>
      </c>
      <c r="EY12" s="124">
        <v>1.52482685</v>
      </c>
      <c r="EZ12" s="124">
        <f t="shared" si="112"/>
        <v>1</v>
      </c>
      <c r="FA12" s="124">
        <f t="shared" si="113"/>
        <v>1</v>
      </c>
      <c r="FB12" s="124">
        <f t="shared" si="114"/>
        <v>1.52482685</v>
      </c>
      <c r="FC12" s="123">
        <f t="shared" si="115"/>
        <v>2</v>
      </c>
      <c r="FD12" s="123">
        <v>1.4254114250000001</v>
      </c>
      <c r="FE12" s="123">
        <f t="shared" si="116"/>
        <v>0</v>
      </c>
      <c r="FF12" s="123">
        <f t="shared" si="117"/>
        <v>2</v>
      </c>
      <c r="FG12" s="123">
        <f t="shared" si="118"/>
        <v>0</v>
      </c>
      <c r="FH12" s="122">
        <f t="shared" si="119"/>
        <v>2</v>
      </c>
      <c r="FI12" s="122">
        <v>1.1547487000000001</v>
      </c>
      <c r="FJ12" s="122">
        <f t="shared" si="120"/>
        <v>2</v>
      </c>
      <c r="FK12" s="122">
        <f t="shared" si="121"/>
        <v>0</v>
      </c>
      <c r="FL12" s="122">
        <f t="shared" si="122"/>
        <v>2.3094974000000001</v>
      </c>
      <c r="FM12" s="81">
        <f t="shared" si="123"/>
        <v>3.8343242499999999</v>
      </c>
      <c r="FN12" s="123">
        <f t="shared" si="124"/>
        <v>3</v>
      </c>
      <c r="FO12" s="123">
        <v>1.021414</v>
      </c>
      <c r="FP12" s="123">
        <f t="shared" si="125"/>
        <v>2</v>
      </c>
      <c r="FQ12" s="123">
        <f t="shared" si="126"/>
        <v>1</v>
      </c>
      <c r="FR12" s="123">
        <f t="shared" si="127"/>
        <v>2.0428280000000001</v>
      </c>
      <c r="FS12" s="121">
        <f t="shared" si="128"/>
        <v>2</v>
      </c>
      <c r="FT12" s="121">
        <v>0.97144799999999998</v>
      </c>
      <c r="FU12" s="121">
        <f t="shared" si="129"/>
        <v>2</v>
      </c>
      <c r="FV12" s="121">
        <f t="shared" si="130"/>
        <v>0</v>
      </c>
      <c r="FW12" s="121">
        <f t="shared" si="131"/>
        <v>1.942896</v>
      </c>
      <c r="FX12" s="124">
        <f t="shared" ref="FX12:FX47" si="177">COUNT(T12:V12)</f>
        <v>3</v>
      </c>
      <c r="FY12" s="124">
        <v>1.2698590000000001</v>
      </c>
      <c r="FZ12" s="124">
        <f t="shared" si="133"/>
        <v>2</v>
      </c>
      <c r="GA12" s="124">
        <f t="shared" si="134"/>
        <v>1</v>
      </c>
      <c r="GB12" s="124">
        <f t="shared" si="135"/>
        <v>2.5397180000000001</v>
      </c>
      <c r="GC12" s="125">
        <f t="shared" si="136"/>
        <v>2</v>
      </c>
      <c r="GD12" s="125">
        <v>1.2101409999999999</v>
      </c>
      <c r="GE12" s="125">
        <f t="shared" si="137"/>
        <v>1</v>
      </c>
      <c r="GF12" s="125">
        <f t="shared" si="138"/>
        <v>1</v>
      </c>
      <c r="GG12" s="125">
        <f t="shared" si="139"/>
        <v>1.2101409999999999</v>
      </c>
      <c r="GH12" s="126">
        <f t="shared" si="140"/>
        <v>1</v>
      </c>
      <c r="GI12" s="126">
        <v>0.80188999999999999</v>
      </c>
      <c r="GJ12" s="126">
        <f t="shared" si="141"/>
        <v>1</v>
      </c>
      <c r="GK12" s="126">
        <f t="shared" si="142"/>
        <v>0</v>
      </c>
      <c r="GL12" s="126">
        <f t="shared" si="143"/>
        <v>0.80188999999999999</v>
      </c>
      <c r="GM12" s="124">
        <f t="shared" si="144"/>
        <v>1</v>
      </c>
      <c r="GN12" s="124">
        <v>0.79674</v>
      </c>
      <c r="GO12" s="124">
        <f t="shared" si="145"/>
        <v>1</v>
      </c>
      <c r="GP12" s="124">
        <f t="shared" si="146"/>
        <v>0</v>
      </c>
      <c r="GQ12" s="124">
        <f t="shared" si="147"/>
        <v>0.79674</v>
      </c>
      <c r="GR12" s="100">
        <f t="shared" si="148"/>
        <v>2</v>
      </c>
      <c r="GS12" s="100">
        <v>1.1258699999999999</v>
      </c>
      <c r="GT12" s="100">
        <f t="shared" si="149"/>
        <v>2</v>
      </c>
      <c r="GU12" s="100">
        <f t="shared" si="150"/>
        <v>0</v>
      </c>
      <c r="GV12" s="100">
        <f t="shared" si="151"/>
        <v>2.2517399999999999</v>
      </c>
      <c r="GW12" s="125">
        <f t="shared" si="152"/>
        <v>2</v>
      </c>
      <c r="GX12" s="125">
        <v>1.2413000000000001</v>
      </c>
      <c r="GY12" s="125">
        <f t="shared" si="153"/>
        <v>1</v>
      </c>
      <c r="GZ12" s="125">
        <f t="shared" si="154"/>
        <v>1</v>
      </c>
      <c r="HA12" s="125">
        <f t="shared" si="155"/>
        <v>1.2413000000000001</v>
      </c>
      <c r="HB12" s="81">
        <f t="shared" si="156"/>
        <v>12.827253000000001</v>
      </c>
      <c r="HC12" s="127">
        <f t="shared" si="157"/>
        <v>1</v>
      </c>
      <c r="HD12" s="127">
        <v>1.12415</v>
      </c>
      <c r="HE12" s="127">
        <f t="shared" si="158"/>
        <v>1</v>
      </c>
      <c r="HF12" s="127">
        <f t="shared" si="159"/>
        <v>0</v>
      </c>
      <c r="HG12" s="127">
        <f t="shared" si="160"/>
        <v>1.12415</v>
      </c>
      <c r="HH12" s="120">
        <f t="shared" si="161"/>
        <v>2</v>
      </c>
      <c r="HI12" s="120">
        <v>1.1006800000000001</v>
      </c>
      <c r="HJ12" s="120">
        <f t="shared" si="162"/>
        <v>2</v>
      </c>
      <c r="HK12" s="120">
        <f t="shared" si="163"/>
        <v>0</v>
      </c>
      <c r="HL12" s="120">
        <f t="shared" si="164"/>
        <v>2.2013600000000002</v>
      </c>
      <c r="HM12" s="123">
        <f t="shared" si="165"/>
        <v>2</v>
      </c>
      <c r="HN12" s="123">
        <v>1.1006800000000001</v>
      </c>
      <c r="HO12" s="123">
        <f t="shared" si="166"/>
        <v>2</v>
      </c>
      <c r="HP12" s="123">
        <f t="shared" si="167"/>
        <v>0</v>
      </c>
      <c r="HQ12" s="123">
        <f t="shared" si="168"/>
        <v>2.2013600000000002</v>
      </c>
      <c r="HR12" s="122">
        <f t="shared" si="169"/>
        <v>2</v>
      </c>
      <c r="HS12" s="122">
        <v>1.12415</v>
      </c>
      <c r="HT12" s="122">
        <f t="shared" si="170"/>
        <v>2</v>
      </c>
      <c r="HU12" s="122">
        <f t="shared" si="171"/>
        <v>0</v>
      </c>
      <c r="HV12" s="122">
        <f t="shared" si="172"/>
        <v>2.2483</v>
      </c>
      <c r="HW12" s="81">
        <f t="shared" si="173"/>
        <v>7.775170000000001</v>
      </c>
      <c r="HX12" s="128">
        <f t="shared" si="174"/>
        <v>27.773802100000005</v>
      </c>
      <c r="IN12" s="46" t="s">
        <v>71</v>
      </c>
      <c r="IO12" s="46" t="s">
        <v>79</v>
      </c>
      <c r="IP12" s="46" t="s">
        <v>263</v>
      </c>
    </row>
    <row r="13" spans="1:250">
      <c r="A13" s="76">
        <v>5</v>
      </c>
      <c r="B13" s="77" t="s">
        <v>80</v>
      </c>
      <c r="C13" s="78" t="s">
        <v>71</v>
      </c>
      <c r="D13" s="79">
        <f>'[1]DATOS-QUINTO'!AK13</f>
        <v>1</v>
      </c>
      <c r="E13" s="80">
        <f>'[1]DATOS-QUINTO'!AL13</f>
        <v>1</v>
      </c>
      <c r="F13" s="80">
        <f>'[1]DATOS-QUINTO'!AM13</f>
        <v>1</v>
      </c>
      <c r="G13" s="80">
        <f>'[1]DATOS-QUINTO'!AN13</f>
        <v>1</v>
      </c>
      <c r="H13" s="80">
        <f>'[1]DATOS-QUINTO'!AO13</f>
        <v>1</v>
      </c>
      <c r="I13" s="80">
        <f>'[1]DATOS-QUINTO'!AP13</f>
        <v>0</v>
      </c>
      <c r="J13" s="80">
        <f>'[1]DATOS-QUINTO'!AQ13</f>
        <v>0</v>
      </c>
      <c r="K13" s="87">
        <f>'[1]DATOS-QUINTO'!AR13</f>
        <v>1</v>
      </c>
      <c r="L13" s="87">
        <f>'[1]DATOS-QUINTO'!AS13</f>
        <v>1</v>
      </c>
      <c r="M13" s="87">
        <f>'[1]DATOS-QUINTO'!AT13</f>
        <v>1</v>
      </c>
      <c r="N13" s="87">
        <f>'[1]DATOS-QUINTO'!AU13</f>
        <v>1</v>
      </c>
      <c r="O13" s="87">
        <f>'[1]DATOS-QUINTO'!AV13</f>
        <v>0</v>
      </c>
      <c r="P13" s="87">
        <f>'[1]DATOS-QUINTO'!AW13</f>
        <v>1</v>
      </c>
      <c r="Q13" s="87">
        <f>'[1]DATOS-QUINTO'!AX13</f>
        <v>1</v>
      </c>
      <c r="R13" s="87">
        <f>'[1]DATOS-QUINTO'!AY13</f>
        <v>1</v>
      </c>
      <c r="S13" s="87">
        <f>'[1]DATOS-QUINTO'!AZ13</f>
        <v>1</v>
      </c>
      <c r="T13" s="90">
        <f>'[1]DATOS-QUINTO'!BA13</f>
        <v>0</v>
      </c>
      <c r="U13" s="90">
        <f>'[1]DATOS-QUINTO'!BB13</f>
        <v>0</v>
      </c>
      <c r="V13" s="90">
        <f>'[1]DATOS-QUINTO'!BC13</f>
        <v>1</v>
      </c>
      <c r="W13" s="90">
        <f>'[1]DATOS-QUINTO'!BD13</f>
        <v>0</v>
      </c>
      <c r="X13" s="90">
        <f>'[1]DATOS-QUINTO'!BE13</f>
        <v>1</v>
      </c>
      <c r="Y13" s="90">
        <f>'[1]DATOS-QUINTO'!BF13</f>
        <v>0</v>
      </c>
      <c r="Z13" s="90">
        <f>'[1]DATOS-QUINTO'!BG13</f>
        <v>1</v>
      </c>
      <c r="AA13" s="50">
        <f>'[1]DATOS-QUINTO'!BH13</f>
        <v>1</v>
      </c>
      <c r="AB13" s="50">
        <f>'[1]DATOS-QUINTO'!BI13</f>
        <v>1</v>
      </c>
      <c r="AC13" s="50">
        <f>'[1]DATOS-QUINTO'!BJ13</f>
        <v>1</v>
      </c>
      <c r="AD13" s="50">
        <f>'[1]DATOS-QUINTO'!BK13</f>
        <v>0</v>
      </c>
      <c r="AE13" s="50">
        <f>'[1]DATOS-QUINTO'!BL13</f>
        <v>1</v>
      </c>
      <c r="AF13" s="50">
        <f>'[1]DATOS-QUINTO'!BM13</f>
        <v>1</v>
      </c>
      <c r="AG13" s="100">
        <f>'[1]DATOS-QUINTO'!BN13</f>
        <v>0</v>
      </c>
      <c r="AH13" s="100">
        <f>'[1]DATOS-QUINTO'!BO13</f>
        <v>1</v>
      </c>
      <c r="AI13" s="100">
        <f>'[1]DATOS-QUINTO'!BP13</f>
        <v>0</v>
      </c>
      <c r="AJ13" s="100">
        <f>'[1]DATOS-QUINTO'!BQ13</f>
        <v>0</v>
      </c>
      <c r="AK13" s="101">
        <f t="shared" si="44"/>
        <v>1</v>
      </c>
      <c r="AL13" s="101">
        <f t="shared" si="45"/>
        <v>1.12415</v>
      </c>
      <c r="AM13" s="101">
        <f t="shared" si="46"/>
        <v>2</v>
      </c>
      <c r="AN13" s="101">
        <f t="shared" si="47"/>
        <v>2.2013600000000002</v>
      </c>
      <c r="AO13" s="101">
        <f t="shared" si="48"/>
        <v>1</v>
      </c>
      <c r="AP13" s="101">
        <f t="shared" si="49"/>
        <v>1.6495770000000001</v>
      </c>
      <c r="AQ13" s="101">
        <f t="shared" si="50"/>
        <v>1</v>
      </c>
      <c r="AR13" s="101">
        <f t="shared" si="51"/>
        <v>1.6583374</v>
      </c>
      <c r="AS13" s="101">
        <f t="shared" si="52"/>
        <v>0</v>
      </c>
      <c r="AT13" s="101">
        <f t="shared" si="53"/>
        <v>0</v>
      </c>
      <c r="AU13" s="101">
        <f t="shared" si="54"/>
        <v>0</v>
      </c>
      <c r="AV13" s="101">
        <f t="shared" si="55"/>
        <v>0</v>
      </c>
      <c r="AW13" s="102">
        <f t="shared" si="56"/>
        <v>2</v>
      </c>
      <c r="AX13" s="102">
        <f t="shared" si="57"/>
        <v>2.2483</v>
      </c>
      <c r="AY13" s="102">
        <f t="shared" si="58"/>
        <v>2</v>
      </c>
      <c r="AZ13" s="102">
        <f t="shared" si="59"/>
        <v>2.2013600000000002</v>
      </c>
      <c r="BA13" s="102">
        <f t="shared" si="60"/>
        <v>1</v>
      </c>
      <c r="BB13" s="102">
        <f t="shared" si="61"/>
        <v>0.97144799999999998</v>
      </c>
      <c r="BC13" s="102">
        <f t="shared" si="62"/>
        <v>3</v>
      </c>
      <c r="BD13" s="102">
        <f t="shared" si="63"/>
        <v>3.0642420000000001</v>
      </c>
      <c r="BE13" s="103">
        <f t="shared" si="64"/>
        <v>1</v>
      </c>
      <c r="BF13" s="103">
        <f t="shared" si="65"/>
        <v>1.2698590000000001</v>
      </c>
      <c r="BG13" s="103">
        <f t="shared" si="66"/>
        <v>1</v>
      </c>
      <c r="BH13" s="103">
        <f t="shared" si="67"/>
        <v>1.2101409999999999</v>
      </c>
      <c r="BI13" s="103">
        <f t="shared" si="68"/>
        <v>0</v>
      </c>
      <c r="BJ13" s="103">
        <f t="shared" si="69"/>
        <v>0</v>
      </c>
      <c r="BK13" s="103">
        <f t="shared" si="70"/>
        <v>1</v>
      </c>
      <c r="BL13" s="103">
        <f t="shared" si="71"/>
        <v>0.80188999999999999</v>
      </c>
      <c r="BM13" s="104">
        <f t="shared" si="72"/>
        <v>2</v>
      </c>
      <c r="BN13" s="104">
        <f t="shared" si="73"/>
        <v>3.0496536999999999</v>
      </c>
      <c r="BO13" s="104">
        <f t="shared" si="74"/>
        <v>1</v>
      </c>
      <c r="BP13" s="104">
        <f t="shared" si="75"/>
        <v>1.4254114250000001</v>
      </c>
      <c r="BQ13" s="104">
        <f t="shared" si="76"/>
        <v>2</v>
      </c>
      <c r="BR13" s="104">
        <f t="shared" si="77"/>
        <v>2.3094974000000001</v>
      </c>
      <c r="BS13" s="104">
        <f t="shared" si="78"/>
        <v>1</v>
      </c>
      <c r="BT13" s="104">
        <f t="shared" si="79"/>
        <v>1.1258699999999999</v>
      </c>
      <c r="BU13" s="105">
        <f t="shared" si="80"/>
        <v>0</v>
      </c>
      <c r="BV13" s="105">
        <f t="shared" si="81"/>
        <v>0</v>
      </c>
      <c r="BW13" s="100">
        <f t="shared" si="15"/>
        <v>1.12415</v>
      </c>
      <c r="BX13" s="90">
        <f t="shared" si="16"/>
        <v>2.2013600000000002</v>
      </c>
      <c r="BY13" s="100">
        <f t="shared" si="17"/>
        <v>1.6495770000000001</v>
      </c>
      <c r="BZ13" s="106">
        <f t="shared" si="18"/>
        <v>1.6583374</v>
      </c>
      <c r="CA13" s="90">
        <f t="shared" si="19"/>
        <v>0</v>
      </c>
      <c r="CB13" s="106">
        <f t="shared" si="20"/>
        <v>0</v>
      </c>
      <c r="CC13" s="87">
        <f t="shared" si="21"/>
        <v>2.2483</v>
      </c>
      <c r="CD13" s="107">
        <f t="shared" si="22"/>
        <v>2.2013600000000002</v>
      </c>
      <c r="CE13" s="108">
        <f t="shared" si="23"/>
        <v>0.97144799999999998</v>
      </c>
      <c r="CF13" s="80">
        <f t="shared" si="24"/>
        <v>3.0642420000000001</v>
      </c>
      <c r="CG13" s="83">
        <f t="shared" si="82"/>
        <v>1.2698590000000001</v>
      </c>
      <c r="CH13" s="108">
        <f t="shared" si="25"/>
        <v>1.2101409999999999</v>
      </c>
      <c r="CI13" s="80">
        <f t="shared" si="26"/>
        <v>0</v>
      </c>
      <c r="CJ13" s="90">
        <f t="shared" si="27"/>
        <v>0.80188999999999999</v>
      </c>
      <c r="CK13" s="109">
        <f t="shared" si="28"/>
        <v>3.0496536999999999</v>
      </c>
      <c r="CL13" s="110">
        <f t="shared" si="29"/>
        <v>1.4254114250000001</v>
      </c>
      <c r="CM13" s="111">
        <f t="shared" si="30"/>
        <v>2.3094974000000001</v>
      </c>
      <c r="CN13" s="87">
        <f t="shared" si="31"/>
        <v>1.1258699999999999</v>
      </c>
      <c r="CO13" s="112">
        <f t="shared" si="32"/>
        <v>0</v>
      </c>
      <c r="CP13" s="113">
        <f t="shared" si="83"/>
        <v>26.311096925000001</v>
      </c>
      <c r="CQ13" s="113">
        <f t="shared" si="33"/>
        <v>15</v>
      </c>
      <c r="CR13" s="112">
        <f t="shared" si="34"/>
        <v>22</v>
      </c>
      <c r="CS13" s="112">
        <f t="shared" si="35"/>
        <v>11</v>
      </c>
      <c r="CT13" s="57" t="s">
        <v>80</v>
      </c>
      <c r="CU13" s="94">
        <f t="shared" si="36"/>
        <v>6.6334244</v>
      </c>
      <c r="CV13" s="94">
        <f t="shared" si="37"/>
        <v>8.4853500000000004</v>
      </c>
      <c r="CW13" s="94">
        <f t="shared" si="38"/>
        <v>3.2818899999999998</v>
      </c>
      <c r="CX13" s="94">
        <f t="shared" si="39"/>
        <v>6.7845625250000001</v>
      </c>
      <c r="CY13" s="94">
        <f t="shared" si="40"/>
        <v>1.1258699999999999</v>
      </c>
      <c r="CZ13" s="58" t="s">
        <v>80</v>
      </c>
      <c r="DA13" s="116">
        <f t="shared" ref="DA13:DE13" si="178">CU13/$CP13</f>
        <v>0.25211508356753926</v>
      </c>
      <c r="DB13" s="116">
        <f t="shared" si="178"/>
        <v>0.32250080732808523</v>
      </c>
      <c r="DC13" s="116">
        <f t="shared" si="178"/>
        <v>0.12473406218505653</v>
      </c>
      <c r="DD13" s="116">
        <f t="shared" si="178"/>
        <v>0.25785935661821519</v>
      </c>
      <c r="DE13" s="116">
        <f t="shared" si="178"/>
        <v>4.2790690301103815E-2</v>
      </c>
      <c r="DF13" s="58" t="s">
        <v>80</v>
      </c>
      <c r="DG13" s="116">
        <f t="shared" si="42"/>
        <v>0.66666666666666663</v>
      </c>
      <c r="DH13" s="116">
        <f t="shared" si="43"/>
        <v>0.33333333333333331</v>
      </c>
      <c r="DI13" s="46">
        <f>'RANKING-QUINTOS'!L8</f>
        <v>0</v>
      </c>
      <c r="DJ13" s="46">
        <f t="shared" si="85"/>
        <v>14</v>
      </c>
      <c r="DK13" s="118" t="str">
        <f t="shared" si="86"/>
        <v>KeybiR07</v>
      </c>
      <c r="DL13" s="46" t="str">
        <f t="shared" si="87"/>
        <v>CABANA  MAMANI  MARGARETH VALENTINA</v>
      </c>
      <c r="DM13" s="46">
        <v>5</v>
      </c>
      <c r="DN13" s="46" t="s">
        <v>74</v>
      </c>
      <c r="DO13" s="46" t="s">
        <v>186</v>
      </c>
      <c r="DP13" s="46" t="s">
        <v>187</v>
      </c>
      <c r="DQ13" s="46">
        <f t="shared" si="88"/>
        <v>14</v>
      </c>
      <c r="DR13" s="46" t="str">
        <f t="shared" si="89"/>
        <v>TERCIO SUPERIOR</v>
      </c>
      <c r="DS13" s="46">
        <v>33</v>
      </c>
      <c r="DT13" s="46">
        <f t="shared" si="90"/>
        <v>22</v>
      </c>
      <c r="DU13" s="46">
        <f t="shared" si="91"/>
        <v>11</v>
      </c>
      <c r="DV13" s="46">
        <f>'RESULTADOS QUINTO'!HX13</f>
        <v>27.989364325000004</v>
      </c>
      <c r="DW13" s="46">
        <f t="shared" si="92"/>
        <v>14</v>
      </c>
      <c r="DX13" s="119">
        <f t="shared" si="93"/>
        <v>0.66666666666666663</v>
      </c>
      <c r="DY13" s="119"/>
      <c r="EC13" s="120">
        <f t="shared" si="94"/>
        <v>1</v>
      </c>
      <c r="ED13" s="120">
        <v>1.6782674</v>
      </c>
      <c r="EE13" s="120">
        <f t="shared" si="95"/>
        <v>1</v>
      </c>
      <c r="EF13" s="120">
        <f t="shared" si="96"/>
        <v>0</v>
      </c>
      <c r="EG13" s="120">
        <f t="shared" si="97"/>
        <v>1.6782674</v>
      </c>
      <c r="EH13" s="121">
        <f t="shared" si="98"/>
        <v>1</v>
      </c>
      <c r="EI13" s="121">
        <v>1.6587874499999999</v>
      </c>
      <c r="EJ13" s="121">
        <f t="shared" si="99"/>
        <v>0</v>
      </c>
      <c r="EK13" s="121">
        <f t="shared" si="100"/>
        <v>1</v>
      </c>
      <c r="EL13" s="121">
        <f t="shared" si="101"/>
        <v>0</v>
      </c>
      <c r="EM13" s="122">
        <f t="shared" si="102"/>
        <v>1</v>
      </c>
      <c r="EN13" s="122">
        <v>1.6495770000000001</v>
      </c>
      <c r="EO13" s="122">
        <f t="shared" si="103"/>
        <v>1</v>
      </c>
      <c r="EP13" s="122">
        <f t="shared" si="104"/>
        <v>0</v>
      </c>
      <c r="EQ13" s="122">
        <f t="shared" si="105"/>
        <v>1.6495770000000001</v>
      </c>
      <c r="ER13" s="123">
        <f t="shared" si="106"/>
        <v>1</v>
      </c>
      <c r="ES13" s="123">
        <v>1.6583374</v>
      </c>
      <c r="ET13" s="123">
        <f t="shared" si="107"/>
        <v>1</v>
      </c>
      <c r="EU13" s="123">
        <f t="shared" si="108"/>
        <v>0</v>
      </c>
      <c r="EV13" s="123">
        <f t="shared" si="109"/>
        <v>1.6583374</v>
      </c>
      <c r="EW13" s="64">
        <f t="shared" si="110"/>
        <v>4.9861817999999998</v>
      </c>
      <c r="EX13" s="124">
        <f t="shared" si="111"/>
        <v>2</v>
      </c>
      <c r="EY13" s="124">
        <v>1.52482685</v>
      </c>
      <c r="EZ13" s="124">
        <f t="shared" si="112"/>
        <v>2</v>
      </c>
      <c r="FA13" s="124">
        <f t="shared" si="113"/>
        <v>0</v>
      </c>
      <c r="FB13" s="124">
        <f t="shared" si="114"/>
        <v>3.0496536999999999</v>
      </c>
      <c r="FC13" s="123">
        <f t="shared" si="115"/>
        <v>2</v>
      </c>
      <c r="FD13" s="123">
        <v>1.4254114250000001</v>
      </c>
      <c r="FE13" s="123">
        <f t="shared" si="116"/>
        <v>1</v>
      </c>
      <c r="FF13" s="123">
        <f t="shared" si="117"/>
        <v>1</v>
      </c>
      <c r="FG13" s="123">
        <f t="shared" si="118"/>
        <v>1.4254114250000001</v>
      </c>
      <c r="FH13" s="122">
        <f t="shared" si="119"/>
        <v>2</v>
      </c>
      <c r="FI13" s="122">
        <v>1.1547487000000001</v>
      </c>
      <c r="FJ13" s="122">
        <f t="shared" si="120"/>
        <v>2</v>
      </c>
      <c r="FK13" s="122">
        <f t="shared" si="121"/>
        <v>0</v>
      </c>
      <c r="FL13" s="122">
        <f t="shared" si="122"/>
        <v>2.3094974000000001</v>
      </c>
      <c r="FM13" s="81">
        <f t="shared" si="123"/>
        <v>6.7845625250000001</v>
      </c>
      <c r="FN13" s="123">
        <f t="shared" si="124"/>
        <v>3</v>
      </c>
      <c r="FO13" s="123">
        <v>1.021414</v>
      </c>
      <c r="FP13" s="123">
        <f t="shared" si="125"/>
        <v>3</v>
      </c>
      <c r="FQ13" s="123">
        <f t="shared" si="126"/>
        <v>0</v>
      </c>
      <c r="FR13" s="123">
        <f t="shared" si="127"/>
        <v>3.0642420000000001</v>
      </c>
      <c r="FS13" s="121">
        <f t="shared" si="128"/>
        <v>2</v>
      </c>
      <c r="FT13" s="121">
        <v>0.97144799999999998</v>
      </c>
      <c r="FU13" s="121">
        <f t="shared" si="129"/>
        <v>1</v>
      </c>
      <c r="FV13" s="121">
        <f t="shared" si="130"/>
        <v>1</v>
      </c>
      <c r="FW13" s="121">
        <f t="shared" si="131"/>
        <v>0.97144799999999998</v>
      </c>
      <c r="FX13" s="124">
        <f t="shared" si="177"/>
        <v>3</v>
      </c>
      <c r="FY13" s="124">
        <v>1.2698590000000001</v>
      </c>
      <c r="FZ13" s="124">
        <f t="shared" si="133"/>
        <v>1</v>
      </c>
      <c r="GA13" s="124">
        <f t="shared" si="134"/>
        <v>2</v>
      </c>
      <c r="GB13" s="124">
        <f t="shared" si="135"/>
        <v>1.2698590000000001</v>
      </c>
      <c r="GC13" s="125">
        <f t="shared" si="136"/>
        <v>2</v>
      </c>
      <c r="GD13" s="125">
        <v>1.2101409999999999</v>
      </c>
      <c r="GE13" s="125">
        <f t="shared" si="137"/>
        <v>1</v>
      </c>
      <c r="GF13" s="125">
        <f t="shared" si="138"/>
        <v>1</v>
      </c>
      <c r="GG13" s="125">
        <f t="shared" si="139"/>
        <v>1.2101409999999999</v>
      </c>
      <c r="GH13" s="126">
        <f t="shared" si="140"/>
        <v>1</v>
      </c>
      <c r="GI13" s="126">
        <v>0.80188999999999999</v>
      </c>
      <c r="GJ13" s="126">
        <f t="shared" si="141"/>
        <v>1</v>
      </c>
      <c r="GK13" s="126">
        <f t="shared" si="142"/>
        <v>0</v>
      </c>
      <c r="GL13" s="126">
        <f t="shared" si="143"/>
        <v>0.80188999999999999</v>
      </c>
      <c r="GM13" s="124">
        <f t="shared" si="144"/>
        <v>1</v>
      </c>
      <c r="GN13" s="124">
        <v>0.79674</v>
      </c>
      <c r="GO13" s="124">
        <f t="shared" si="145"/>
        <v>0</v>
      </c>
      <c r="GP13" s="124">
        <f t="shared" si="146"/>
        <v>1</v>
      </c>
      <c r="GQ13" s="124">
        <f t="shared" si="147"/>
        <v>0</v>
      </c>
      <c r="GR13" s="100">
        <f t="shared" si="148"/>
        <v>2</v>
      </c>
      <c r="GS13" s="100">
        <v>1.1258699999999999</v>
      </c>
      <c r="GT13" s="100">
        <f t="shared" si="149"/>
        <v>1</v>
      </c>
      <c r="GU13" s="100">
        <f t="shared" si="150"/>
        <v>1</v>
      </c>
      <c r="GV13" s="100">
        <f t="shared" si="151"/>
        <v>1.1258699999999999</v>
      </c>
      <c r="GW13" s="125">
        <f t="shared" si="152"/>
        <v>2</v>
      </c>
      <c r="GX13" s="125">
        <v>1.2413000000000001</v>
      </c>
      <c r="GY13" s="125">
        <f t="shared" si="153"/>
        <v>0</v>
      </c>
      <c r="GZ13" s="125">
        <f t="shared" si="154"/>
        <v>2</v>
      </c>
      <c r="HA13" s="125">
        <f t="shared" si="155"/>
        <v>0</v>
      </c>
      <c r="HB13" s="81">
        <f t="shared" si="156"/>
        <v>8.4434500000000003</v>
      </c>
      <c r="HC13" s="127">
        <f t="shared" si="157"/>
        <v>1</v>
      </c>
      <c r="HD13" s="127">
        <v>1.12415</v>
      </c>
      <c r="HE13" s="127">
        <f t="shared" si="158"/>
        <v>1</v>
      </c>
      <c r="HF13" s="127">
        <f t="shared" si="159"/>
        <v>0</v>
      </c>
      <c r="HG13" s="127">
        <f t="shared" si="160"/>
        <v>1.12415</v>
      </c>
      <c r="HH13" s="120">
        <f t="shared" si="161"/>
        <v>2</v>
      </c>
      <c r="HI13" s="120">
        <v>1.1006800000000001</v>
      </c>
      <c r="HJ13" s="120">
        <f t="shared" si="162"/>
        <v>2</v>
      </c>
      <c r="HK13" s="120">
        <f t="shared" si="163"/>
        <v>0</v>
      </c>
      <c r="HL13" s="120">
        <f t="shared" si="164"/>
        <v>2.2013600000000002</v>
      </c>
      <c r="HM13" s="123">
        <f t="shared" si="165"/>
        <v>2</v>
      </c>
      <c r="HN13" s="123">
        <v>1.1006800000000001</v>
      </c>
      <c r="HO13" s="123">
        <f t="shared" si="166"/>
        <v>2</v>
      </c>
      <c r="HP13" s="123">
        <f t="shared" si="167"/>
        <v>0</v>
      </c>
      <c r="HQ13" s="123">
        <f t="shared" si="168"/>
        <v>2.2013600000000002</v>
      </c>
      <c r="HR13" s="122">
        <f t="shared" si="169"/>
        <v>2</v>
      </c>
      <c r="HS13" s="122">
        <v>1.12415</v>
      </c>
      <c r="HT13" s="122">
        <f t="shared" si="170"/>
        <v>2</v>
      </c>
      <c r="HU13" s="122">
        <f t="shared" si="171"/>
        <v>0</v>
      </c>
      <c r="HV13" s="122">
        <f t="shared" si="172"/>
        <v>2.2483</v>
      </c>
      <c r="HW13" s="81">
        <f t="shared" si="173"/>
        <v>7.775170000000001</v>
      </c>
      <c r="HX13" s="128">
        <f t="shared" si="174"/>
        <v>27.989364325000004</v>
      </c>
      <c r="IN13" s="46" t="s">
        <v>71</v>
      </c>
      <c r="IO13" s="46" t="s">
        <v>80</v>
      </c>
      <c r="IP13" s="46" t="s">
        <v>264</v>
      </c>
    </row>
    <row r="14" spans="1:250">
      <c r="A14" s="76">
        <v>6</v>
      </c>
      <c r="B14" s="77" t="s">
        <v>81</v>
      </c>
      <c r="C14" s="78" t="s">
        <v>71</v>
      </c>
      <c r="D14" s="79">
        <f>'[1]DATOS-QUINTO'!AK14</f>
        <v>0</v>
      </c>
      <c r="E14" s="80">
        <f>'[1]DATOS-QUINTO'!AL14</f>
        <v>1</v>
      </c>
      <c r="F14" s="80">
        <f>'[1]DATOS-QUINTO'!AM14</f>
        <v>1</v>
      </c>
      <c r="G14" s="80">
        <f>'[1]DATOS-QUINTO'!AN14</f>
        <v>1</v>
      </c>
      <c r="H14" s="80">
        <f>'[1]DATOS-QUINTO'!AO14</f>
        <v>1</v>
      </c>
      <c r="I14" s="80">
        <f>'[1]DATOS-QUINTO'!AP14</f>
        <v>1</v>
      </c>
      <c r="J14" s="80">
        <f>'[1]DATOS-QUINTO'!AQ14</f>
        <v>0</v>
      </c>
      <c r="K14" s="87">
        <f>'[1]DATOS-QUINTO'!AR14</f>
        <v>1</v>
      </c>
      <c r="L14" s="87">
        <f>'[1]DATOS-QUINTO'!AS14</f>
        <v>1</v>
      </c>
      <c r="M14" s="87">
        <f>'[1]DATOS-QUINTO'!AT14</f>
        <v>1</v>
      </c>
      <c r="N14" s="87">
        <f>'[1]DATOS-QUINTO'!AU14</f>
        <v>1</v>
      </c>
      <c r="O14" s="87">
        <f>'[1]DATOS-QUINTO'!AV14</f>
        <v>1</v>
      </c>
      <c r="P14" s="87">
        <f>'[1]DATOS-QUINTO'!AW14</f>
        <v>1</v>
      </c>
      <c r="Q14" s="87">
        <f>'[1]DATOS-QUINTO'!AX14</f>
        <v>1</v>
      </c>
      <c r="R14" s="87">
        <f>'[1]DATOS-QUINTO'!AY14</f>
        <v>1</v>
      </c>
      <c r="S14" s="87">
        <f>'[1]DATOS-QUINTO'!AZ14</f>
        <v>1</v>
      </c>
      <c r="T14" s="90">
        <f>'[1]DATOS-QUINTO'!BA14</f>
        <v>1</v>
      </c>
      <c r="U14" s="90">
        <f>'[1]DATOS-QUINTO'!BB14</f>
        <v>1</v>
      </c>
      <c r="V14" s="90">
        <f>'[1]DATOS-QUINTO'!BC14</f>
        <v>1</v>
      </c>
      <c r="W14" s="90">
        <f>'[1]DATOS-QUINTO'!BD14</f>
        <v>0</v>
      </c>
      <c r="X14" s="90">
        <f>'[1]DATOS-QUINTO'!BE14</f>
        <v>0</v>
      </c>
      <c r="Y14" s="90">
        <f>'[1]DATOS-QUINTO'!BF14</f>
        <v>0</v>
      </c>
      <c r="Z14" s="90">
        <f>'[1]DATOS-QUINTO'!BG14</f>
        <v>1</v>
      </c>
      <c r="AA14" s="50">
        <f>'[1]DATOS-QUINTO'!BH14</f>
        <v>0</v>
      </c>
      <c r="AB14" s="50">
        <f>'[1]DATOS-QUINTO'!BI14</f>
        <v>1</v>
      </c>
      <c r="AC14" s="50">
        <f>'[1]DATOS-QUINTO'!BJ14</f>
        <v>1</v>
      </c>
      <c r="AD14" s="50">
        <f>'[1]DATOS-QUINTO'!BK14</f>
        <v>0</v>
      </c>
      <c r="AE14" s="50">
        <f>'[1]DATOS-QUINTO'!BL14</f>
        <v>1</v>
      </c>
      <c r="AF14" s="50">
        <f>'[1]DATOS-QUINTO'!BM14</f>
        <v>1</v>
      </c>
      <c r="AG14" s="100">
        <f>'[1]DATOS-QUINTO'!BN14</f>
        <v>1</v>
      </c>
      <c r="AH14" s="100">
        <f>'[1]DATOS-QUINTO'!BO14</f>
        <v>1</v>
      </c>
      <c r="AI14" s="100">
        <f>'[1]DATOS-QUINTO'!BP14</f>
        <v>1</v>
      </c>
      <c r="AJ14" s="100">
        <f>'[1]DATOS-QUINTO'!BQ14</f>
        <v>1</v>
      </c>
      <c r="AK14" s="101">
        <f t="shared" si="44"/>
        <v>0</v>
      </c>
      <c r="AL14" s="101">
        <f t="shared" si="45"/>
        <v>0</v>
      </c>
      <c r="AM14" s="101">
        <f t="shared" si="46"/>
        <v>2</v>
      </c>
      <c r="AN14" s="101">
        <f t="shared" si="47"/>
        <v>2.2013600000000002</v>
      </c>
      <c r="AO14" s="101">
        <f t="shared" si="48"/>
        <v>1</v>
      </c>
      <c r="AP14" s="101">
        <f t="shared" si="49"/>
        <v>1.6495770000000001</v>
      </c>
      <c r="AQ14" s="101">
        <f t="shared" si="50"/>
        <v>1</v>
      </c>
      <c r="AR14" s="101">
        <f t="shared" si="51"/>
        <v>1.6583374</v>
      </c>
      <c r="AS14" s="101">
        <f t="shared" si="52"/>
        <v>1</v>
      </c>
      <c r="AT14" s="101">
        <f t="shared" si="53"/>
        <v>1.6587874499999999</v>
      </c>
      <c r="AU14" s="101">
        <f t="shared" si="54"/>
        <v>0</v>
      </c>
      <c r="AV14" s="101">
        <f t="shared" si="55"/>
        <v>0</v>
      </c>
      <c r="AW14" s="102">
        <f t="shared" si="56"/>
        <v>2</v>
      </c>
      <c r="AX14" s="102">
        <f t="shared" si="57"/>
        <v>2.2483</v>
      </c>
      <c r="AY14" s="102">
        <f t="shared" si="58"/>
        <v>2</v>
      </c>
      <c r="AZ14" s="102">
        <f t="shared" si="59"/>
        <v>2.2013600000000002</v>
      </c>
      <c r="BA14" s="102">
        <f t="shared" si="60"/>
        <v>2</v>
      </c>
      <c r="BB14" s="102">
        <f t="shared" si="61"/>
        <v>1.942896</v>
      </c>
      <c r="BC14" s="102">
        <f t="shared" si="62"/>
        <v>3</v>
      </c>
      <c r="BD14" s="102">
        <f t="shared" si="63"/>
        <v>3.0642420000000001</v>
      </c>
      <c r="BE14" s="103">
        <f t="shared" si="64"/>
        <v>3</v>
      </c>
      <c r="BF14" s="103">
        <f t="shared" si="65"/>
        <v>3.809577</v>
      </c>
      <c r="BG14" s="103">
        <f t="shared" si="66"/>
        <v>0</v>
      </c>
      <c r="BH14" s="103">
        <f t="shared" si="67"/>
        <v>0</v>
      </c>
      <c r="BI14" s="103">
        <f t="shared" si="68"/>
        <v>0</v>
      </c>
      <c r="BJ14" s="103">
        <f t="shared" si="69"/>
        <v>0</v>
      </c>
      <c r="BK14" s="103">
        <f t="shared" si="70"/>
        <v>1</v>
      </c>
      <c r="BL14" s="103">
        <f t="shared" si="71"/>
        <v>0.80188999999999999</v>
      </c>
      <c r="BM14" s="104">
        <f t="shared" si="72"/>
        <v>1</v>
      </c>
      <c r="BN14" s="104">
        <f t="shared" si="73"/>
        <v>1.52482685</v>
      </c>
      <c r="BO14" s="104">
        <f t="shared" si="74"/>
        <v>1</v>
      </c>
      <c r="BP14" s="104">
        <f t="shared" si="75"/>
        <v>1.4254114250000001</v>
      </c>
      <c r="BQ14" s="104">
        <f t="shared" si="76"/>
        <v>2</v>
      </c>
      <c r="BR14" s="104">
        <f t="shared" si="77"/>
        <v>2.3094974000000001</v>
      </c>
      <c r="BS14" s="104">
        <f t="shared" si="78"/>
        <v>2</v>
      </c>
      <c r="BT14" s="104">
        <f t="shared" si="79"/>
        <v>2.2517399999999999</v>
      </c>
      <c r="BU14" s="105">
        <f t="shared" si="80"/>
        <v>2</v>
      </c>
      <c r="BV14" s="105">
        <f t="shared" si="81"/>
        <v>2.4826000000000001</v>
      </c>
      <c r="BW14" s="100">
        <f t="shared" si="15"/>
        <v>0</v>
      </c>
      <c r="BX14" s="90">
        <f t="shared" si="16"/>
        <v>2.2013600000000002</v>
      </c>
      <c r="BY14" s="100">
        <f t="shared" si="17"/>
        <v>1.6495770000000001</v>
      </c>
      <c r="BZ14" s="106">
        <f t="shared" si="18"/>
        <v>1.6583374</v>
      </c>
      <c r="CA14" s="90">
        <f t="shared" si="19"/>
        <v>1.6587874499999999</v>
      </c>
      <c r="CB14" s="106">
        <f t="shared" si="20"/>
        <v>0</v>
      </c>
      <c r="CC14" s="87">
        <f t="shared" si="21"/>
        <v>2.2483</v>
      </c>
      <c r="CD14" s="107">
        <f t="shared" si="22"/>
        <v>2.2013600000000002</v>
      </c>
      <c r="CE14" s="108">
        <f t="shared" si="23"/>
        <v>1.942896</v>
      </c>
      <c r="CF14" s="80">
        <f t="shared" si="24"/>
        <v>3.0642420000000001</v>
      </c>
      <c r="CG14" s="83">
        <f t="shared" si="82"/>
        <v>3.809577</v>
      </c>
      <c r="CH14" s="108">
        <f t="shared" si="25"/>
        <v>0</v>
      </c>
      <c r="CI14" s="80">
        <f t="shared" si="26"/>
        <v>0</v>
      </c>
      <c r="CJ14" s="90">
        <f t="shared" si="27"/>
        <v>0.80188999999999999</v>
      </c>
      <c r="CK14" s="109">
        <f t="shared" si="28"/>
        <v>1.52482685</v>
      </c>
      <c r="CL14" s="110">
        <f t="shared" si="29"/>
        <v>1.4254114250000001</v>
      </c>
      <c r="CM14" s="111">
        <f t="shared" si="30"/>
        <v>2.3094974000000001</v>
      </c>
      <c r="CN14" s="87">
        <f t="shared" si="31"/>
        <v>2.2517399999999999</v>
      </c>
      <c r="CO14" s="112">
        <f t="shared" si="32"/>
        <v>2.4826000000000001</v>
      </c>
      <c r="CP14" s="113">
        <f t="shared" si="83"/>
        <v>31.230402525000006</v>
      </c>
      <c r="CQ14" s="113">
        <f t="shared" si="33"/>
        <v>9</v>
      </c>
      <c r="CR14" s="112">
        <f t="shared" si="34"/>
        <v>26</v>
      </c>
      <c r="CS14" s="112">
        <f t="shared" si="35"/>
        <v>7</v>
      </c>
      <c r="CT14" s="57" t="s">
        <v>81</v>
      </c>
      <c r="CU14" s="94">
        <f t="shared" si="36"/>
        <v>7.16806185</v>
      </c>
      <c r="CV14" s="94">
        <f t="shared" si="37"/>
        <v>9.4567979999999991</v>
      </c>
      <c r="CW14" s="94">
        <f t="shared" si="38"/>
        <v>4.6114670000000002</v>
      </c>
      <c r="CX14" s="94">
        <f t="shared" si="39"/>
        <v>5.2597356749999999</v>
      </c>
      <c r="CY14" s="94">
        <f t="shared" si="40"/>
        <v>4.7343399999999995</v>
      </c>
      <c r="CZ14" s="58" t="s">
        <v>81</v>
      </c>
      <c r="DA14" s="116">
        <f t="shared" ref="DA14:DE14" si="179">CU14/$CP14</f>
        <v>0.22952191680084658</v>
      </c>
      <c r="DB14" s="116">
        <f t="shared" si="179"/>
        <v>0.30280743235473229</v>
      </c>
      <c r="DC14" s="116">
        <f t="shared" si="179"/>
        <v>0.14765954413519039</v>
      </c>
      <c r="DD14" s="116">
        <f t="shared" si="179"/>
        <v>0.16841715923416517</v>
      </c>
      <c r="DE14" s="116">
        <f t="shared" si="179"/>
        <v>0.15159394747506535</v>
      </c>
      <c r="DF14" s="58" t="s">
        <v>81</v>
      </c>
      <c r="DG14" s="116">
        <f t="shared" si="42"/>
        <v>0.78787878787878785</v>
      </c>
      <c r="DH14" s="116">
        <f t="shared" si="43"/>
        <v>0.21212121212121213</v>
      </c>
      <c r="DI14" s="46">
        <f>'RANKING-QUINTOS'!L9</f>
        <v>0</v>
      </c>
      <c r="DJ14" s="46">
        <f t="shared" si="85"/>
        <v>16</v>
      </c>
      <c r="DK14" s="118" t="str">
        <f t="shared" si="86"/>
        <v>KhiaraN4</v>
      </c>
      <c r="DL14" s="46" t="str">
        <f t="shared" si="87"/>
        <v>CAMPOS  CARRILLO  KHIARA NICOLE</v>
      </c>
      <c r="DM14" s="46">
        <v>5</v>
      </c>
      <c r="DN14" s="46" t="s">
        <v>74</v>
      </c>
      <c r="DO14" s="46" t="s">
        <v>186</v>
      </c>
      <c r="DP14" s="46" t="s">
        <v>187</v>
      </c>
      <c r="DQ14" s="46">
        <f t="shared" si="88"/>
        <v>8</v>
      </c>
      <c r="DR14" s="46" t="str">
        <f t="shared" si="89"/>
        <v>TERCIO SUPERIOR</v>
      </c>
      <c r="DS14" s="46">
        <v>33</v>
      </c>
      <c r="DT14" s="46">
        <f t="shared" si="90"/>
        <v>26</v>
      </c>
      <c r="DU14" s="46">
        <f t="shared" si="91"/>
        <v>7</v>
      </c>
      <c r="DV14" s="46">
        <f>'RESULTADOS QUINTO'!HX14</f>
        <v>31.230402525000002</v>
      </c>
      <c r="DW14" s="46">
        <f t="shared" si="92"/>
        <v>16</v>
      </c>
      <c r="DX14" s="119">
        <f t="shared" si="93"/>
        <v>0.78787878787878785</v>
      </c>
      <c r="DY14" s="119"/>
      <c r="EC14" s="120">
        <f t="shared" si="94"/>
        <v>1</v>
      </c>
      <c r="ED14" s="120">
        <v>1.6782674</v>
      </c>
      <c r="EE14" s="120">
        <f t="shared" si="95"/>
        <v>0</v>
      </c>
      <c r="EF14" s="120">
        <f t="shared" si="96"/>
        <v>1</v>
      </c>
      <c r="EG14" s="120">
        <f t="shared" si="97"/>
        <v>0</v>
      </c>
      <c r="EH14" s="121">
        <f t="shared" si="98"/>
        <v>1</v>
      </c>
      <c r="EI14" s="121">
        <v>1.6587874499999999</v>
      </c>
      <c r="EJ14" s="121">
        <f t="shared" si="99"/>
        <v>1</v>
      </c>
      <c r="EK14" s="121">
        <f t="shared" si="100"/>
        <v>0</v>
      </c>
      <c r="EL14" s="121">
        <f t="shared" si="101"/>
        <v>1.6587874499999999</v>
      </c>
      <c r="EM14" s="122">
        <f t="shared" si="102"/>
        <v>1</v>
      </c>
      <c r="EN14" s="122">
        <v>1.6495770000000001</v>
      </c>
      <c r="EO14" s="122">
        <f t="shared" si="103"/>
        <v>1</v>
      </c>
      <c r="EP14" s="122">
        <f t="shared" si="104"/>
        <v>0</v>
      </c>
      <c r="EQ14" s="122">
        <f t="shared" si="105"/>
        <v>1.6495770000000001</v>
      </c>
      <c r="ER14" s="123">
        <f t="shared" si="106"/>
        <v>1</v>
      </c>
      <c r="ES14" s="123">
        <v>1.6583374</v>
      </c>
      <c r="ET14" s="123">
        <f t="shared" si="107"/>
        <v>1</v>
      </c>
      <c r="EU14" s="123">
        <f t="shared" si="108"/>
        <v>0</v>
      </c>
      <c r="EV14" s="123">
        <f t="shared" si="109"/>
        <v>1.6583374</v>
      </c>
      <c r="EW14" s="64">
        <f t="shared" si="110"/>
        <v>4.9667018499999998</v>
      </c>
      <c r="EX14" s="124">
        <f t="shared" si="111"/>
        <v>2</v>
      </c>
      <c r="EY14" s="124">
        <v>1.52482685</v>
      </c>
      <c r="EZ14" s="124">
        <f t="shared" si="112"/>
        <v>1</v>
      </c>
      <c r="FA14" s="124">
        <f t="shared" si="113"/>
        <v>1</v>
      </c>
      <c r="FB14" s="124">
        <f t="shared" si="114"/>
        <v>1.52482685</v>
      </c>
      <c r="FC14" s="123">
        <f t="shared" si="115"/>
        <v>2</v>
      </c>
      <c r="FD14" s="123">
        <v>1.4254114250000001</v>
      </c>
      <c r="FE14" s="123">
        <f t="shared" si="116"/>
        <v>1</v>
      </c>
      <c r="FF14" s="123">
        <f t="shared" si="117"/>
        <v>1</v>
      </c>
      <c r="FG14" s="123">
        <f t="shared" si="118"/>
        <v>1.4254114250000001</v>
      </c>
      <c r="FH14" s="122">
        <f t="shared" si="119"/>
        <v>2</v>
      </c>
      <c r="FI14" s="122">
        <v>1.1547487000000001</v>
      </c>
      <c r="FJ14" s="122">
        <f t="shared" si="120"/>
        <v>2</v>
      </c>
      <c r="FK14" s="122">
        <f t="shared" si="121"/>
        <v>0</v>
      </c>
      <c r="FL14" s="122">
        <f t="shared" si="122"/>
        <v>2.3094974000000001</v>
      </c>
      <c r="FM14" s="81">
        <f t="shared" si="123"/>
        <v>5.2597356749999999</v>
      </c>
      <c r="FN14" s="123">
        <f t="shared" si="124"/>
        <v>3</v>
      </c>
      <c r="FO14" s="123">
        <v>1.021414</v>
      </c>
      <c r="FP14" s="123">
        <f t="shared" si="125"/>
        <v>3</v>
      </c>
      <c r="FQ14" s="123">
        <f t="shared" si="126"/>
        <v>0</v>
      </c>
      <c r="FR14" s="123">
        <f t="shared" si="127"/>
        <v>3.0642420000000001</v>
      </c>
      <c r="FS14" s="121">
        <f t="shared" si="128"/>
        <v>2</v>
      </c>
      <c r="FT14" s="121">
        <v>0.97144799999999998</v>
      </c>
      <c r="FU14" s="121">
        <f t="shared" si="129"/>
        <v>2</v>
      </c>
      <c r="FV14" s="121">
        <f t="shared" si="130"/>
        <v>0</v>
      </c>
      <c r="FW14" s="121">
        <f t="shared" si="131"/>
        <v>1.942896</v>
      </c>
      <c r="FX14" s="124">
        <f t="shared" si="177"/>
        <v>3</v>
      </c>
      <c r="FY14" s="124">
        <v>1.2698590000000001</v>
      </c>
      <c r="FZ14" s="124">
        <f t="shared" si="133"/>
        <v>3</v>
      </c>
      <c r="GA14" s="124">
        <f t="shared" si="134"/>
        <v>0</v>
      </c>
      <c r="GB14" s="124">
        <f t="shared" si="135"/>
        <v>3.809577</v>
      </c>
      <c r="GC14" s="125">
        <f t="shared" si="136"/>
        <v>2</v>
      </c>
      <c r="GD14" s="125">
        <v>1.2101409999999999</v>
      </c>
      <c r="GE14" s="125">
        <f t="shared" si="137"/>
        <v>0</v>
      </c>
      <c r="GF14" s="125">
        <f t="shared" si="138"/>
        <v>2</v>
      </c>
      <c r="GG14" s="125">
        <f t="shared" si="139"/>
        <v>0</v>
      </c>
      <c r="GH14" s="126">
        <f t="shared" si="140"/>
        <v>1</v>
      </c>
      <c r="GI14" s="126">
        <v>0.80188999999999999</v>
      </c>
      <c r="GJ14" s="126">
        <f t="shared" si="141"/>
        <v>1</v>
      </c>
      <c r="GK14" s="126">
        <f t="shared" si="142"/>
        <v>0</v>
      </c>
      <c r="GL14" s="126">
        <f t="shared" si="143"/>
        <v>0.80188999999999999</v>
      </c>
      <c r="GM14" s="124">
        <f t="shared" si="144"/>
        <v>1</v>
      </c>
      <c r="GN14" s="124">
        <v>0.79674</v>
      </c>
      <c r="GO14" s="124">
        <f t="shared" si="145"/>
        <v>0</v>
      </c>
      <c r="GP14" s="124">
        <f t="shared" si="146"/>
        <v>1</v>
      </c>
      <c r="GQ14" s="124">
        <f t="shared" si="147"/>
        <v>0</v>
      </c>
      <c r="GR14" s="100">
        <f t="shared" si="148"/>
        <v>2</v>
      </c>
      <c r="GS14" s="100">
        <v>1.1258699999999999</v>
      </c>
      <c r="GT14" s="100">
        <f t="shared" si="149"/>
        <v>2</v>
      </c>
      <c r="GU14" s="100">
        <f t="shared" si="150"/>
        <v>0</v>
      </c>
      <c r="GV14" s="100">
        <f t="shared" si="151"/>
        <v>2.2517399999999999</v>
      </c>
      <c r="GW14" s="125">
        <f t="shared" si="152"/>
        <v>2</v>
      </c>
      <c r="GX14" s="125">
        <v>1.2413000000000001</v>
      </c>
      <c r="GY14" s="125">
        <f t="shared" si="153"/>
        <v>2</v>
      </c>
      <c r="GZ14" s="125">
        <f t="shared" si="154"/>
        <v>0</v>
      </c>
      <c r="HA14" s="125">
        <f t="shared" si="155"/>
        <v>2.4826000000000001</v>
      </c>
      <c r="HB14" s="81">
        <f t="shared" si="156"/>
        <v>14.352945</v>
      </c>
      <c r="HC14" s="127">
        <f t="shared" si="157"/>
        <v>1</v>
      </c>
      <c r="HD14" s="127">
        <v>1.12415</v>
      </c>
      <c r="HE14" s="127">
        <f t="shared" si="158"/>
        <v>0</v>
      </c>
      <c r="HF14" s="127">
        <f t="shared" si="159"/>
        <v>1</v>
      </c>
      <c r="HG14" s="127">
        <f t="shared" si="160"/>
        <v>0</v>
      </c>
      <c r="HH14" s="120">
        <f t="shared" si="161"/>
        <v>2</v>
      </c>
      <c r="HI14" s="120">
        <v>1.1006800000000001</v>
      </c>
      <c r="HJ14" s="120">
        <f t="shared" si="162"/>
        <v>2</v>
      </c>
      <c r="HK14" s="120">
        <f t="shared" si="163"/>
        <v>0</v>
      </c>
      <c r="HL14" s="120">
        <f t="shared" si="164"/>
        <v>2.2013600000000002</v>
      </c>
      <c r="HM14" s="123">
        <f t="shared" si="165"/>
        <v>2</v>
      </c>
      <c r="HN14" s="123">
        <v>1.1006800000000001</v>
      </c>
      <c r="HO14" s="123">
        <f t="shared" si="166"/>
        <v>2</v>
      </c>
      <c r="HP14" s="123">
        <f t="shared" si="167"/>
        <v>0</v>
      </c>
      <c r="HQ14" s="123">
        <f t="shared" si="168"/>
        <v>2.2013600000000002</v>
      </c>
      <c r="HR14" s="122">
        <f t="shared" si="169"/>
        <v>2</v>
      </c>
      <c r="HS14" s="122">
        <v>1.12415</v>
      </c>
      <c r="HT14" s="122">
        <f t="shared" si="170"/>
        <v>2</v>
      </c>
      <c r="HU14" s="122">
        <f t="shared" si="171"/>
        <v>0</v>
      </c>
      <c r="HV14" s="122">
        <f t="shared" si="172"/>
        <v>2.2483</v>
      </c>
      <c r="HW14" s="81">
        <f t="shared" si="173"/>
        <v>6.6510200000000008</v>
      </c>
      <c r="HX14" s="128">
        <f t="shared" si="174"/>
        <v>31.230402525000002</v>
      </c>
      <c r="IN14" s="46" t="s">
        <v>71</v>
      </c>
      <c r="IO14" s="46" t="s">
        <v>81</v>
      </c>
      <c r="IP14" s="46" t="s">
        <v>265</v>
      </c>
    </row>
    <row r="15" spans="1:250">
      <c r="A15" s="76">
        <v>7</v>
      </c>
      <c r="B15" s="77" t="s">
        <v>82</v>
      </c>
      <c r="C15" s="78" t="s">
        <v>71</v>
      </c>
      <c r="D15" s="79">
        <f>'[1]DATOS-QUINTO'!AK15</f>
        <v>1</v>
      </c>
      <c r="E15" s="80">
        <f>'[1]DATOS-QUINTO'!AL15</f>
        <v>1</v>
      </c>
      <c r="F15" s="80">
        <f>'[1]DATOS-QUINTO'!AM15</f>
        <v>1</v>
      </c>
      <c r="G15" s="80">
        <f>'[1]DATOS-QUINTO'!AN15</f>
        <v>0</v>
      </c>
      <c r="H15" s="80">
        <f>'[1]DATOS-QUINTO'!AO15</f>
        <v>1</v>
      </c>
      <c r="I15" s="80">
        <f>'[1]DATOS-QUINTO'!AP15</f>
        <v>1</v>
      </c>
      <c r="J15" s="80">
        <f>'[1]DATOS-QUINTO'!AQ15</f>
        <v>1</v>
      </c>
      <c r="K15" s="87">
        <f>'[1]DATOS-QUINTO'!AR15</f>
        <v>1</v>
      </c>
      <c r="L15" s="87">
        <f>'[1]DATOS-QUINTO'!AS15</f>
        <v>1</v>
      </c>
      <c r="M15" s="87">
        <f>'[1]DATOS-QUINTO'!AT15</f>
        <v>1</v>
      </c>
      <c r="N15" s="87">
        <f>'[1]DATOS-QUINTO'!AU15</f>
        <v>1</v>
      </c>
      <c r="O15" s="87">
        <f>'[1]DATOS-QUINTO'!AV15</f>
        <v>1</v>
      </c>
      <c r="P15" s="87">
        <f>'[1]DATOS-QUINTO'!AW15</f>
        <v>1</v>
      </c>
      <c r="Q15" s="87">
        <f>'[1]DATOS-QUINTO'!AX15</f>
        <v>1</v>
      </c>
      <c r="R15" s="87">
        <f>'[1]DATOS-QUINTO'!AY15</f>
        <v>1</v>
      </c>
      <c r="S15" s="87">
        <f>'[1]DATOS-QUINTO'!AZ15</f>
        <v>1</v>
      </c>
      <c r="T15" s="90">
        <f>'[1]DATOS-QUINTO'!BA15</f>
        <v>1</v>
      </c>
      <c r="U15" s="90">
        <f>'[1]DATOS-QUINTO'!BB15</f>
        <v>0</v>
      </c>
      <c r="V15" s="90">
        <f>'[1]DATOS-QUINTO'!BC15</f>
        <v>1</v>
      </c>
      <c r="W15" s="90">
        <f>'[1]DATOS-QUINTO'!BD15</f>
        <v>1</v>
      </c>
      <c r="X15" s="90">
        <f>'[1]DATOS-QUINTO'!BE15</f>
        <v>0</v>
      </c>
      <c r="Y15" s="90">
        <f>'[1]DATOS-QUINTO'!BF15</f>
        <v>0</v>
      </c>
      <c r="Z15" s="90">
        <f>'[1]DATOS-QUINTO'!BG15</f>
        <v>1</v>
      </c>
      <c r="AA15" s="50">
        <f>'[1]DATOS-QUINTO'!BH15</f>
        <v>0</v>
      </c>
      <c r="AB15" s="50">
        <f>'[1]DATOS-QUINTO'!BI15</f>
        <v>0</v>
      </c>
      <c r="AC15" s="50">
        <f>'[1]DATOS-QUINTO'!BJ15</f>
        <v>1</v>
      </c>
      <c r="AD15" s="50">
        <f>'[1]DATOS-QUINTO'!BK15</f>
        <v>0</v>
      </c>
      <c r="AE15" s="50">
        <f>'[1]DATOS-QUINTO'!BL15</f>
        <v>1</v>
      </c>
      <c r="AF15" s="50">
        <f>'[1]DATOS-QUINTO'!BM15</f>
        <v>1</v>
      </c>
      <c r="AG15" s="100">
        <f>'[1]DATOS-QUINTO'!BN15</f>
        <v>1</v>
      </c>
      <c r="AH15" s="100">
        <f>'[1]DATOS-QUINTO'!BO15</f>
        <v>1</v>
      </c>
      <c r="AI15" s="100">
        <f>'[1]DATOS-QUINTO'!BP15</f>
        <v>0</v>
      </c>
      <c r="AJ15" s="100">
        <f>'[1]DATOS-QUINTO'!BQ15</f>
        <v>1</v>
      </c>
      <c r="AK15" s="101">
        <f t="shared" si="44"/>
        <v>1</v>
      </c>
      <c r="AL15" s="101">
        <f t="shared" si="45"/>
        <v>1.12415</v>
      </c>
      <c r="AM15" s="101">
        <f t="shared" si="46"/>
        <v>2</v>
      </c>
      <c r="AN15" s="101">
        <f t="shared" si="47"/>
        <v>2.2013600000000002</v>
      </c>
      <c r="AO15" s="101">
        <f t="shared" si="48"/>
        <v>0</v>
      </c>
      <c r="AP15" s="101">
        <f t="shared" si="49"/>
        <v>0</v>
      </c>
      <c r="AQ15" s="101">
        <f t="shared" si="50"/>
        <v>1</v>
      </c>
      <c r="AR15" s="101">
        <f t="shared" si="51"/>
        <v>1.6583374</v>
      </c>
      <c r="AS15" s="101">
        <f t="shared" si="52"/>
        <v>1</v>
      </c>
      <c r="AT15" s="101">
        <f t="shared" si="53"/>
        <v>1.6587874499999999</v>
      </c>
      <c r="AU15" s="101">
        <f t="shared" si="54"/>
        <v>1</v>
      </c>
      <c r="AV15" s="101">
        <f t="shared" si="55"/>
        <v>1.6782674</v>
      </c>
      <c r="AW15" s="102">
        <f t="shared" si="56"/>
        <v>2</v>
      </c>
      <c r="AX15" s="102">
        <f t="shared" si="57"/>
        <v>2.2483</v>
      </c>
      <c r="AY15" s="102">
        <f t="shared" si="58"/>
        <v>2</v>
      </c>
      <c r="AZ15" s="102">
        <f t="shared" si="59"/>
        <v>2.2013600000000002</v>
      </c>
      <c r="BA15" s="102">
        <f t="shared" si="60"/>
        <v>2</v>
      </c>
      <c r="BB15" s="102">
        <f t="shared" si="61"/>
        <v>1.942896</v>
      </c>
      <c r="BC15" s="102">
        <f t="shared" si="62"/>
        <v>3</v>
      </c>
      <c r="BD15" s="102">
        <f t="shared" si="63"/>
        <v>3.0642420000000001</v>
      </c>
      <c r="BE15" s="103">
        <f t="shared" si="64"/>
        <v>2</v>
      </c>
      <c r="BF15" s="103">
        <f t="shared" si="65"/>
        <v>2.5397180000000001</v>
      </c>
      <c r="BG15" s="103">
        <f t="shared" si="66"/>
        <v>1</v>
      </c>
      <c r="BH15" s="103">
        <f t="shared" si="67"/>
        <v>1.2101409999999999</v>
      </c>
      <c r="BI15" s="103">
        <f t="shared" si="68"/>
        <v>0</v>
      </c>
      <c r="BJ15" s="103">
        <f t="shared" si="69"/>
        <v>0</v>
      </c>
      <c r="BK15" s="103">
        <f t="shared" si="70"/>
        <v>1</v>
      </c>
      <c r="BL15" s="103">
        <f t="shared" si="71"/>
        <v>0.80188999999999999</v>
      </c>
      <c r="BM15" s="104">
        <f t="shared" si="72"/>
        <v>0</v>
      </c>
      <c r="BN15" s="104">
        <f t="shared" si="73"/>
        <v>0</v>
      </c>
      <c r="BO15" s="104">
        <f t="shared" si="74"/>
        <v>1</v>
      </c>
      <c r="BP15" s="104">
        <f t="shared" si="75"/>
        <v>1.4254114250000001</v>
      </c>
      <c r="BQ15" s="104">
        <f t="shared" si="76"/>
        <v>2</v>
      </c>
      <c r="BR15" s="104">
        <f t="shared" si="77"/>
        <v>2.3094974000000001</v>
      </c>
      <c r="BS15" s="104">
        <f t="shared" si="78"/>
        <v>2</v>
      </c>
      <c r="BT15" s="104">
        <f t="shared" si="79"/>
        <v>2.2517399999999999</v>
      </c>
      <c r="BU15" s="105">
        <f t="shared" si="80"/>
        <v>1</v>
      </c>
      <c r="BV15" s="105">
        <f t="shared" si="81"/>
        <v>1.2413000000000001</v>
      </c>
      <c r="BW15" s="100">
        <f t="shared" si="15"/>
        <v>1.12415</v>
      </c>
      <c r="BX15" s="90">
        <f t="shared" si="16"/>
        <v>2.2013600000000002</v>
      </c>
      <c r="BY15" s="100">
        <f t="shared" si="17"/>
        <v>0</v>
      </c>
      <c r="BZ15" s="106">
        <f t="shared" si="18"/>
        <v>1.6583374</v>
      </c>
      <c r="CA15" s="90">
        <f t="shared" si="19"/>
        <v>1.6587874499999999</v>
      </c>
      <c r="CB15" s="106">
        <f t="shared" si="20"/>
        <v>1.6782674</v>
      </c>
      <c r="CC15" s="87">
        <f t="shared" si="21"/>
        <v>2.2483</v>
      </c>
      <c r="CD15" s="107">
        <f t="shared" si="22"/>
        <v>2.2013600000000002</v>
      </c>
      <c r="CE15" s="108">
        <f t="shared" si="23"/>
        <v>1.942896</v>
      </c>
      <c r="CF15" s="80">
        <f t="shared" si="24"/>
        <v>3.0642420000000001</v>
      </c>
      <c r="CG15" s="83">
        <f t="shared" si="82"/>
        <v>2.5397180000000001</v>
      </c>
      <c r="CH15" s="108">
        <f t="shared" si="25"/>
        <v>1.2101409999999999</v>
      </c>
      <c r="CI15" s="80">
        <f t="shared" si="26"/>
        <v>0</v>
      </c>
      <c r="CJ15" s="90">
        <f t="shared" si="27"/>
        <v>0.80188999999999999</v>
      </c>
      <c r="CK15" s="109">
        <f t="shared" si="28"/>
        <v>0</v>
      </c>
      <c r="CL15" s="110">
        <f t="shared" si="29"/>
        <v>1.4254114250000001</v>
      </c>
      <c r="CM15" s="111">
        <f t="shared" si="30"/>
        <v>2.3094974000000001</v>
      </c>
      <c r="CN15" s="87">
        <f t="shared" si="31"/>
        <v>2.2517399999999999</v>
      </c>
      <c r="CO15" s="112">
        <f t="shared" si="32"/>
        <v>1.2413000000000001</v>
      </c>
      <c r="CP15" s="113">
        <f t="shared" si="83"/>
        <v>29.557398075000005</v>
      </c>
      <c r="CQ15" s="113">
        <f t="shared" si="33"/>
        <v>12</v>
      </c>
      <c r="CR15" s="112">
        <f t="shared" si="34"/>
        <v>25</v>
      </c>
      <c r="CS15" s="112">
        <f t="shared" si="35"/>
        <v>8</v>
      </c>
      <c r="CT15" s="57" t="s">
        <v>82</v>
      </c>
      <c r="CU15" s="94">
        <f t="shared" si="36"/>
        <v>8.3209022499999996</v>
      </c>
      <c r="CV15" s="94">
        <f t="shared" si="37"/>
        <v>9.4567979999999991</v>
      </c>
      <c r="CW15" s="94">
        <f t="shared" si="38"/>
        <v>4.551749</v>
      </c>
      <c r="CX15" s="94">
        <f t="shared" si="39"/>
        <v>3.7349088250000002</v>
      </c>
      <c r="CY15" s="94">
        <f t="shared" si="40"/>
        <v>3.4930399999999997</v>
      </c>
      <c r="CZ15" s="58" t="s">
        <v>82</v>
      </c>
      <c r="DA15" s="116">
        <f t="shared" ref="DA15:DE15" si="180">CU15/$CP15</f>
        <v>0.281516736652064</v>
      </c>
      <c r="DB15" s="116">
        <f t="shared" si="180"/>
        <v>0.31994690385141411</v>
      </c>
      <c r="DC15" s="116">
        <f t="shared" si="180"/>
        <v>0.15399694480719273</v>
      </c>
      <c r="DD15" s="116">
        <f t="shared" si="180"/>
        <v>0.12636121811273468</v>
      </c>
      <c r="DE15" s="116">
        <f t="shared" si="180"/>
        <v>0.11817819657659427</v>
      </c>
      <c r="DF15" s="58" t="s">
        <v>82</v>
      </c>
      <c r="DG15" s="116">
        <f t="shared" si="42"/>
        <v>0.75757575757575757</v>
      </c>
      <c r="DH15" s="116">
        <f t="shared" si="43"/>
        <v>0.24242424242424243</v>
      </c>
      <c r="DI15" s="46">
        <f>'RANKING-QUINTOS'!L10</f>
        <v>0</v>
      </c>
      <c r="DJ15" s="46">
        <f t="shared" si="85"/>
        <v>15</v>
      </c>
      <c r="DK15" s="118" t="str">
        <f t="shared" si="86"/>
        <v>Azumi007</v>
      </c>
      <c r="DL15" s="46" t="str">
        <f t="shared" si="87"/>
        <v>CCAMA  GRANDE  KIARA AZUMI</v>
      </c>
      <c r="DM15" s="46">
        <v>5</v>
      </c>
      <c r="DN15" s="46" t="s">
        <v>74</v>
      </c>
      <c r="DO15" s="46" t="s">
        <v>186</v>
      </c>
      <c r="DP15" s="46" t="s">
        <v>187</v>
      </c>
      <c r="DQ15" s="46">
        <f t="shared" si="88"/>
        <v>11</v>
      </c>
      <c r="DR15" s="46" t="str">
        <f t="shared" si="89"/>
        <v>TERCIO SUPERIOR</v>
      </c>
      <c r="DS15" s="46">
        <v>33</v>
      </c>
      <c r="DT15" s="46">
        <f t="shared" si="90"/>
        <v>25</v>
      </c>
      <c r="DU15" s="46">
        <f t="shared" si="91"/>
        <v>8</v>
      </c>
      <c r="DV15" s="46">
        <f>'RESULTADOS QUINTO'!HX15</f>
        <v>29.557398075000002</v>
      </c>
      <c r="DW15" s="46">
        <f t="shared" si="92"/>
        <v>15</v>
      </c>
      <c r="DX15" s="119">
        <f t="shared" si="93"/>
        <v>0.75757575757575757</v>
      </c>
      <c r="DY15" s="119"/>
      <c r="EC15" s="120">
        <f t="shared" si="94"/>
        <v>1</v>
      </c>
      <c r="ED15" s="120">
        <v>1.6782674</v>
      </c>
      <c r="EE15" s="120">
        <f t="shared" si="95"/>
        <v>1</v>
      </c>
      <c r="EF15" s="120">
        <f t="shared" si="96"/>
        <v>0</v>
      </c>
      <c r="EG15" s="120">
        <f t="shared" si="97"/>
        <v>1.6782674</v>
      </c>
      <c r="EH15" s="121">
        <f t="shared" si="98"/>
        <v>1</v>
      </c>
      <c r="EI15" s="121">
        <v>1.6587874499999999</v>
      </c>
      <c r="EJ15" s="121">
        <f t="shared" si="99"/>
        <v>1</v>
      </c>
      <c r="EK15" s="121">
        <f t="shared" si="100"/>
        <v>0</v>
      </c>
      <c r="EL15" s="121">
        <f t="shared" si="101"/>
        <v>1.6587874499999999</v>
      </c>
      <c r="EM15" s="122">
        <f t="shared" si="102"/>
        <v>1</v>
      </c>
      <c r="EN15" s="122">
        <v>1.6495770000000001</v>
      </c>
      <c r="EO15" s="122">
        <f t="shared" si="103"/>
        <v>0</v>
      </c>
      <c r="EP15" s="122">
        <f t="shared" si="104"/>
        <v>1</v>
      </c>
      <c r="EQ15" s="122">
        <f t="shared" si="105"/>
        <v>0</v>
      </c>
      <c r="ER15" s="123">
        <f t="shared" si="106"/>
        <v>1</v>
      </c>
      <c r="ES15" s="123">
        <v>1.6583374</v>
      </c>
      <c r="ET15" s="123">
        <f t="shared" si="107"/>
        <v>1</v>
      </c>
      <c r="EU15" s="123">
        <f t="shared" si="108"/>
        <v>0</v>
      </c>
      <c r="EV15" s="123">
        <f t="shared" si="109"/>
        <v>1.6583374</v>
      </c>
      <c r="EW15" s="64">
        <f t="shared" si="110"/>
        <v>4.9953922500000001</v>
      </c>
      <c r="EX15" s="124">
        <f t="shared" si="111"/>
        <v>2</v>
      </c>
      <c r="EY15" s="124">
        <v>1.52482685</v>
      </c>
      <c r="EZ15" s="124">
        <f t="shared" si="112"/>
        <v>0</v>
      </c>
      <c r="FA15" s="124">
        <f t="shared" si="113"/>
        <v>2</v>
      </c>
      <c r="FB15" s="124">
        <f t="shared" si="114"/>
        <v>0</v>
      </c>
      <c r="FC15" s="123">
        <f t="shared" si="115"/>
        <v>2</v>
      </c>
      <c r="FD15" s="123">
        <v>1.4254114250000001</v>
      </c>
      <c r="FE15" s="123">
        <f t="shared" si="116"/>
        <v>1</v>
      </c>
      <c r="FF15" s="123">
        <f t="shared" si="117"/>
        <v>1</v>
      </c>
      <c r="FG15" s="123">
        <f t="shared" si="118"/>
        <v>1.4254114250000001</v>
      </c>
      <c r="FH15" s="122">
        <f t="shared" si="119"/>
        <v>2</v>
      </c>
      <c r="FI15" s="122">
        <v>1.1547487000000001</v>
      </c>
      <c r="FJ15" s="122">
        <f t="shared" si="120"/>
        <v>2</v>
      </c>
      <c r="FK15" s="122">
        <f t="shared" si="121"/>
        <v>0</v>
      </c>
      <c r="FL15" s="122">
        <f t="shared" si="122"/>
        <v>2.3094974000000001</v>
      </c>
      <c r="FM15" s="81">
        <f t="shared" si="123"/>
        <v>3.7349088250000002</v>
      </c>
      <c r="FN15" s="123">
        <f t="shared" si="124"/>
        <v>3</v>
      </c>
      <c r="FO15" s="123">
        <v>1.021414</v>
      </c>
      <c r="FP15" s="123">
        <f t="shared" si="125"/>
        <v>3</v>
      </c>
      <c r="FQ15" s="123">
        <f t="shared" si="126"/>
        <v>0</v>
      </c>
      <c r="FR15" s="123">
        <f t="shared" si="127"/>
        <v>3.0642420000000001</v>
      </c>
      <c r="FS15" s="121">
        <f t="shared" si="128"/>
        <v>2</v>
      </c>
      <c r="FT15" s="121">
        <v>0.97144799999999998</v>
      </c>
      <c r="FU15" s="121">
        <f t="shared" si="129"/>
        <v>2</v>
      </c>
      <c r="FV15" s="121">
        <f t="shared" si="130"/>
        <v>0</v>
      </c>
      <c r="FW15" s="121">
        <f t="shared" si="131"/>
        <v>1.942896</v>
      </c>
      <c r="FX15" s="124">
        <f t="shared" si="177"/>
        <v>3</v>
      </c>
      <c r="FY15" s="124">
        <v>1.2698590000000001</v>
      </c>
      <c r="FZ15" s="124">
        <f t="shared" si="133"/>
        <v>2</v>
      </c>
      <c r="GA15" s="124">
        <f t="shared" si="134"/>
        <v>1</v>
      </c>
      <c r="GB15" s="124">
        <f t="shared" si="135"/>
        <v>2.5397180000000001</v>
      </c>
      <c r="GC15" s="125">
        <f t="shared" si="136"/>
        <v>2</v>
      </c>
      <c r="GD15" s="125">
        <v>1.2101409999999999</v>
      </c>
      <c r="GE15" s="125">
        <f t="shared" si="137"/>
        <v>1</v>
      </c>
      <c r="GF15" s="125">
        <f t="shared" si="138"/>
        <v>1</v>
      </c>
      <c r="GG15" s="125">
        <f t="shared" si="139"/>
        <v>1.2101409999999999</v>
      </c>
      <c r="GH15" s="126">
        <f t="shared" si="140"/>
        <v>1</v>
      </c>
      <c r="GI15" s="126">
        <v>0.80188999999999999</v>
      </c>
      <c r="GJ15" s="126">
        <f t="shared" si="141"/>
        <v>1</v>
      </c>
      <c r="GK15" s="126">
        <f t="shared" si="142"/>
        <v>0</v>
      </c>
      <c r="GL15" s="126">
        <f t="shared" si="143"/>
        <v>0.80188999999999999</v>
      </c>
      <c r="GM15" s="124">
        <f t="shared" si="144"/>
        <v>1</v>
      </c>
      <c r="GN15" s="124">
        <v>0.79674</v>
      </c>
      <c r="GO15" s="124">
        <f t="shared" si="145"/>
        <v>0</v>
      </c>
      <c r="GP15" s="124">
        <f t="shared" si="146"/>
        <v>1</v>
      </c>
      <c r="GQ15" s="124">
        <f t="shared" si="147"/>
        <v>0</v>
      </c>
      <c r="GR15" s="100">
        <f t="shared" si="148"/>
        <v>2</v>
      </c>
      <c r="GS15" s="100">
        <v>1.1258699999999999</v>
      </c>
      <c r="GT15" s="100">
        <f t="shared" si="149"/>
        <v>2</v>
      </c>
      <c r="GU15" s="100">
        <f t="shared" si="150"/>
        <v>0</v>
      </c>
      <c r="GV15" s="100">
        <f t="shared" si="151"/>
        <v>2.2517399999999999</v>
      </c>
      <c r="GW15" s="125">
        <f t="shared" si="152"/>
        <v>2</v>
      </c>
      <c r="GX15" s="125">
        <v>1.2413000000000001</v>
      </c>
      <c r="GY15" s="125">
        <f t="shared" si="153"/>
        <v>1</v>
      </c>
      <c r="GZ15" s="125">
        <f t="shared" si="154"/>
        <v>1</v>
      </c>
      <c r="HA15" s="125">
        <f t="shared" si="155"/>
        <v>1.2413000000000001</v>
      </c>
      <c r="HB15" s="81">
        <f t="shared" si="156"/>
        <v>13.051927000000001</v>
      </c>
      <c r="HC15" s="127">
        <f t="shared" si="157"/>
        <v>1</v>
      </c>
      <c r="HD15" s="127">
        <v>1.12415</v>
      </c>
      <c r="HE15" s="127">
        <f t="shared" si="158"/>
        <v>1</v>
      </c>
      <c r="HF15" s="127">
        <f t="shared" si="159"/>
        <v>0</v>
      </c>
      <c r="HG15" s="127">
        <f t="shared" si="160"/>
        <v>1.12415</v>
      </c>
      <c r="HH15" s="120">
        <f t="shared" si="161"/>
        <v>2</v>
      </c>
      <c r="HI15" s="120">
        <v>1.1006800000000001</v>
      </c>
      <c r="HJ15" s="120">
        <f t="shared" si="162"/>
        <v>2</v>
      </c>
      <c r="HK15" s="120">
        <f t="shared" si="163"/>
        <v>0</v>
      </c>
      <c r="HL15" s="120">
        <f t="shared" si="164"/>
        <v>2.2013600000000002</v>
      </c>
      <c r="HM15" s="123">
        <f t="shared" si="165"/>
        <v>2</v>
      </c>
      <c r="HN15" s="123">
        <v>1.1006800000000001</v>
      </c>
      <c r="HO15" s="123">
        <f t="shared" si="166"/>
        <v>2</v>
      </c>
      <c r="HP15" s="123">
        <f t="shared" si="167"/>
        <v>0</v>
      </c>
      <c r="HQ15" s="123">
        <f t="shared" si="168"/>
        <v>2.2013600000000002</v>
      </c>
      <c r="HR15" s="122">
        <f t="shared" si="169"/>
        <v>2</v>
      </c>
      <c r="HS15" s="122">
        <v>1.12415</v>
      </c>
      <c r="HT15" s="122">
        <f t="shared" si="170"/>
        <v>2</v>
      </c>
      <c r="HU15" s="122">
        <f t="shared" si="171"/>
        <v>0</v>
      </c>
      <c r="HV15" s="122">
        <f t="shared" si="172"/>
        <v>2.2483</v>
      </c>
      <c r="HW15" s="81">
        <f t="shared" si="173"/>
        <v>7.775170000000001</v>
      </c>
      <c r="HX15" s="128">
        <f t="shared" si="174"/>
        <v>29.557398075000002</v>
      </c>
      <c r="IN15" s="46" t="s">
        <v>71</v>
      </c>
      <c r="IO15" s="46" t="s">
        <v>82</v>
      </c>
      <c r="IP15" s="46" t="s">
        <v>266</v>
      </c>
    </row>
    <row r="16" spans="1:250">
      <c r="A16" s="76">
        <v>8</v>
      </c>
      <c r="B16" s="77" t="s">
        <v>83</v>
      </c>
      <c r="C16" s="78" t="s">
        <v>71</v>
      </c>
      <c r="D16" s="79">
        <f>'[1]DATOS-QUINTO'!AK16</f>
        <v>0</v>
      </c>
      <c r="E16" s="80">
        <f>'[1]DATOS-QUINTO'!AL16</f>
        <v>1</v>
      </c>
      <c r="F16" s="80">
        <f>'[1]DATOS-QUINTO'!AM16</f>
        <v>1</v>
      </c>
      <c r="G16" s="80">
        <f>'[1]DATOS-QUINTO'!AN16</f>
        <v>1</v>
      </c>
      <c r="H16" s="80">
        <f>'[1]DATOS-QUINTO'!AO16</f>
        <v>0</v>
      </c>
      <c r="I16" s="80">
        <f>'[1]DATOS-QUINTO'!AP16</f>
        <v>1</v>
      </c>
      <c r="J16" s="80">
        <f>'[1]DATOS-QUINTO'!AQ16</f>
        <v>0</v>
      </c>
      <c r="K16" s="87">
        <f>'[1]DATOS-QUINTO'!AR16</f>
        <v>1</v>
      </c>
      <c r="L16" s="87">
        <f>'[1]DATOS-QUINTO'!AS16</f>
        <v>1</v>
      </c>
      <c r="M16" s="87">
        <f>'[1]DATOS-QUINTO'!AT16</f>
        <v>1</v>
      </c>
      <c r="N16" s="87">
        <f>'[1]DATOS-QUINTO'!AU16</f>
        <v>1</v>
      </c>
      <c r="O16" s="87">
        <f>'[1]DATOS-QUINTO'!AV16</f>
        <v>1</v>
      </c>
      <c r="P16" s="87">
        <f>'[1]DATOS-QUINTO'!AW16</f>
        <v>1</v>
      </c>
      <c r="Q16" s="87">
        <f>'[1]DATOS-QUINTO'!AX16</f>
        <v>1</v>
      </c>
      <c r="R16" s="87">
        <f>'[1]DATOS-QUINTO'!AY16</f>
        <v>1</v>
      </c>
      <c r="S16" s="87">
        <f>'[1]DATOS-QUINTO'!AZ16</f>
        <v>1</v>
      </c>
      <c r="T16" s="90">
        <f>'[1]DATOS-QUINTO'!BA16</f>
        <v>1</v>
      </c>
      <c r="U16" s="90">
        <f>'[1]DATOS-QUINTO'!BB16</f>
        <v>0</v>
      </c>
      <c r="V16" s="90">
        <f>'[1]DATOS-QUINTO'!BC16</f>
        <v>1</v>
      </c>
      <c r="W16" s="90">
        <f>'[1]DATOS-QUINTO'!BD16</f>
        <v>1</v>
      </c>
      <c r="X16" s="90">
        <f>'[1]DATOS-QUINTO'!BE16</f>
        <v>0</v>
      </c>
      <c r="Y16" s="90">
        <f>'[1]DATOS-QUINTO'!BF16</f>
        <v>0</v>
      </c>
      <c r="Z16" s="90">
        <f>'[1]DATOS-QUINTO'!BG16</f>
        <v>1</v>
      </c>
      <c r="AA16" s="50">
        <f>'[1]DATOS-QUINTO'!BH16</f>
        <v>1</v>
      </c>
      <c r="AB16" s="50">
        <f>'[1]DATOS-QUINTO'!BI16</f>
        <v>0</v>
      </c>
      <c r="AC16" s="50">
        <f>'[1]DATOS-QUINTO'!BJ16</f>
        <v>1</v>
      </c>
      <c r="AD16" s="50">
        <f>'[1]DATOS-QUINTO'!BK16</f>
        <v>0</v>
      </c>
      <c r="AE16" s="50">
        <f>'[1]DATOS-QUINTO'!BL16</f>
        <v>1</v>
      </c>
      <c r="AF16" s="50">
        <f>'[1]DATOS-QUINTO'!BM16</f>
        <v>1</v>
      </c>
      <c r="AG16" s="100">
        <f>'[1]DATOS-QUINTO'!BN16</f>
        <v>1</v>
      </c>
      <c r="AH16" s="100">
        <f>'[1]DATOS-QUINTO'!BO16</f>
        <v>1</v>
      </c>
      <c r="AI16" s="100">
        <f>'[1]DATOS-QUINTO'!BP16</f>
        <v>1</v>
      </c>
      <c r="AJ16" s="100">
        <f>'[1]DATOS-QUINTO'!BQ16</f>
        <v>1</v>
      </c>
      <c r="AK16" s="101">
        <f t="shared" si="44"/>
        <v>0</v>
      </c>
      <c r="AL16" s="101">
        <f t="shared" si="45"/>
        <v>0</v>
      </c>
      <c r="AM16" s="101">
        <f t="shared" si="46"/>
        <v>2</v>
      </c>
      <c r="AN16" s="101">
        <f t="shared" si="47"/>
        <v>2.2013600000000002</v>
      </c>
      <c r="AO16" s="101">
        <f t="shared" si="48"/>
        <v>1</v>
      </c>
      <c r="AP16" s="101">
        <f t="shared" si="49"/>
        <v>1.6495770000000001</v>
      </c>
      <c r="AQ16" s="101">
        <f t="shared" si="50"/>
        <v>0</v>
      </c>
      <c r="AR16" s="101">
        <f t="shared" si="51"/>
        <v>0</v>
      </c>
      <c r="AS16" s="101">
        <f t="shared" si="52"/>
        <v>1</v>
      </c>
      <c r="AT16" s="101">
        <f t="shared" si="53"/>
        <v>1.6587874499999999</v>
      </c>
      <c r="AU16" s="101">
        <f t="shared" si="54"/>
        <v>0</v>
      </c>
      <c r="AV16" s="101">
        <f t="shared" si="55"/>
        <v>0</v>
      </c>
      <c r="AW16" s="102">
        <f t="shared" si="56"/>
        <v>2</v>
      </c>
      <c r="AX16" s="102">
        <f t="shared" si="57"/>
        <v>2.2483</v>
      </c>
      <c r="AY16" s="102">
        <f t="shared" si="58"/>
        <v>2</v>
      </c>
      <c r="AZ16" s="102">
        <f t="shared" si="59"/>
        <v>2.2013600000000002</v>
      </c>
      <c r="BA16" s="102">
        <f t="shared" si="60"/>
        <v>2</v>
      </c>
      <c r="BB16" s="102">
        <f t="shared" si="61"/>
        <v>1.942896</v>
      </c>
      <c r="BC16" s="102">
        <f t="shared" si="62"/>
        <v>3</v>
      </c>
      <c r="BD16" s="102">
        <f t="shared" si="63"/>
        <v>3.0642420000000001</v>
      </c>
      <c r="BE16" s="103">
        <f t="shared" si="64"/>
        <v>2</v>
      </c>
      <c r="BF16" s="103">
        <f t="shared" si="65"/>
        <v>2.5397180000000001</v>
      </c>
      <c r="BG16" s="103">
        <f t="shared" si="66"/>
        <v>1</v>
      </c>
      <c r="BH16" s="103">
        <f t="shared" si="67"/>
        <v>1.2101409999999999</v>
      </c>
      <c r="BI16" s="103">
        <f t="shared" si="68"/>
        <v>0</v>
      </c>
      <c r="BJ16" s="103">
        <f t="shared" si="69"/>
        <v>0</v>
      </c>
      <c r="BK16" s="103">
        <f t="shared" si="70"/>
        <v>1</v>
      </c>
      <c r="BL16" s="103">
        <f t="shared" si="71"/>
        <v>0.80188999999999999</v>
      </c>
      <c r="BM16" s="104">
        <f t="shared" si="72"/>
        <v>1</v>
      </c>
      <c r="BN16" s="104">
        <f t="shared" si="73"/>
        <v>1.52482685</v>
      </c>
      <c r="BO16" s="104">
        <f t="shared" si="74"/>
        <v>1</v>
      </c>
      <c r="BP16" s="104">
        <f t="shared" si="75"/>
        <v>1.4254114250000001</v>
      </c>
      <c r="BQ16" s="104">
        <f t="shared" si="76"/>
        <v>2</v>
      </c>
      <c r="BR16" s="104">
        <f t="shared" si="77"/>
        <v>2.3094974000000001</v>
      </c>
      <c r="BS16" s="104">
        <f t="shared" si="78"/>
        <v>2</v>
      </c>
      <c r="BT16" s="104">
        <f t="shared" si="79"/>
        <v>2.2517399999999999</v>
      </c>
      <c r="BU16" s="105">
        <f t="shared" si="80"/>
        <v>2</v>
      </c>
      <c r="BV16" s="105">
        <f t="shared" si="81"/>
        <v>2.4826000000000001</v>
      </c>
      <c r="BW16" s="100">
        <f t="shared" si="15"/>
        <v>0</v>
      </c>
      <c r="BX16" s="90">
        <f t="shared" si="16"/>
        <v>2.2013600000000002</v>
      </c>
      <c r="BY16" s="100">
        <f t="shared" si="17"/>
        <v>1.6495770000000001</v>
      </c>
      <c r="BZ16" s="106">
        <f t="shared" si="18"/>
        <v>0</v>
      </c>
      <c r="CA16" s="90">
        <f t="shared" si="19"/>
        <v>1.6587874499999999</v>
      </c>
      <c r="CB16" s="106">
        <f t="shared" si="20"/>
        <v>0</v>
      </c>
      <c r="CC16" s="87">
        <f t="shared" si="21"/>
        <v>2.2483</v>
      </c>
      <c r="CD16" s="107">
        <f t="shared" si="22"/>
        <v>2.2013600000000002</v>
      </c>
      <c r="CE16" s="108">
        <f t="shared" si="23"/>
        <v>1.942896</v>
      </c>
      <c r="CF16" s="80">
        <f t="shared" si="24"/>
        <v>3.0642420000000001</v>
      </c>
      <c r="CG16" s="83">
        <f t="shared" si="82"/>
        <v>2.5397180000000001</v>
      </c>
      <c r="CH16" s="108">
        <f t="shared" si="25"/>
        <v>1.2101409999999999</v>
      </c>
      <c r="CI16" s="80">
        <f t="shared" si="26"/>
        <v>0</v>
      </c>
      <c r="CJ16" s="90">
        <f t="shared" si="27"/>
        <v>0.80188999999999999</v>
      </c>
      <c r="CK16" s="109">
        <f t="shared" si="28"/>
        <v>1.52482685</v>
      </c>
      <c r="CL16" s="110">
        <f t="shared" si="29"/>
        <v>1.4254114250000001</v>
      </c>
      <c r="CM16" s="111">
        <f t="shared" si="30"/>
        <v>2.3094974000000001</v>
      </c>
      <c r="CN16" s="87">
        <f t="shared" si="31"/>
        <v>2.2517399999999999</v>
      </c>
      <c r="CO16" s="112">
        <f t="shared" si="32"/>
        <v>2.4826000000000001</v>
      </c>
      <c r="CP16" s="113">
        <f t="shared" si="83"/>
        <v>29.512347125000002</v>
      </c>
      <c r="CQ16" s="113">
        <f t="shared" si="33"/>
        <v>13</v>
      </c>
      <c r="CR16" s="112">
        <f t="shared" si="34"/>
        <v>25</v>
      </c>
      <c r="CS16" s="112">
        <f t="shared" si="35"/>
        <v>8</v>
      </c>
      <c r="CT16" s="57" t="s">
        <v>83</v>
      </c>
      <c r="CU16" s="94">
        <f t="shared" si="36"/>
        <v>5.5097244500000002</v>
      </c>
      <c r="CV16" s="94">
        <f t="shared" si="37"/>
        <v>9.4567979999999991</v>
      </c>
      <c r="CW16" s="94">
        <f t="shared" si="38"/>
        <v>4.551749</v>
      </c>
      <c r="CX16" s="94">
        <f t="shared" si="39"/>
        <v>5.2597356749999999</v>
      </c>
      <c r="CY16" s="94">
        <f t="shared" si="40"/>
        <v>4.7343399999999995</v>
      </c>
      <c r="CZ16" s="58" t="s">
        <v>83</v>
      </c>
      <c r="DA16" s="116">
        <f t="shared" ref="DA16:DE16" si="181">CU16/$CP16</f>
        <v>0.1866921809594973</v>
      </c>
      <c r="DB16" s="116">
        <f t="shared" si="181"/>
        <v>0.32043530661745018</v>
      </c>
      <c r="DC16" s="116">
        <f t="shared" si="181"/>
        <v>0.15423202298078825</v>
      </c>
      <c r="DD16" s="116">
        <f t="shared" si="181"/>
        <v>0.17822153055879658</v>
      </c>
      <c r="DE16" s="116">
        <f t="shared" si="181"/>
        <v>0.16041895888346763</v>
      </c>
      <c r="DF16" s="58" t="s">
        <v>83</v>
      </c>
      <c r="DG16" s="116">
        <f t="shared" si="42"/>
        <v>0.75757575757575757</v>
      </c>
      <c r="DH16" s="116">
        <f t="shared" si="43"/>
        <v>0.24242424242424243</v>
      </c>
      <c r="DI16" s="46">
        <f>'RANKING-QUINTOS'!L11</f>
        <v>0</v>
      </c>
      <c r="DJ16" s="46">
        <f t="shared" si="85"/>
        <v>15</v>
      </c>
      <c r="DK16" s="118" t="str">
        <f t="shared" si="86"/>
        <v>Vm252515</v>
      </c>
      <c r="DL16" s="46" t="str">
        <f t="shared" si="87"/>
        <v>CHAMBI  MAMANI  VALERY MILAGROS</v>
      </c>
      <c r="DM16" s="46">
        <v>5</v>
      </c>
      <c r="DN16" s="46" t="s">
        <v>74</v>
      </c>
      <c r="DO16" s="46" t="s">
        <v>186</v>
      </c>
      <c r="DP16" s="46" t="s">
        <v>187</v>
      </c>
      <c r="DQ16" s="46">
        <f t="shared" si="88"/>
        <v>12</v>
      </c>
      <c r="DR16" s="46" t="str">
        <f t="shared" si="89"/>
        <v>TERCIO SUPERIOR</v>
      </c>
      <c r="DS16" s="46">
        <v>33</v>
      </c>
      <c r="DT16" s="46">
        <f t="shared" si="90"/>
        <v>25</v>
      </c>
      <c r="DU16" s="46">
        <f t="shared" si="91"/>
        <v>8</v>
      </c>
      <c r="DV16" s="46">
        <f>'RESULTADOS QUINTO'!HX16</f>
        <v>29.512347125000005</v>
      </c>
      <c r="DW16" s="46">
        <f t="shared" si="92"/>
        <v>15</v>
      </c>
      <c r="DX16" s="119">
        <f t="shared" si="93"/>
        <v>0.75757575757575757</v>
      </c>
      <c r="DY16" s="119"/>
      <c r="EC16" s="120">
        <f t="shared" si="94"/>
        <v>1</v>
      </c>
      <c r="ED16" s="120">
        <v>1.6782674</v>
      </c>
      <c r="EE16" s="120">
        <f t="shared" si="95"/>
        <v>0</v>
      </c>
      <c r="EF16" s="120">
        <f t="shared" si="96"/>
        <v>1</v>
      </c>
      <c r="EG16" s="120">
        <f t="shared" si="97"/>
        <v>0</v>
      </c>
      <c r="EH16" s="121">
        <f t="shared" si="98"/>
        <v>1</v>
      </c>
      <c r="EI16" s="121">
        <v>1.6587874499999999</v>
      </c>
      <c r="EJ16" s="121">
        <f t="shared" si="99"/>
        <v>1</v>
      </c>
      <c r="EK16" s="121">
        <f t="shared" si="100"/>
        <v>0</v>
      </c>
      <c r="EL16" s="121">
        <f t="shared" si="101"/>
        <v>1.6587874499999999</v>
      </c>
      <c r="EM16" s="122">
        <f t="shared" si="102"/>
        <v>1</v>
      </c>
      <c r="EN16" s="122">
        <v>1.6495770000000001</v>
      </c>
      <c r="EO16" s="122">
        <f t="shared" si="103"/>
        <v>1</v>
      </c>
      <c r="EP16" s="122">
        <f t="shared" si="104"/>
        <v>0</v>
      </c>
      <c r="EQ16" s="122">
        <f t="shared" si="105"/>
        <v>1.6495770000000001</v>
      </c>
      <c r="ER16" s="123">
        <f t="shared" si="106"/>
        <v>1</v>
      </c>
      <c r="ES16" s="123">
        <v>1.6583374</v>
      </c>
      <c r="ET16" s="123">
        <f t="shared" si="107"/>
        <v>0</v>
      </c>
      <c r="EU16" s="123">
        <f t="shared" si="108"/>
        <v>1</v>
      </c>
      <c r="EV16" s="123">
        <f t="shared" si="109"/>
        <v>0</v>
      </c>
      <c r="EW16" s="64">
        <f t="shared" si="110"/>
        <v>3.30836445</v>
      </c>
      <c r="EX16" s="124">
        <f t="shared" si="111"/>
        <v>2</v>
      </c>
      <c r="EY16" s="124">
        <v>1.52482685</v>
      </c>
      <c r="EZ16" s="124">
        <f t="shared" si="112"/>
        <v>1</v>
      </c>
      <c r="FA16" s="124">
        <f t="shared" si="113"/>
        <v>1</v>
      </c>
      <c r="FB16" s="124">
        <f t="shared" si="114"/>
        <v>1.52482685</v>
      </c>
      <c r="FC16" s="123">
        <f t="shared" si="115"/>
        <v>2</v>
      </c>
      <c r="FD16" s="123">
        <v>1.4254114250000001</v>
      </c>
      <c r="FE16" s="123">
        <f t="shared" si="116"/>
        <v>1</v>
      </c>
      <c r="FF16" s="123">
        <f t="shared" si="117"/>
        <v>1</v>
      </c>
      <c r="FG16" s="123">
        <f t="shared" si="118"/>
        <v>1.4254114250000001</v>
      </c>
      <c r="FH16" s="122">
        <f t="shared" si="119"/>
        <v>2</v>
      </c>
      <c r="FI16" s="122">
        <v>1.1547487000000001</v>
      </c>
      <c r="FJ16" s="122">
        <f t="shared" si="120"/>
        <v>2</v>
      </c>
      <c r="FK16" s="122">
        <f t="shared" si="121"/>
        <v>0</v>
      </c>
      <c r="FL16" s="122">
        <f t="shared" si="122"/>
        <v>2.3094974000000001</v>
      </c>
      <c r="FM16" s="81">
        <f t="shared" si="123"/>
        <v>5.2597356749999999</v>
      </c>
      <c r="FN16" s="123">
        <f t="shared" si="124"/>
        <v>3</v>
      </c>
      <c r="FO16" s="123">
        <v>1.021414</v>
      </c>
      <c r="FP16" s="123">
        <f t="shared" si="125"/>
        <v>3</v>
      </c>
      <c r="FQ16" s="123">
        <f t="shared" si="126"/>
        <v>0</v>
      </c>
      <c r="FR16" s="123">
        <f t="shared" si="127"/>
        <v>3.0642420000000001</v>
      </c>
      <c r="FS16" s="121">
        <f t="shared" si="128"/>
        <v>2</v>
      </c>
      <c r="FT16" s="121">
        <v>0.97144799999999998</v>
      </c>
      <c r="FU16" s="121">
        <f t="shared" si="129"/>
        <v>2</v>
      </c>
      <c r="FV16" s="121">
        <f t="shared" si="130"/>
        <v>0</v>
      </c>
      <c r="FW16" s="121">
        <f t="shared" si="131"/>
        <v>1.942896</v>
      </c>
      <c r="FX16" s="124">
        <f t="shared" si="177"/>
        <v>3</v>
      </c>
      <c r="FY16" s="124">
        <v>1.2698590000000001</v>
      </c>
      <c r="FZ16" s="124">
        <f t="shared" si="133"/>
        <v>2</v>
      </c>
      <c r="GA16" s="124">
        <f t="shared" si="134"/>
        <v>1</v>
      </c>
      <c r="GB16" s="124">
        <f t="shared" si="135"/>
        <v>2.5397180000000001</v>
      </c>
      <c r="GC16" s="125">
        <f t="shared" si="136"/>
        <v>2</v>
      </c>
      <c r="GD16" s="125">
        <v>1.2101409999999999</v>
      </c>
      <c r="GE16" s="125">
        <f t="shared" si="137"/>
        <v>1</v>
      </c>
      <c r="GF16" s="125">
        <f t="shared" si="138"/>
        <v>1</v>
      </c>
      <c r="GG16" s="125">
        <f t="shared" si="139"/>
        <v>1.2101409999999999</v>
      </c>
      <c r="GH16" s="126">
        <f t="shared" si="140"/>
        <v>1</v>
      </c>
      <c r="GI16" s="126">
        <v>0.80188999999999999</v>
      </c>
      <c r="GJ16" s="126">
        <f t="shared" si="141"/>
        <v>1</v>
      </c>
      <c r="GK16" s="126">
        <f t="shared" si="142"/>
        <v>0</v>
      </c>
      <c r="GL16" s="126">
        <f t="shared" si="143"/>
        <v>0.80188999999999999</v>
      </c>
      <c r="GM16" s="124">
        <f t="shared" si="144"/>
        <v>1</v>
      </c>
      <c r="GN16" s="124">
        <v>0.79674</v>
      </c>
      <c r="GO16" s="124">
        <f t="shared" si="145"/>
        <v>0</v>
      </c>
      <c r="GP16" s="124">
        <f t="shared" si="146"/>
        <v>1</v>
      </c>
      <c r="GQ16" s="124">
        <f t="shared" si="147"/>
        <v>0</v>
      </c>
      <c r="GR16" s="100">
        <f t="shared" si="148"/>
        <v>2</v>
      </c>
      <c r="GS16" s="100">
        <v>1.1258699999999999</v>
      </c>
      <c r="GT16" s="100">
        <f t="shared" si="149"/>
        <v>2</v>
      </c>
      <c r="GU16" s="100">
        <f t="shared" si="150"/>
        <v>0</v>
      </c>
      <c r="GV16" s="100">
        <f t="shared" si="151"/>
        <v>2.2517399999999999</v>
      </c>
      <c r="GW16" s="125">
        <f t="shared" si="152"/>
        <v>2</v>
      </c>
      <c r="GX16" s="125">
        <v>1.2413000000000001</v>
      </c>
      <c r="GY16" s="125">
        <f t="shared" si="153"/>
        <v>2</v>
      </c>
      <c r="GZ16" s="125">
        <f t="shared" si="154"/>
        <v>0</v>
      </c>
      <c r="HA16" s="125">
        <f t="shared" si="155"/>
        <v>2.4826000000000001</v>
      </c>
      <c r="HB16" s="81">
        <f t="shared" si="156"/>
        <v>14.293227</v>
      </c>
      <c r="HC16" s="127">
        <f t="shared" si="157"/>
        <v>1</v>
      </c>
      <c r="HD16" s="127">
        <v>1.12415</v>
      </c>
      <c r="HE16" s="127">
        <f t="shared" si="158"/>
        <v>0</v>
      </c>
      <c r="HF16" s="127">
        <f t="shared" si="159"/>
        <v>1</v>
      </c>
      <c r="HG16" s="127">
        <f t="shared" si="160"/>
        <v>0</v>
      </c>
      <c r="HH16" s="120">
        <f t="shared" si="161"/>
        <v>2</v>
      </c>
      <c r="HI16" s="120">
        <v>1.1006800000000001</v>
      </c>
      <c r="HJ16" s="120">
        <f t="shared" si="162"/>
        <v>2</v>
      </c>
      <c r="HK16" s="120">
        <f t="shared" si="163"/>
        <v>0</v>
      </c>
      <c r="HL16" s="120">
        <f t="shared" si="164"/>
        <v>2.2013600000000002</v>
      </c>
      <c r="HM16" s="123">
        <f t="shared" si="165"/>
        <v>2</v>
      </c>
      <c r="HN16" s="123">
        <v>1.1006800000000001</v>
      </c>
      <c r="HO16" s="123">
        <f t="shared" si="166"/>
        <v>2</v>
      </c>
      <c r="HP16" s="123">
        <f t="shared" si="167"/>
        <v>0</v>
      </c>
      <c r="HQ16" s="123">
        <f t="shared" si="168"/>
        <v>2.2013600000000002</v>
      </c>
      <c r="HR16" s="122">
        <f t="shared" si="169"/>
        <v>2</v>
      </c>
      <c r="HS16" s="122">
        <v>1.12415</v>
      </c>
      <c r="HT16" s="122">
        <f t="shared" si="170"/>
        <v>2</v>
      </c>
      <c r="HU16" s="122">
        <f t="shared" si="171"/>
        <v>0</v>
      </c>
      <c r="HV16" s="122">
        <f t="shared" si="172"/>
        <v>2.2483</v>
      </c>
      <c r="HW16" s="81">
        <f t="shared" si="173"/>
        <v>6.6510200000000008</v>
      </c>
      <c r="HX16" s="128">
        <f t="shared" si="174"/>
        <v>29.512347125000005</v>
      </c>
      <c r="IN16" s="46" t="s">
        <v>71</v>
      </c>
      <c r="IO16" s="46" t="s">
        <v>83</v>
      </c>
      <c r="IP16" s="46" t="s">
        <v>267</v>
      </c>
    </row>
    <row r="17" spans="1:250">
      <c r="A17" s="76">
        <v>9</v>
      </c>
      <c r="B17" s="77" t="s">
        <v>84</v>
      </c>
      <c r="C17" s="78" t="s">
        <v>71</v>
      </c>
      <c r="D17" s="79">
        <f>'[1]DATOS-QUINTO'!AK17</f>
        <v>1</v>
      </c>
      <c r="E17" s="80">
        <f>'[1]DATOS-QUINTO'!AL17</f>
        <v>1</v>
      </c>
      <c r="F17" s="80">
        <f>'[1]DATOS-QUINTO'!AM17</f>
        <v>1</v>
      </c>
      <c r="G17" s="80">
        <f>'[1]DATOS-QUINTO'!AN17</f>
        <v>1</v>
      </c>
      <c r="H17" s="80">
        <f>'[1]DATOS-QUINTO'!AO17</f>
        <v>1</v>
      </c>
      <c r="I17" s="80">
        <f>'[1]DATOS-QUINTO'!AP17</f>
        <v>1</v>
      </c>
      <c r="J17" s="80">
        <f>'[1]DATOS-QUINTO'!AQ17</f>
        <v>1</v>
      </c>
      <c r="K17" s="87">
        <f>'[1]DATOS-QUINTO'!AR17</f>
        <v>1</v>
      </c>
      <c r="L17" s="87">
        <f>'[1]DATOS-QUINTO'!AS17</f>
        <v>1</v>
      </c>
      <c r="M17" s="87">
        <f>'[1]DATOS-QUINTO'!AT17</f>
        <v>1</v>
      </c>
      <c r="N17" s="87">
        <f>'[1]DATOS-QUINTO'!AU17</f>
        <v>1</v>
      </c>
      <c r="O17" s="87">
        <f>'[1]DATOS-QUINTO'!AV17</f>
        <v>1</v>
      </c>
      <c r="P17" s="87">
        <f>'[1]DATOS-QUINTO'!AW17</f>
        <v>1</v>
      </c>
      <c r="Q17" s="87">
        <f>'[1]DATOS-QUINTO'!AX17</f>
        <v>1</v>
      </c>
      <c r="R17" s="87">
        <f>'[1]DATOS-QUINTO'!AY17</f>
        <v>1</v>
      </c>
      <c r="S17" s="87">
        <f>'[1]DATOS-QUINTO'!AZ17</f>
        <v>1</v>
      </c>
      <c r="T17" s="90">
        <f>'[1]DATOS-QUINTO'!BA17</f>
        <v>0</v>
      </c>
      <c r="U17" s="90">
        <f>'[1]DATOS-QUINTO'!BB17</f>
        <v>1</v>
      </c>
      <c r="V17" s="90">
        <f>'[1]DATOS-QUINTO'!BC17</f>
        <v>0</v>
      </c>
      <c r="W17" s="90">
        <f>'[1]DATOS-QUINTO'!BD17</f>
        <v>1</v>
      </c>
      <c r="X17" s="90">
        <f>'[1]DATOS-QUINTO'!BE17</f>
        <v>1</v>
      </c>
      <c r="Y17" s="90">
        <f>'[1]DATOS-QUINTO'!BF17</f>
        <v>0</v>
      </c>
      <c r="Z17" s="90">
        <f>'[1]DATOS-QUINTO'!BG17</f>
        <v>1</v>
      </c>
      <c r="AA17" s="50">
        <f>'[1]DATOS-QUINTO'!BH17</f>
        <v>1</v>
      </c>
      <c r="AB17" s="50">
        <f>'[1]DATOS-QUINTO'!BI17</f>
        <v>1</v>
      </c>
      <c r="AC17" s="50">
        <f>'[1]DATOS-QUINTO'!BJ17</f>
        <v>1</v>
      </c>
      <c r="AD17" s="50">
        <f>'[1]DATOS-QUINTO'!BK17</f>
        <v>1</v>
      </c>
      <c r="AE17" s="50">
        <f>'[1]DATOS-QUINTO'!BL17</f>
        <v>1</v>
      </c>
      <c r="AF17" s="50">
        <f>'[1]DATOS-QUINTO'!BM17</f>
        <v>1</v>
      </c>
      <c r="AG17" s="100">
        <f>'[1]DATOS-QUINTO'!BN17</f>
        <v>1</v>
      </c>
      <c r="AH17" s="100">
        <f>'[1]DATOS-QUINTO'!BO17</f>
        <v>1</v>
      </c>
      <c r="AI17" s="100">
        <f>'[1]DATOS-QUINTO'!BP17</f>
        <v>1</v>
      </c>
      <c r="AJ17" s="100">
        <f>'[1]DATOS-QUINTO'!BQ17</f>
        <v>1</v>
      </c>
      <c r="AK17" s="101">
        <f t="shared" si="44"/>
        <v>1</v>
      </c>
      <c r="AL17" s="101">
        <f t="shared" si="45"/>
        <v>1.12415</v>
      </c>
      <c r="AM17" s="101">
        <f t="shared" si="46"/>
        <v>2</v>
      </c>
      <c r="AN17" s="101">
        <f t="shared" si="47"/>
        <v>2.2013600000000002</v>
      </c>
      <c r="AO17" s="101">
        <f t="shared" si="48"/>
        <v>1</v>
      </c>
      <c r="AP17" s="101">
        <f t="shared" si="49"/>
        <v>1.6495770000000001</v>
      </c>
      <c r="AQ17" s="101">
        <f t="shared" si="50"/>
        <v>1</v>
      </c>
      <c r="AR17" s="101">
        <f t="shared" si="51"/>
        <v>1.6583374</v>
      </c>
      <c r="AS17" s="101">
        <f t="shared" si="52"/>
        <v>1</v>
      </c>
      <c r="AT17" s="101">
        <f t="shared" si="53"/>
        <v>1.6587874499999999</v>
      </c>
      <c r="AU17" s="101">
        <f t="shared" si="54"/>
        <v>1</v>
      </c>
      <c r="AV17" s="101">
        <f t="shared" si="55"/>
        <v>1.6782674</v>
      </c>
      <c r="AW17" s="102">
        <f t="shared" si="56"/>
        <v>2</v>
      </c>
      <c r="AX17" s="102">
        <f t="shared" si="57"/>
        <v>2.2483</v>
      </c>
      <c r="AY17" s="102">
        <f t="shared" si="58"/>
        <v>2</v>
      </c>
      <c r="AZ17" s="102">
        <f t="shared" si="59"/>
        <v>2.2013600000000002</v>
      </c>
      <c r="BA17" s="102">
        <f t="shared" si="60"/>
        <v>2</v>
      </c>
      <c r="BB17" s="102">
        <f t="shared" si="61"/>
        <v>1.942896</v>
      </c>
      <c r="BC17" s="102">
        <f t="shared" si="62"/>
        <v>3</v>
      </c>
      <c r="BD17" s="102">
        <f t="shared" si="63"/>
        <v>3.0642420000000001</v>
      </c>
      <c r="BE17" s="103">
        <f t="shared" si="64"/>
        <v>1</v>
      </c>
      <c r="BF17" s="103">
        <f t="shared" si="65"/>
        <v>1.2698590000000001</v>
      </c>
      <c r="BG17" s="103">
        <f t="shared" si="66"/>
        <v>2</v>
      </c>
      <c r="BH17" s="103">
        <f t="shared" si="67"/>
        <v>2.4202819999999998</v>
      </c>
      <c r="BI17" s="103">
        <f t="shared" si="68"/>
        <v>0</v>
      </c>
      <c r="BJ17" s="103">
        <f t="shared" si="69"/>
        <v>0</v>
      </c>
      <c r="BK17" s="103">
        <f t="shared" si="70"/>
        <v>1</v>
      </c>
      <c r="BL17" s="103">
        <f t="shared" si="71"/>
        <v>0.80188999999999999</v>
      </c>
      <c r="BM17" s="104">
        <f t="shared" si="72"/>
        <v>2</v>
      </c>
      <c r="BN17" s="104">
        <f t="shared" si="73"/>
        <v>3.0496536999999999</v>
      </c>
      <c r="BO17" s="104">
        <f t="shared" si="74"/>
        <v>2</v>
      </c>
      <c r="BP17" s="104">
        <f t="shared" si="75"/>
        <v>2.8508228500000001</v>
      </c>
      <c r="BQ17" s="104">
        <f t="shared" si="76"/>
        <v>2</v>
      </c>
      <c r="BR17" s="104">
        <f t="shared" si="77"/>
        <v>2.3094974000000001</v>
      </c>
      <c r="BS17" s="104">
        <f t="shared" si="78"/>
        <v>2</v>
      </c>
      <c r="BT17" s="104">
        <f t="shared" si="79"/>
        <v>2.2517399999999999</v>
      </c>
      <c r="BU17" s="105">
        <f t="shared" si="80"/>
        <v>2</v>
      </c>
      <c r="BV17" s="105">
        <f t="shared" si="81"/>
        <v>2.4826000000000001</v>
      </c>
      <c r="BW17" s="100">
        <f t="shared" si="15"/>
        <v>1.12415</v>
      </c>
      <c r="BX17" s="90">
        <f t="shared" si="16"/>
        <v>2.2013600000000002</v>
      </c>
      <c r="BY17" s="100">
        <f t="shared" si="17"/>
        <v>1.6495770000000001</v>
      </c>
      <c r="BZ17" s="106">
        <f t="shared" si="18"/>
        <v>1.6583374</v>
      </c>
      <c r="CA17" s="90">
        <f t="shared" si="19"/>
        <v>1.6587874499999999</v>
      </c>
      <c r="CB17" s="106">
        <f t="shared" si="20"/>
        <v>1.6782674</v>
      </c>
      <c r="CC17" s="87">
        <f t="shared" si="21"/>
        <v>2.2483</v>
      </c>
      <c r="CD17" s="107">
        <f t="shared" si="22"/>
        <v>2.2013600000000002</v>
      </c>
      <c r="CE17" s="108">
        <f t="shared" si="23"/>
        <v>1.942896</v>
      </c>
      <c r="CF17" s="80">
        <f t="shared" si="24"/>
        <v>3.0642420000000001</v>
      </c>
      <c r="CG17" s="83">
        <f t="shared" si="82"/>
        <v>1.2698590000000001</v>
      </c>
      <c r="CH17" s="108">
        <f t="shared" si="25"/>
        <v>2.4202819999999998</v>
      </c>
      <c r="CI17" s="80">
        <f t="shared" si="26"/>
        <v>0</v>
      </c>
      <c r="CJ17" s="90">
        <f t="shared" si="27"/>
        <v>0.80188999999999999</v>
      </c>
      <c r="CK17" s="109">
        <f t="shared" si="28"/>
        <v>3.0496536999999999</v>
      </c>
      <c r="CL17" s="110">
        <f t="shared" si="29"/>
        <v>2.8508228500000001</v>
      </c>
      <c r="CM17" s="111">
        <f t="shared" si="30"/>
        <v>2.3094974000000001</v>
      </c>
      <c r="CN17" s="87">
        <f t="shared" si="31"/>
        <v>2.2517399999999999</v>
      </c>
      <c r="CO17" s="112">
        <f t="shared" si="32"/>
        <v>2.4826000000000001</v>
      </c>
      <c r="CP17" s="113">
        <f t="shared" si="83"/>
        <v>36.863622199999995</v>
      </c>
      <c r="CQ17" s="113">
        <f t="shared" si="33"/>
        <v>1</v>
      </c>
      <c r="CR17" s="112">
        <f t="shared" si="34"/>
        <v>30</v>
      </c>
      <c r="CS17" s="112">
        <f t="shared" si="35"/>
        <v>3</v>
      </c>
      <c r="CT17" s="57" t="s">
        <v>84</v>
      </c>
      <c r="CU17" s="94">
        <f t="shared" si="36"/>
        <v>9.9704792499999986</v>
      </c>
      <c r="CV17" s="94">
        <f t="shared" si="37"/>
        <v>9.4567979999999991</v>
      </c>
      <c r="CW17" s="94">
        <f t="shared" si="38"/>
        <v>4.4920309999999999</v>
      </c>
      <c r="CX17" s="94">
        <f t="shared" si="39"/>
        <v>8.2099739500000002</v>
      </c>
      <c r="CY17" s="94">
        <f t="shared" si="40"/>
        <v>4.7343399999999995</v>
      </c>
      <c r="CZ17" s="58" t="s">
        <v>84</v>
      </c>
      <c r="DA17" s="116">
        <f t="shared" ref="DA17:DE17" si="182">CU17/$CP17</f>
        <v>0.27046933141583684</v>
      </c>
      <c r="DB17" s="116">
        <f t="shared" si="182"/>
        <v>0.25653469289298436</v>
      </c>
      <c r="DC17" s="116">
        <f t="shared" si="182"/>
        <v>0.12185538837255121</v>
      </c>
      <c r="DD17" s="116">
        <f t="shared" si="182"/>
        <v>0.2227120792812379</v>
      </c>
      <c r="DE17" s="116">
        <f t="shared" si="182"/>
        <v>0.12842850803738978</v>
      </c>
      <c r="DF17" s="58" t="s">
        <v>84</v>
      </c>
      <c r="DG17" s="116">
        <f t="shared" si="42"/>
        <v>0.90909090909090906</v>
      </c>
      <c r="DH17" s="116">
        <f t="shared" si="43"/>
        <v>9.0909090909090912E-2</v>
      </c>
      <c r="DI17" s="46">
        <f>'RANKING-QUINTOS'!L12</f>
        <v>0</v>
      </c>
      <c r="DJ17" s="46">
        <f t="shared" si="85"/>
        <v>18</v>
      </c>
      <c r="DK17" s="118" t="str">
        <f t="shared" si="86"/>
        <v>YUYUJo03</v>
      </c>
      <c r="DL17" s="46" t="str">
        <f t="shared" si="87"/>
        <v>DELGADO  PACHO  JUESLY MASSIEL XIMENA</v>
      </c>
      <c r="DM17" s="46">
        <v>5</v>
      </c>
      <c r="DN17" s="46" t="s">
        <v>74</v>
      </c>
      <c r="DO17" s="46" t="s">
        <v>186</v>
      </c>
      <c r="DP17" s="46" t="s">
        <v>187</v>
      </c>
      <c r="DQ17" s="46">
        <f t="shared" si="88"/>
        <v>1</v>
      </c>
      <c r="DR17" s="46" t="str">
        <f t="shared" si="89"/>
        <v>TERCIO SUPERIOR</v>
      </c>
      <c r="DS17" s="46">
        <v>33</v>
      </c>
      <c r="DT17" s="46">
        <f t="shared" si="90"/>
        <v>30</v>
      </c>
      <c r="DU17" s="46">
        <f t="shared" si="91"/>
        <v>3</v>
      </c>
      <c r="DV17" s="46">
        <f>'RESULTADOS QUINTO'!HX17</f>
        <v>36.863622200000002</v>
      </c>
      <c r="DW17" s="46">
        <f t="shared" si="92"/>
        <v>18</v>
      </c>
      <c r="DX17" s="119">
        <f t="shared" si="93"/>
        <v>0.90909090909090906</v>
      </c>
      <c r="DY17" s="119"/>
      <c r="EC17" s="120">
        <f t="shared" si="94"/>
        <v>1</v>
      </c>
      <c r="ED17" s="120">
        <v>1.6782674</v>
      </c>
      <c r="EE17" s="120">
        <f t="shared" si="95"/>
        <v>1</v>
      </c>
      <c r="EF17" s="120">
        <f t="shared" si="96"/>
        <v>0</v>
      </c>
      <c r="EG17" s="120">
        <f t="shared" si="97"/>
        <v>1.6782674</v>
      </c>
      <c r="EH17" s="121">
        <f t="shared" si="98"/>
        <v>1</v>
      </c>
      <c r="EI17" s="121">
        <v>1.6587874499999999</v>
      </c>
      <c r="EJ17" s="121">
        <f t="shared" si="99"/>
        <v>1</v>
      </c>
      <c r="EK17" s="121">
        <f t="shared" si="100"/>
        <v>0</v>
      </c>
      <c r="EL17" s="121">
        <f t="shared" si="101"/>
        <v>1.6587874499999999</v>
      </c>
      <c r="EM17" s="122">
        <f t="shared" si="102"/>
        <v>1</v>
      </c>
      <c r="EN17" s="122">
        <v>1.6495770000000001</v>
      </c>
      <c r="EO17" s="122">
        <f t="shared" si="103"/>
        <v>1</v>
      </c>
      <c r="EP17" s="122">
        <f t="shared" si="104"/>
        <v>0</v>
      </c>
      <c r="EQ17" s="122">
        <f t="shared" si="105"/>
        <v>1.6495770000000001</v>
      </c>
      <c r="ER17" s="123">
        <f t="shared" si="106"/>
        <v>1</v>
      </c>
      <c r="ES17" s="123">
        <v>1.6583374</v>
      </c>
      <c r="ET17" s="123">
        <f t="shared" si="107"/>
        <v>1</v>
      </c>
      <c r="EU17" s="123">
        <f t="shared" si="108"/>
        <v>0</v>
      </c>
      <c r="EV17" s="123">
        <f t="shared" si="109"/>
        <v>1.6583374</v>
      </c>
      <c r="EW17" s="64">
        <f t="shared" si="110"/>
        <v>6.6449692499999999</v>
      </c>
      <c r="EX17" s="124">
        <f t="shared" si="111"/>
        <v>2</v>
      </c>
      <c r="EY17" s="124">
        <v>1.52482685</v>
      </c>
      <c r="EZ17" s="124">
        <f t="shared" si="112"/>
        <v>2</v>
      </c>
      <c r="FA17" s="124">
        <f t="shared" si="113"/>
        <v>0</v>
      </c>
      <c r="FB17" s="124">
        <f t="shared" si="114"/>
        <v>3.0496536999999999</v>
      </c>
      <c r="FC17" s="123">
        <f t="shared" si="115"/>
        <v>2</v>
      </c>
      <c r="FD17" s="123">
        <v>1.4254114250000001</v>
      </c>
      <c r="FE17" s="123">
        <f t="shared" si="116"/>
        <v>2</v>
      </c>
      <c r="FF17" s="123">
        <f t="shared" si="117"/>
        <v>0</v>
      </c>
      <c r="FG17" s="123">
        <f t="shared" si="118"/>
        <v>2.8508228500000001</v>
      </c>
      <c r="FH17" s="122">
        <f t="shared" si="119"/>
        <v>2</v>
      </c>
      <c r="FI17" s="122">
        <v>1.1547487000000001</v>
      </c>
      <c r="FJ17" s="122">
        <f t="shared" si="120"/>
        <v>2</v>
      </c>
      <c r="FK17" s="122">
        <f t="shared" si="121"/>
        <v>0</v>
      </c>
      <c r="FL17" s="122">
        <f t="shared" si="122"/>
        <v>2.3094974000000001</v>
      </c>
      <c r="FM17" s="81">
        <f t="shared" si="123"/>
        <v>8.2099739500000002</v>
      </c>
      <c r="FN17" s="123">
        <f t="shared" si="124"/>
        <v>3</v>
      </c>
      <c r="FO17" s="123">
        <v>1.021414</v>
      </c>
      <c r="FP17" s="123">
        <f t="shared" si="125"/>
        <v>3</v>
      </c>
      <c r="FQ17" s="123">
        <f t="shared" si="126"/>
        <v>0</v>
      </c>
      <c r="FR17" s="123">
        <f t="shared" si="127"/>
        <v>3.0642420000000001</v>
      </c>
      <c r="FS17" s="121">
        <f t="shared" si="128"/>
        <v>2</v>
      </c>
      <c r="FT17" s="121">
        <v>0.97144799999999998</v>
      </c>
      <c r="FU17" s="121">
        <f t="shared" si="129"/>
        <v>2</v>
      </c>
      <c r="FV17" s="121">
        <f t="shared" si="130"/>
        <v>0</v>
      </c>
      <c r="FW17" s="121">
        <f t="shared" si="131"/>
        <v>1.942896</v>
      </c>
      <c r="FX17" s="124">
        <f t="shared" si="177"/>
        <v>3</v>
      </c>
      <c r="FY17" s="124">
        <v>1.2698590000000001</v>
      </c>
      <c r="FZ17" s="124">
        <f t="shared" si="133"/>
        <v>1</v>
      </c>
      <c r="GA17" s="124">
        <f t="shared" si="134"/>
        <v>2</v>
      </c>
      <c r="GB17" s="124">
        <f t="shared" si="135"/>
        <v>1.2698590000000001</v>
      </c>
      <c r="GC17" s="125">
        <f t="shared" si="136"/>
        <v>2</v>
      </c>
      <c r="GD17" s="125">
        <v>1.2101409999999999</v>
      </c>
      <c r="GE17" s="125">
        <f t="shared" si="137"/>
        <v>2</v>
      </c>
      <c r="GF17" s="125">
        <f t="shared" si="138"/>
        <v>0</v>
      </c>
      <c r="GG17" s="125">
        <f t="shared" si="139"/>
        <v>2.4202819999999998</v>
      </c>
      <c r="GH17" s="126">
        <f t="shared" si="140"/>
        <v>1</v>
      </c>
      <c r="GI17" s="126">
        <v>0.80188999999999999</v>
      </c>
      <c r="GJ17" s="126">
        <f t="shared" si="141"/>
        <v>1</v>
      </c>
      <c r="GK17" s="126">
        <f t="shared" si="142"/>
        <v>0</v>
      </c>
      <c r="GL17" s="126">
        <f t="shared" si="143"/>
        <v>0.80188999999999999</v>
      </c>
      <c r="GM17" s="124">
        <f t="shared" si="144"/>
        <v>1</v>
      </c>
      <c r="GN17" s="124">
        <v>0.79674</v>
      </c>
      <c r="GO17" s="124">
        <f t="shared" si="145"/>
        <v>0</v>
      </c>
      <c r="GP17" s="124">
        <f t="shared" si="146"/>
        <v>1</v>
      </c>
      <c r="GQ17" s="124">
        <f t="shared" si="147"/>
        <v>0</v>
      </c>
      <c r="GR17" s="100">
        <f t="shared" si="148"/>
        <v>2</v>
      </c>
      <c r="GS17" s="100">
        <v>1.1258699999999999</v>
      </c>
      <c r="GT17" s="100">
        <f t="shared" si="149"/>
        <v>2</v>
      </c>
      <c r="GU17" s="100">
        <f t="shared" si="150"/>
        <v>0</v>
      </c>
      <c r="GV17" s="100">
        <f t="shared" si="151"/>
        <v>2.2517399999999999</v>
      </c>
      <c r="GW17" s="125">
        <f t="shared" si="152"/>
        <v>2</v>
      </c>
      <c r="GX17" s="125">
        <v>1.2413000000000001</v>
      </c>
      <c r="GY17" s="125">
        <f t="shared" si="153"/>
        <v>2</v>
      </c>
      <c r="GZ17" s="125">
        <f t="shared" si="154"/>
        <v>0</v>
      </c>
      <c r="HA17" s="125">
        <f t="shared" si="155"/>
        <v>2.4826000000000001</v>
      </c>
      <c r="HB17" s="81">
        <f t="shared" si="156"/>
        <v>14.233509</v>
      </c>
      <c r="HC17" s="127">
        <f t="shared" si="157"/>
        <v>1</v>
      </c>
      <c r="HD17" s="127">
        <v>1.12415</v>
      </c>
      <c r="HE17" s="127">
        <f t="shared" si="158"/>
        <v>1</v>
      </c>
      <c r="HF17" s="127">
        <f t="shared" si="159"/>
        <v>0</v>
      </c>
      <c r="HG17" s="127">
        <f t="shared" si="160"/>
        <v>1.12415</v>
      </c>
      <c r="HH17" s="120">
        <f t="shared" si="161"/>
        <v>2</v>
      </c>
      <c r="HI17" s="120">
        <v>1.1006800000000001</v>
      </c>
      <c r="HJ17" s="120">
        <f t="shared" si="162"/>
        <v>2</v>
      </c>
      <c r="HK17" s="120">
        <f t="shared" si="163"/>
        <v>0</v>
      </c>
      <c r="HL17" s="120">
        <f t="shared" si="164"/>
        <v>2.2013600000000002</v>
      </c>
      <c r="HM17" s="123">
        <f t="shared" si="165"/>
        <v>2</v>
      </c>
      <c r="HN17" s="123">
        <v>1.1006800000000001</v>
      </c>
      <c r="HO17" s="123">
        <f t="shared" si="166"/>
        <v>2</v>
      </c>
      <c r="HP17" s="123">
        <f t="shared" si="167"/>
        <v>0</v>
      </c>
      <c r="HQ17" s="123">
        <f t="shared" si="168"/>
        <v>2.2013600000000002</v>
      </c>
      <c r="HR17" s="122">
        <f t="shared" si="169"/>
        <v>2</v>
      </c>
      <c r="HS17" s="122">
        <v>1.12415</v>
      </c>
      <c r="HT17" s="122">
        <f t="shared" si="170"/>
        <v>2</v>
      </c>
      <c r="HU17" s="122">
        <f t="shared" si="171"/>
        <v>0</v>
      </c>
      <c r="HV17" s="122">
        <f t="shared" si="172"/>
        <v>2.2483</v>
      </c>
      <c r="HW17" s="81">
        <f t="shared" si="173"/>
        <v>7.775170000000001</v>
      </c>
      <c r="HX17" s="128">
        <f t="shared" si="174"/>
        <v>36.863622200000002</v>
      </c>
      <c r="IN17" s="46" t="s">
        <v>71</v>
      </c>
      <c r="IO17" s="46" t="s">
        <v>84</v>
      </c>
      <c r="IP17" s="46" t="s">
        <v>268</v>
      </c>
    </row>
    <row r="18" spans="1:250">
      <c r="A18" s="76">
        <v>10</v>
      </c>
      <c r="B18" s="77" t="s">
        <v>85</v>
      </c>
      <c r="C18" s="78" t="s">
        <v>71</v>
      </c>
      <c r="D18" s="79">
        <f>'[1]DATOS-QUINTO'!AK18</f>
        <v>0</v>
      </c>
      <c r="E18" s="80">
        <f>'[1]DATOS-QUINTO'!AL18</f>
        <v>0</v>
      </c>
      <c r="F18" s="80">
        <f>'[1]DATOS-QUINTO'!AM18</f>
        <v>0</v>
      </c>
      <c r="G18" s="80">
        <f>'[1]DATOS-QUINTO'!AN18</f>
        <v>1</v>
      </c>
      <c r="H18" s="80">
        <f>'[1]DATOS-QUINTO'!AO18</f>
        <v>0</v>
      </c>
      <c r="I18" s="80">
        <f>'[1]DATOS-QUINTO'!AP18</f>
        <v>1</v>
      </c>
      <c r="J18" s="80">
        <f>'[1]DATOS-QUINTO'!AQ18</f>
        <v>0</v>
      </c>
      <c r="K18" s="87">
        <f>'[1]DATOS-QUINTO'!AR18</f>
        <v>1</v>
      </c>
      <c r="L18" s="87">
        <f>'[1]DATOS-QUINTO'!AS18</f>
        <v>1</v>
      </c>
      <c r="M18" s="87">
        <f>'[1]DATOS-QUINTO'!AT18</f>
        <v>1</v>
      </c>
      <c r="N18" s="87">
        <f>'[1]DATOS-QUINTO'!AU18</f>
        <v>1</v>
      </c>
      <c r="O18" s="87">
        <f>'[1]DATOS-QUINTO'!AV18</f>
        <v>1</v>
      </c>
      <c r="P18" s="87">
        <f>'[1]DATOS-QUINTO'!AW18</f>
        <v>0</v>
      </c>
      <c r="Q18" s="87">
        <f>'[1]DATOS-QUINTO'!AX18</f>
        <v>0</v>
      </c>
      <c r="R18" s="87">
        <f>'[1]DATOS-QUINTO'!AY18</f>
        <v>0</v>
      </c>
      <c r="S18" s="87">
        <f>'[1]DATOS-QUINTO'!AZ18</f>
        <v>1</v>
      </c>
      <c r="T18" s="90">
        <f>'[1]DATOS-QUINTO'!BA18</f>
        <v>1</v>
      </c>
      <c r="U18" s="90">
        <f>'[1]DATOS-QUINTO'!BB18</f>
        <v>0</v>
      </c>
      <c r="V18" s="90">
        <f>'[1]DATOS-QUINTO'!BC18</f>
        <v>0</v>
      </c>
      <c r="W18" s="90">
        <f>'[1]DATOS-QUINTO'!BD18</f>
        <v>1</v>
      </c>
      <c r="X18" s="90">
        <f>'[1]DATOS-QUINTO'!BE18</f>
        <v>1</v>
      </c>
      <c r="Y18" s="90">
        <f>'[1]DATOS-QUINTO'!BF18</f>
        <v>1</v>
      </c>
      <c r="Z18" s="90">
        <f>'[1]DATOS-QUINTO'!BG18</f>
        <v>1</v>
      </c>
      <c r="AA18" s="50">
        <f>'[1]DATOS-QUINTO'!BH18</f>
        <v>0</v>
      </c>
      <c r="AB18" s="50">
        <f>'[1]DATOS-QUINTO'!BI18</f>
        <v>0</v>
      </c>
      <c r="AC18" s="50">
        <f>'[1]DATOS-QUINTO'!BJ18</f>
        <v>0</v>
      </c>
      <c r="AD18" s="50">
        <f>'[1]DATOS-QUINTO'!BK18</f>
        <v>1</v>
      </c>
      <c r="AE18" s="50">
        <f>'[1]DATOS-QUINTO'!BL18</f>
        <v>1</v>
      </c>
      <c r="AF18" s="50">
        <f>'[1]DATOS-QUINTO'!BM18</f>
        <v>1</v>
      </c>
      <c r="AG18" s="100">
        <f>'[1]DATOS-QUINTO'!BN18</f>
        <v>1</v>
      </c>
      <c r="AH18" s="100">
        <f>'[1]DATOS-QUINTO'!BO18</f>
        <v>1</v>
      </c>
      <c r="AI18" s="100">
        <f>'[1]DATOS-QUINTO'!BP18</f>
        <v>0</v>
      </c>
      <c r="AJ18" s="100">
        <f>'[1]DATOS-QUINTO'!BQ18</f>
        <v>0</v>
      </c>
      <c r="AK18" s="101">
        <f t="shared" si="44"/>
        <v>0</v>
      </c>
      <c r="AL18" s="101">
        <f t="shared" si="45"/>
        <v>0</v>
      </c>
      <c r="AM18" s="101">
        <f t="shared" si="46"/>
        <v>0</v>
      </c>
      <c r="AN18" s="101">
        <f t="shared" si="47"/>
        <v>0</v>
      </c>
      <c r="AO18" s="101">
        <f t="shared" si="48"/>
        <v>1</v>
      </c>
      <c r="AP18" s="101">
        <f t="shared" si="49"/>
        <v>1.6495770000000001</v>
      </c>
      <c r="AQ18" s="101">
        <f t="shared" si="50"/>
        <v>0</v>
      </c>
      <c r="AR18" s="101">
        <f t="shared" si="51"/>
        <v>0</v>
      </c>
      <c r="AS18" s="101">
        <f t="shared" si="52"/>
        <v>1</v>
      </c>
      <c r="AT18" s="101">
        <f t="shared" si="53"/>
        <v>1.6587874499999999</v>
      </c>
      <c r="AU18" s="101">
        <f t="shared" si="54"/>
        <v>0</v>
      </c>
      <c r="AV18" s="101">
        <f t="shared" si="55"/>
        <v>0</v>
      </c>
      <c r="AW18" s="102">
        <f t="shared" si="56"/>
        <v>2</v>
      </c>
      <c r="AX18" s="102">
        <f t="shared" si="57"/>
        <v>2.2483</v>
      </c>
      <c r="AY18" s="102">
        <f t="shared" si="58"/>
        <v>2</v>
      </c>
      <c r="AZ18" s="102">
        <f t="shared" si="59"/>
        <v>2.2013600000000002</v>
      </c>
      <c r="BA18" s="102">
        <f t="shared" si="60"/>
        <v>1</v>
      </c>
      <c r="BB18" s="102">
        <f t="shared" si="61"/>
        <v>0.97144799999999998</v>
      </c>
      <c r="BC18" s="102">
        <f t="shared" si="62"/>
        <v>1</v>
      </c>
      <c r="BD18" s="102">
        <f t="shared" si="63"/>
        <v>1.021414</v>
      </c>
      <c r="BE18" s="103">
        <f t="shared" si="64"/>
        <v>1</v>
      </c>
      <c r="BF18" s="103">
        <f t="shared" si="65"/>
        <v>1.2698590000000001</v>
      </c>
      <c r="BG18" s="103">
        <f t="shared" si="66"/>
        <v>2</v>
      </c>
      <c r="BH18" s="103">
        <f t="shared" si="67"/>
        <v>2.4202819999999998</v>
      </c>
      <c r="BI18" s="103">
        <f t="shared" si="68"/>
        <v>1</v>
      </c>
      <c r="BJ18" s="103">
        <f t="shared" si="69"/>
        <v>0.79674</v>
      </c>
      <c r="BK18" s="103">
        <f t="shared" si="70"/>
        <v>1</v>
      </c>
      <c r="BL18" s="103">
        <f t="shared" si="71"/>
        <v>0.80188999999999999</v>
      </c>
      <c r="BM18" s="104">
        <f t="shared" si="72"/>
        <v>0</v>
      </c>
      <c r="BN18" s="104">
        <f t="shared" si="73"/>
        <v>0</v>
      </c>
      <c r="BO18" s="104">
        <f t="shared" si="74"/>
        <v>1</v>
      </c>
      <c r="BP18" s="104">
        <f t="shared" si="75"/>
        <v>1.4254114250000001</v>
      </c>
      <c r="BQ18" s="104">
        <f t="shared" si="76"/>
        <v>2</v>
      </c>
      <c r="BR18" s="104">
        <f t="shared" si="77"/>
        <v>2.3094974000000001</v>
      </c>
      <c r="BS18" s="104">
        <f t="shared" si="78"/>
        <v>2</v>
      </c>
      <c r="BT18" s="104">
        <f t="shared" si="79"/>
        <v>2.2517399999999999</v>
      </c>
      <c r="BU18" s="105">
        <f t="shared" si="80"/>
        <v>0</v>
      </c>
      <c r="BV18" s="105">
        <f t="shared" si="81"/>
        <v>0</v>
      </c>
      <c r="BW18" s="100">
        <f t="shared" si="15"/>
        <v>0</v>
      </c>
      <c r="BX18" s="90">
        <f t="shared" si="16"/>
        <v>0</v>
      </c>
      <c r="BY18" s="100">
        <f t="shared" si="17"/>
        <v>1.6495770000000001</v>
      </c>
      <c r="BZ18" s="106">
        <f t="shared" si="18"/>
        <v>0</v>
      </c>
      <c r="CA18" s="90">
        <f t="shared" si="19"/>
        <v>1.6587874499999999</v>
      </c>
      <c r="CB18" s="106">
        <f t="shared" si="20"/>
        <v>0</v>
      </c>
      <c r="CC18" s="87">
        <f t="shared" si="21"/>
        <v>2.2483</v>
      </c>
      <c r="CD18" s="107">
        <f t="shared" si="22"/>
        <v>2.2013600000000002</v>
      </c>
      <c r="CE18" s="108">
        <f t="shared" si="23"/>
        <v>0.97144799999999998</v>
      </c>
      <c r="CF18" s="80">
        <f t="shared" si="24"/>
        <v>1.021414</v>
      </c>
      <c r="CG18" s="83">
        <f t="shared" si="82"/>
        <v>1.2698590000000001</v>
      </c>
      <c r="CH18" s="108">
        <f t="shared" si="25"/>
        <v>2.4202819999999998</v>
      </c>
      <c r="CI18" s="80">
        <f t="shared" si="26"/>
        <v>0.79674</v>
      </c>
      <c r="CJ18" s="90">
        <f t="shared" si="27"/>
        <v>0.80188999999999999</v>
      </c>
      <c r="CK18" s="109">
        <f t="shared" si="28"/>
        <v>0</v>
      </c>
      <c r="CL18" s="110">
        <f t="shared" si="29"/>
        <v>1.4254114250000001</v>
      </c>
      <c r="CM18" s="111">
        <f t="shared" si="30"/>
        <v>2.3094974000000001</v>
      </c>
      <c r="CN18" s="87">
        <f t="shared" si="31"/>
        <v>2.2517399999999999</v>
      </c>
      <c r="CO18" s="112">
        <f t="shared" si="32"/>
        <v>0</v>
      </c>
      <c r="CP18" s="113">
        <f t="shared" si="83"/>
        <v>21.026306275000003</v>
      </c>
      <c r="CQ18" s="113">
        <f t="shared" si="33"/>
        <v>31</v>
      </c>
      <c r="CR18" s="112">
        <f t="shared" si="34"/>
        <v>18</v>
      </c>
      <c r="CS18" s="112">
        <f t="shared" si="35"/>
        <v>15</v>
      </c>
      <c r="CT18" s="57" t="s">
        <v>85</v>
      </c>
      <c r="CU18" s="94">
        <f t="shared" si="36"/>
        <v>3.30836445</v>
      </c>
      <c r="CV18" s="94">
        <f t="shared" si="37"/>
        <v>6.4425219999999994</v>
      </c>
      <c r="CW18" s="94">
        <f t="shared" si="38"/>
        <v>5.2887709999999997</v>
      </c>
      <c r="CX18" s="94">
        <f t="shared" si="39"/>
        <v>3.7349088250000002</v>
      </c>
      <c r="CY18" s="94">
        <f t="shared" si="40"/>
        <v>2.2517399999999999</v>
      </c>
      <c r="CZ18" s="58" t="s">
        <v>85</v>
      </c>
      <c r="DA18" s="116">
        <f t="shared" ref="DA18:DE18" si="183">CU18/$CP18</f>
        <v>0.15734406256288586</v>
      </c>
      <c r="DB18" s="116">
        <f t="shared" si="183"/>
        <v>0.30640293714641037</v>
      </c>
      <c r="DC18" s="116">
        <f t="shared" si="183"/>
        <v>0.25153115011400162</v>
      </c>
      <c r="DD18" s="116">
        <f t="shared" si="183"/>
        <v>0.17763028732444353</v>
      </c>
      <c r="DE18" s="116">
        <f t="shared" si="183"/>
        <v>0.10709156285225849</v>
      </c>
      <c r="DF18" s="58" t="s">
        <v>85</v>
      </c>
      <c r="DG18" s="116">
        <f t="shared" si="42"/>
        <v>0.54545454545454541</v>
      </c>
      <c r="DH18" s="116">
        <f t="shared" si="43"/>
        <v>0.45454545454545453</v>
      </c>
      <c r="DI18" s="46">
        <f>'RANKING-QUINTOS'!L13</f>
        <v>0</v>
      </c>
      <c r="DJ18" s="46">
        <f t="shared" si="85"/>
        <v>10</v>
      </c>
      <c r="DK18" s="118" t="str">
        <f t="shared" si="86"/>
        <v>Cami1302</v>
      </c>
      <c r="DL18" s="46" t="str">
        <f t="shared" si="87"/>
        <v>GONZALES  CORZO  CAMILA MILAGROS</v>
      </c>
      <c r="DM18" s="46">
        <v>5</v>
      </c>
      <c r="DN18" s="46" t="s">
        <v>74</v>
      </c>
      <c r="DO18" s="46" t="s">
        <v>186</v>
      </c>
      <c r="DP18" s="46" t="s">
        <v>187</v>
      </c>
      <c r="DQ18" s="46">
        <f t="shared" si="88"/>
        <v>33</v>
      </c>
      <c r="DR18" s="46" t="str">
        <f t="shared" si="89"/>
        <v xml:space="preserve"> </v>
      </c>
      <c r="DS18" s="46">
        <v>33</v>
      </c>
      <c r="DT18" s="46">
        <f t="shared" si="90"/>
        <v>18</v>
      </c>
      <c r="DU18" s="46">
        <f t="shared" si="91"/>
        <v>15</v>
      </c>
      <c r="DV18" s="46">
        <f>'RESULTADOS QUINTO'!HX18</f>
        <v>21.026306275000003</v>
      </c>
      <c r="DW18" s="46">
        <f t="shared" si="92"/>
        <v>10</v>
      </c>
      <c r="DX18" s="119">
        <f t="shared" si="93"/>
        <v>0.54545454545454541</v>
      </c>
      <c r="DY18" s="119"/>
      <c r="EC18" s="120">
        <f t="shared" si="94"/>
        <v>1</v>
      </c>
      <c r="ED18" s="120">
        <v>1.6782674</v>
      </c>
      <c r="EE18" s="120">
        <f t="shared" si="95"/>
        <v>0</v>
      </c>
      <c r="EF18" s="120">
        <f t="shared" si="96"/>
        <v>1</v>
      </c>
      <c r="EG18" s="120">
        <f t="shared" si="97"/>
        <v>0</v>
      </c>
      <c r="EH18" s="121">
        <f t="shared" si="98"/>
        <v>1</v>
      </c>
      <c r="EI18" s="121">
        <v>1.6587874499999999</v>
      </c>
      <c r="EJ18" s="121">
        <f t="shared" si="99"/>
        <v>1</v>
      </c>
      <c r="EK18" s="121">
        <f t="shared" si="100"/>
        <v>0</v>
      </c>
      <c r="EL18" s="121">
        <f t="shared" si="101"/>
        <v>1.6587874499999999</v>
      </c>
      <c r="EM18" s="122">
        <f t="shared" si="102"/>
        <v>1</v>
      </c>
      <c r="EN18" s="122">
        <v>1.6495770000000001</v>
      </c>
      <c r="EO18" s="122">
        <f t="shared" si="103"/>
        <v>1</v>
      </c>
      <c r="EP18" s="122">
        <f t="shared" si="104"/>
        <v>0</v>
      </c>
      <c r="EQ18" s="122">
        <f t="shared" si="105"/>
        <v>1.6495770000000001</v>
      </c>
      <c r="ER18" s="123">
        <f t="shared" si="106"/>
        <v>1</v>
      </c>
      <c r="ES18" s="123">
        <v>1.6583374</v>
      </c>
      <c r="ET18" s="123">
        <f t="shared" si="107"/>
        <v>0</v>
      </c>
      <c r="EU18" s="123">
        <f t="shared" si="108"/>
        <v>1</v>
      </c>
      <c r="EV18" s="123">
        <f t="shared" si="109"/>
        <v>0</v>
      </c>
      <c r="EW18" s="64">
        <f t="shared" si="110"/>
        <v>3.30836445</v>
      </c>
      <c r="EX18" s="124">
        <f t="shared" si="111"/>
        <v>2</v>
      </c>
      <c r="EY18" s="124">
        <v>1.52482685</v>
      </c>
      <c r="EZ18" s="124">
        <f t="shared" si="112"/>
        <v>0</v>
      </c>
      <c r="FA18" s="124">
        <f t="shared" si="113"/>
        <v>2</v>
      </c>
      <c r="FB18" s="124">
        <f t="shared" si="114"/>
        <v>0</v>
      </c>
      <c r="FC18" s="123">
        <f t="shared" si="115"/>
        <v>2</v>
      </c>
      <c r="FD18" s="123">
        <v>1.4254114250000001</v>
      </c>
      <c r="FE18" s="123">
        <f t="shared" si="116"/>
        <v>1</v>
      </c>
      <c r="FF18" s="123">
        <f t="shared" si="117"/>
        <v>1</v>
      </c>
      <c r="FG18" s="123">
        <f t="shared" si="118"/>
        <v>1.4254114250000001</v>
      </c>
      <c r="FH18" s="122">
        <f t="shared" si="119"/>
        <v>2</v>
      </c>
      <c r="FI18" s="122">
        <v>1.1547487000000001</v>
      </c>
      <c r="FJ18" s="122">
        <f t="shared" si="120"/>
        <v>2</v>
      </c>
      <c r="FK18" s="122">
        <f t="shared" si="121"/>
        <v>0</v>
      </c>
      <c r="FL18" s="122">
        <f t="shared" si="122"/>
        <v>2.3094974000000001</v>
      </c>
      <c r="FM18" s="81">
        <f t="shared" si="123"/>
        <v>3.7349088250000002</v>
      </c>
      <c r="FN18" s="123">
        <f t="shared" si="124"/>
        <v>3</v>
      </c>
      <c r="FO18" s="123">
        <v>1.021414</v>
      </c>
      <c r="FP18" s="123">
        <f t="shared" si="125"/>
        <v>1</v>
      </c>
      <c r="FQ18" s="123">
        <f t="shared" si="126"/>
        <v>2</v>
      </c>
      <c r="FR18" s="123">
        <f t="shared" si="127"/>
        <v>1.021414</v>
      </c>
      <c r="FS18" s="121">
        <f t="shared" si="128"/>
        <v>2</v>
      </c>
      <c r="FT18" s="121">
        <v>0.97144799999999998</v>
      </c>
      <c r="FU18" s="121">
        <f t="shared" si="129"/>
        <v>1</v>
      </c>
      <c r="FV18" s="121">
        <f t="shared" si="130"/>
        <v>1</v>
      </c>
      <c r="FW18" s="121">
        <f t="shared" si="131"/>
        <v>0.97144799999999998</v>
      </c>
      <c r="FX18" s="124">
        <f t="shared" si="177"/>
        <v>3</v>
      </c>
      <c r="FY18" s="124">
        <v>1.2698590000000001</v>
      </c>
      <c r="FZ18" s="124">
        <f t="shared" si="133"/>
        <v>1</v>
      </c>
      <c r="GA18" s="124">
        <f t="shared" si="134"/>
        <v>2</v>
      </c>
      <c r="GB18" s="124">
        <f t="shared" si="135"/>
        <v>1.2698590000000001</v>
      </c>
      <c r="GC18" s="125">
        <f t="shared" si="136"/>
        <v>2</v>
      </c>
      <c r="GD18" s="125">
        <v>1.2101409999999999</v>
      </c>
      <c r="GE18" s="125">
        <f t="shared" si="137"/>
        <v>2</v>
      </c>
      <c r="GF18" s="125">
        <f t="shared" si="138"/>
        <v>0</v>
      </c>
      <c r="GG18" s="125">
        <f t="shared" si="139"/>
        <v>2.4202819999999998</v>
      </c>
      <c r="GH18" s="126">
        <f t="shared" si="140"/>
        <v>1</v>
      </c>
      <c r="GI18" s="126">
        <v>0.80188999999999999</v>
      </c>
      <c r="GJ18" s="126">
        <f t="shared" si="141"/>
        <v>1</v>
      </c>
      <c r="GK18" s="126">
        <f t="shared" si="142"/>
        <v>0</v>
      </c>
      <c r="GL18" s="126">
        <f t="shared" si="143"/>
        <v>0.80188999999999999</v>
      </c>
      <c r="GM18" s="124">
        <f t="shared" si="144"/>
        <v>1</v>
      </c>
      <c r="GN18" s="124">
        <v>0.79674</v>
      </c>
      <c r="GO18" s="124">
        <f t="shared" si="145"/>
        <v>1</v>
      </c>
      <c r="GP18" s="124">
        <f t="shared" si="146"/>
        <v>0</v>
      </c>
      <c r="GQ18" s="124">
        <f t="shared" si="147"/>
        <v>0.79674</v>
      </c>
      <c r="GR18" s="100">
        <f t="shared" si="148"/>
        <v>2</v>
      </c>
      <c r="GS18" s="100">
        <v>1.1258699999999999</v>
      </c>
      <c r="GT18" s="100">
        <f t="shared" si="149"/>
        <v>2</v>
      </c>
      <c r="GU18" s="100">
        <f t="shared" si="150"/>
        <v>0</v>
      </c>
      <c r="GV18" s="100">
        <f t="shared" si="151"/>
        <v>2.2517399999999999</v>
      </c>
      <c r="GW18" s="125">
        <f t="shared" si="152"/>
        <v>2</v>
      </c>
      <c r="GX18" s="125">
        <v>1.2413000000000001</v>
      </c>
      <c r="GY18" s="125">
        <f t="shared" si="153"/>
        <v>0</v>
      </c>
      <c r="GZ18" s="125">
        <f t="shared" si="154"/>
        <v>2</v>
      </c>
      <c r="HA18" s="125">
        <f t="shared" si="155"/>
        <v>0</v>
      </c>
      <c r="HB18" s="81">
        <f t="shared" si="156"/>
        <v>9.5333729999999992</v>
      </c>
      <c r="HC18" s="127">
        <f t="shared" si="157"/>
        <v>1</v>
      </c>
      <c r="HD18" s="127">
        <v>1.12415</v>
      </c>
      <c r="HE18" s="127">
        <f t="shared" si="158"/>
        <v>0</v>
      </c>
      <c r="HF18" s="127">
        <f t="shared" si="159"/>
        <v>1</v>
      </c>
      <c r="HG18" s="127">
        <f t="shared" si="160"/>
        <v>0</v>
      </c>
      <c r="HH18" s="120">
        <f t="shared" si="161"/>
        <v>2</v>
      </c>
      <c r="HI18" s="120">
        <v>1.1006800000000001</v>
      </c>
      <c r="HJ18" s="120">
        <f t="shared" si="162"/>
        <v>0</v>
      </c>
      <c r="HK18" s="120">
        <f t="shared" si="163"/>
        <v>2</v>
      </c>
      <c r="HL18" s="120">
        <f t="shared" si="164"/>
        <v>0</v>
      </c>
      <c r="HM18" s="123">
        <f t="shared" si="165"/>
        <v>2</v>
      </c>
      <c r="HN18" s="123">
        <v>1.1006800000000001</v>
      </c>
      <c r="HO18" s="123">
        <f t="shared" si="166"/>
        <v>2</v>
      </c>
      <c r="HP18" s="123">
        <f t="shared" si="167"/>
        <v>0</v>
      </c>
      <c r="HQ18" s="123">
        <f t="shared" si="168"/>
        <v>2.2013600000000002</v>
      </c>
      <c r="HR18" s="122">
        <f t="shared" si="169"/>
        <v>2</v>
      </c>
      <c r="HS18" s="122">
        <v>1.12415</v>
      </c>
      <c r="HT18" s="122">
        <f t="shared" si="170"/>
        <v>2</v>
      </c>
      <c r="HU18" s="122">
        <f t="shared" si="171"/>
        <v>0</v>
      </c>
      <c r="HV18" s="122">
        <f t="shared" si="172"/>
        <v>2.2483</v>
      </c>
      <c r="HW18" s="81">
        <f t="shared" si="173"/>
        <v>4.4496599999999997</v>
      </c>
      <c r="HX18" s="128">
        <f t="shared" si="174"/>
        <v>21.026306275000003</v>
      </c>
      <c r="IN18" s="46" t="s">
        <v>71</v>
      </c>
      <c r="IO18" s="46" t="s">
        <v>85</v>
      </c>
      <c r="IP18" s="46" t="s">
        <v>269</v>
      </c>
    </row>
    <row r="19" spans="1:250">
      <c r="A19" s="76">
        <v>11</v>
      </c>
      <c r="B19" s="77" t="s">
        <v>86</v>
      </c>
      <c r="C19" s="78" t="s">
        <v>71</v>
      </c>
      <c r="D19" s="79">
        <f>'[1]DATOS-QUINTO'!AK19</f>
        <v>0</v>
      </c>
      <c r="E19" s="80">
        <f>'[1]DATOS-QUINTO'!AL19</f>
        <v>1</v>
      </c>
      <c r="F19" s="80">
        <f>'[1]DATOS-QUINTO'!AM19</f>
        <v>0</v>
      </c>
      <c r="G19" s="80">
        <f>'[1]DATOS-QUINTO'!AN19</f>
        <v>0</v>
      </c>
      <c r="H19" s="80">
        <f>'[1]DATOS-QUINTO'!AO19</f>
        <v>1</v>
      </c>
      <c r="I19" s="80">
        <f>'[1]DATOS-QUINTO'!AP19</f>
        <v>1</v>
      </c>
      <c r="J19" s="80">
        <f>'[1]DATOS-QUINTO'!AQ19</f>
        <v>1</v>
      </c>
      <c r="K19" s="87">
        <f>'[1]DATOS-QUINTO'!AR19</f>
        <v>1</v>
      </c>
      <c r="L19" s="87">
        <f>'[1]DATOS-QUINTO'!AS19</f>
        <v>1</v>
      </c>
      <c r="M19" s="87">
        <f>'[1]DATOS-QUINTO'!AT19</f>
        <v>1</v>
      </c>
      <c r="N19" s="87">
        <f>'[1]DATOS-QUINTO'!AU19</f>
        <v>1</v>
      </c>
      <c r="O19" s="87">
        <f>'[1]DATOS-QUINTO'!AV19</f>
        <v>1</v>
      </c>
      <c r="P19" s="87">
        <f>'[1]DATOS-QUINTO'!AW19</f>
        <v>1</v>
      </c>
      <c r="Q19" s="87">
        <f>'[1]DATOS-QUINTO'!AX19</f>
        <v>1</v>
      </c>
      <c r="R19" s="87">
        <f>'[1]DATOS-QUINTO'!AY19</f>
        <v>1</v>
      </c>
      <c r="S19" s="87">
        <f>'[1]DATOS-QUINTO'!AZ19</f>
        <v>1</v>
      </c>
      <c r="T19" s="90">
        <f>'[1]DATOS-QUINTO'!BA19</f>
        <v>1</v>
      </c>
      <c r="U19" s="90">
        <f>'[1]DATOS-QUINTO'!BB19</f>
        <v>0</v>
      </c>
      <c r="V19" s="90">
        <f>'[1]DATOS-QUINTO'!BC19</f>
        <v>0</v>
      </c>
      <c r="W19" s="90">
        <f>'[1]DATOS-QUINTO'!BD19</f>
        <v>1</v>
      </c>
      <c r="X19" s="90">
        <f>'[1]DATOS-QUINTO'!BE19</f>
        <v>1</v>
      </c>
      <c r="Y19" s="90">
        <f>'[1]DATOS-QUINTO'!BF19</f>
        <v>1</v>
      </c>
      <c r="Z19" s="90">
        <f>'[1]DATOS-QUINTO'!BG19</f>
        <v>1</v>
      </c>
      <c r="AA19" s="50">
        <f>'[1]DATOS-QUINTO'!BH19</f>
        <v>0</v>
      </c>
      <c r="AB19" s="50">
        <f>'[1]DATOS-QUINTO'!BI19</f>
        <v>0</v>
      </c>
      <c r="AC19" s="50">
        <f>'[1]DATOS-QUINTO'!BJ19</f>
        <v>1</v>
      </c>
      <c r="AD19" s="50">
        <f>'[1]DATOS-QUINTO'!BK19</f>
        <v>1</v>
      </c>
      <c r="AE19" s="50">
        <f>'[1]DATOS-QUINTO'!BL19</f>
        <v>1</v>
      </c>
      <c r="AF19" s="50">
        <f>'[1]DATOS-QUINTO'!BM19</f>
        <v>1</v>
      </c>
      <c r="AG19" s="100">
        <f>'[1]DATOS-QUINTO'!BN19</f>
        <v>1</v>
      </c>
      <c r="AH19" s="100">
        <f>'[1]DATOS-QUINTO'!BO19</f>
        <v>1</v>
      </c>
      <c r="AI19" s="100">
        <f>'[1]DATOS-QUINTO'!BP19</f>
        <v>0</v>
      </c>
      <c r="AJ19" s="100">
        <f>'[1]DATOS-QUINTO'!BQ19</f>
        <v>1</v>
      </c>
      <c r="AK19" s="101">
        <f t="shared" si="44"/>
        <v>0</v>
      </c>
      <c r="AL19" s="101">
        <f t="shared" si="45"/>
        <v>0</v>
      </c>
      <c r="AM19" s="101">
        <f t="shared" si="46"/>
        <v>1</v>
      </c>
      <c r="AN19" s="101">
        <f t="shared" si="47"/>
        <v>1.1006800000000001</v>
      </c>
      <c r="AO19" s="101">
        <f t="shared" si="48"/>
        <v>0</v>
      </c>
      <c r="AP19" s="101">
        <f t="shared" si="49"/>
        <v>0</v>
      </c>
      <c r="AQ19" s="101">
        <f t="shared" si="50"/>
        <v>1</v>
      </c>
      <c r="AR19" s="101">
        <f t="shared" si="51"/>
        <v>1.6583374</v>
      </c>
      <c r="AS19" s="101">
        <f t="shared" si="52"/>
        <v>1</v>
      </c>
      <c r="AT19" s="101">
        <f t="shared" si="53"/>
        <v>1.6587874499999999</v>
      </c>
      <c r="AU19" s="101">
        <f t="shared" si="54"/>
        <v>1</v>
      </c>
      <c r="AV19" s="101">
        <f t="shared" si="55"/>
        <v>1.6782674</v>
      </c>
      <c r="AW19" s="102">
        <f t="shared" si="56"/>
        <v>2</v>
      </c>
      <c r="AX19" s="102">
        <f t="shared" si="57"/>
        <v>2.2483</v>
      </c>
      <c r="AY19" s="102">
        <f t="shared" si="58"/>
        <v>2</v>
      </c>
      <c r="AZ19" s="102">
        <f t="shared" si="59"/>
        <v>2.2013600000000002</v>
      </c>
      <c r="BA19" s="102">
        <f t="shared" si="60"/>
        <v>2</v>
      </c>
      <c r="BB19" s="102">
        <f t="shared" si="61"/>
        <v>1.942896</v>
      </c>
      <c r="BC19" s="102">
        <f t="shared" si="62"/>
        <v>3</v>
      </c>
      <c r="BD19" s="102">
        <f t="shared" si="63"/>
        <v>3.0642420000000001</v>
      </c>
      <c r="BE19" s="103">
        <f t="shared" si="64"/>
        <v>1</v>
      </c>
      <c r="BF19" s="103">
        <f t="shared" si="65"/>
        <v>1.2698590000000001</v>
      </c>
      <c r="BG19" s="103">
        <f t="shared" si="66"/>
        <v>2</v>
      </c>
      <c r="BH19" s="103">
        <f t="shared" si="67"/>
        <v>2.4202819999999998</v>
      </c>
      <c r="BI19" s="103">
        <f t="shared" si="68"/>
        <v>1</v>
      </c>
      <c r="BJ19" s="103">
        <f t="shared" si="69"/>
        <v>0.79674</v>
      </c>
      <c r="BK19" s="103">
        <f t="shared" si="70"/>
        <v>1</v>
      </c>
      <c r="BL19" s="103">
        <f t="shared" si="71"/>
        <v>0.80188999999999999</v>
      </c>
      <c r="BM19" s="104">
        <f t="shared" si="72"/>
        <v>0</v>
      </c>
      <c r="BN19" s="104">
        <f t="shared" si="73"/>
        <v>0</v>
      </c>
      <c r="BO19" s="104">
        <f t="shared" si="74"/>
        <v>2</v>
      </c>
      <c r="BP19" s="104">
        <f t="shared" si="75"/>
        <v>2.8508228500000001</v>
      </c>
      <c r="BQ19" s="104">
        <f t="shared" si="76"/>
        <v>2</v>
      </c>
      <c r="BR19" s="104">
        <f t="shared" si="77"/>
        <v>2.3094974000000001</v>
      </c>
      <c r="BS19" s="104">
        <f t="shared" si="78"/>
        <v>2</v>
      </c>
      <c r="BT19" s="104">
        <f t="shared" si="79"/>
        <v>2.2517399999999999</v>
      </c>
      <c r="BU19" s="105">
        <f t="shared" si="80"/>
        <v>1</v>
      </c>
      <c r="BV19" s="105">
        <f t="shared" si="81"/>
        <v>1.2413000000000001</v>
      </c>
      <c r="BW19" s="100">
        <f t="shared" si="15"/>
        <v>0</v>
      </c>
      <c r="BX19" s="90">
        <f t="shared" si="16"/>
        <v>1.1006800000000001</v>
      </c>
      <c r="BY19" s="100">
        <f t="shared" si="17"/>
        <v>0</v>
      </c>
      <c r="BZ19" s="106">
        <f t="shared" si="18"/>
        <v>1.6583374</v>
      </c>
      <c r="CA19" s="90">
        <f t="shared" si="19"/>
        <v>1.6587874499999999</v>
      </c>
      <c r="CB19" s="106">
        <f t="shared" si="20"/>
        <v>1.6782674</v>
      </c>
      <c r="CC19" s="87">
        <f t="shared" si="21"/>
        <v>2.2483</v>
      </c>
      <c r="CD19" s="107">
        <f t="shared" si="22"/>
        <v>2.2013600000000002</v>
      </c>
      <c r="CE19" s="108">
        <f t="shared" si="23"/>
        <v>1.942896</v>
      </c>
      <c r="CF19" s="80">
        <f t="shared" si="24"/>
        <v>3.0642420000000001</v>
      </c>
      <c r="CG19" s="83">
        <f t="shared" si="82"/>
        <v>1.2698590000000001</v>
      </c>
      <c r="CH19" s="108">
        <f t="shared" si="25"/>
        <v>2.4202819999999998</v>
      </c>
      <c r="CI19" s="80">
        <f t="shared" si="26"/>
        <v>0.79674</v>
      </c>
      <c r="CJ19" s="90">
        <f t="shared" si="27"/>
        <v>0.80188999999999999</v>
      </c>
      <c r="CK19" s="109">
        <f t="shared" si="28"/>
        <v>0</v>
      </c>
      <c r="CL19" s="110">
        <f t="shared" si="29"/>
        <v>2.8508228500000001</v>
      </c>
      <c r="CM19" s="111">
        <f t="shared" si="30"/>
        <v>2.3094974000000001</v>
      </c>
      <c r="CN19" s="87">
        <f t="shared" si="31"/>
        <v>2.2517399999999999</v>
      </c>
      <c r="CO19" s="112">
        <f t="shared" si="32"/>
        <v>1.2413000000000001</v>
      </c>
      <c r="CP19" s="113">
        <f t="shared" si="83"/>
        <v>29.495001499999997</v>
      </c>
      <c r="CQ19" s="113">
        <f t="shared" si="33"/>
        <v>14</v>
      </c>
      <c r="CR19" s="112">
        <f t="shared" si="34"/>
        <v>25</v>
      </c>
      <c r="CS19" s="112">
        <f t="shared" si="35"/>
        <v>8</v>
      </c>
      <c r="CT19" s="57" t="s">
        <v>86</v>
      </c>
      <c r="CU19" s="94">
        <f t="shared" si="36"/>
        <v>6.0960722500000006</v>
      </c>
      <c r="CV19" s="94">
        <f t="shared" si="37"/>
        <v>9.4567979999999991</v>
      </c>
      <c r="CW19" s="94">
        <f t="shared" si="38"/>
        <v>5.2887709999999997</v>
      </c>
      <c r="CX19" s="94">
        <f t="shared" si="39"/>
        <v>5.1603202499999998</v>
      </c>
      <c r="CY19" s="94">
        <f t="shared" si="40"/>
        <v>3.4930399999999997</v>
      </c>
      <c r="CZ19" s="58" t="s">
        <v>86</v>
      </c>
      <c r="DA19" s="116">
        <f t="shared" ref="DA19:DE19" si="184">CU19/$CP19</f>
        <v>0.20668153720894034</v>
      </c>
      <c r="DB19" s="116">
        <f t="shared" si="184"/>
        <v>0.32062375043445923</v>
      </c>
      <c r="DC19" s="116">
        <f t="shared" si="184"/>
        <v>0.17931075541732047</v>
      </c>
      <c r="DD19" s="116">
        <f t="shared" si="184"/>
        <v>0.17495575479119743</v>
      </c>
      <c r="DE19" s="116">
        <f t="shared" si="184"/>
        <v>0.11842820214808261</v>
      </c>
      <c r="DF19" s="58" t="s">
        <v>86</v>
      </c>
      <c r="DG19" s="116">
        <f t="shared" si="42"/>
        <v>0.75757575757575757</v>
      </c>
      <c r="DH19" s="116">
        <f t="shared" si="43"/>
        <v>0.24242424242424243</v>
      </c>
      <c r="DI19" s="46">
        <f>'RANKING-QUINTOS'!L14</f>
        <v>0</v>
      </c>
      <c r="DJ19" s="46">
        <f t="shared" si="85"/>
        <v>14</v>
      </c>
      <c r="DK19" s="118" t="str">
        <f t="shared" si="86"/>
        <v>AbMC2025</v>
      </c>
      <c r="DL19" s="46" t="str">
        <f t="shared" si="87"/>
        <v>MAMANI  CCAMA  ADA BRYGITH</v>
      </c>
      <c r="DM19" s="46">
        <v>5</v>
      </c>
      <c r="DN19" s="46" t="s">
        <v>74</v>
      </c>
      <c r="DO19" s="46" t="s">
        <v>186</v>
      </c>
      <c r="DP19" s="46" t="s">
        <v>187</v>
      </c>
      <c r="DQ19" s="46">
        <f t="shared" si="88"/>
        <v>15</v>
      </c>
      <c r="DR19" s="46" t="str">
        <f t="shared" si="89"/>
        <v>TERCIO SUPERIOR</v>
      </c>
      <c r="DS19" s="46">
        <v>33</v>
      </c>
      <c r="DT19" s="46">
        <f t="shared" si="90"/>
        <v>25</v>
      </c>
      <c r="DU19" s="46">
        <f t="shared" si="91"/>
        <v>8</v>
      </c>
      <c r="DV19" s="46">
        <f>'RESULTADOS QUINTO'!HX19</f>
        <v>27.816734099999998</v>
      </c>
      <c r="DW19" s="46">
        <f t="shared" si="92"/>
        <v>14</v>
      </c>
      <c r="DX19" s="119">
        <f t="shared" si="93"/>
        <v>0.75757575757575757</v>
      </c>
      <c r="DY19" s="119"/>
      <c r="EC19" s="120">
        <f t="shared" si="94"/>
        <v>1</v>
      </c>
      <c r="ED19" s="120">
        <v>1.6782674</v>
      </c>
      <c r="EE19" s="120">
        <f t="shared" si="95"/>
        <v>0</v>
      </c>
      <c r="EF19" s="120">
        <f t="shared" si="96"/>
        <v>1</v>
      </c>
      <c r="EG19" s="120">
        <f t="shared" si="97"/>
        <v>0</v>
      </c>
      <c r="EH19" s="121">
        <f t="shared" si="98"/>
        <v>1</v>
      </c>
      <c r="EI19" s="121">
        <v>1.6587874499999999</v>
      </c>
      <c r="EJ19" s="121">
        <f t="shared" si="99"/>
        <v>1</v>
      </c>
      <c r="EK19" s="121">
        <f t="shared" si="100"/>
        <v>0</v>
      </c>
      <c r="EL19" s="121">
        <f t="shared" si="101"/>
        <v>1.6587874499999999</v>
      </c>
      <c r="EM19" s="122">
        <f t="shared" si="102"/>
        <v>1</v>
      </c>
      <c r="EN19" s="122">
        <v>1.6495770000000001</v>
      </c>
      <c r="EO19" s="122">
        <f t="shared" si="103"/>
        <v>0</v>
      </c>
      <c r="EP19" s="122">
        <f t="shared" si="104"/>
        <v>1</v>
      </c>
      <c r="EQ19" s="122">
        <f t="shared" si="105"/>
        <v>0</v>
      </c>
      <c r="ER19" s="123">
        <f t="shared" si="106"/>
        <v>1</v>
      </c>
      <c r="ES19" s="123">
        <v>1.6583374</v>
      </c>
      <c r="ET19" s="123">
        <f t="shared" si="107"/>
        <v>1</v>
      </c>
      <c r="EU19" s="123">
        <f t="shared" si="108"/>
        <v>0</v>
      </c>
      <c r="EV19" s="123">
        <f t="shared" si="109"/>
        <v>1.6583374</v>
      </c>
      <c r="EW19" s="64">
        <f t="shared" si="110"/>
        <v>3.3171248499999999</v>
      </c>
      <c r="EX19" s="124">
        <f t="shared" si="111"/>
        <v>2</v>
      </c>
      <c r="EY19" s="124">
        <v>1.52482685</v>
      </c>
      <c r="EZ19" s="124">
        <f t="shared" si="112"/>
        <v>0</v>
      </c>
      <c r="FA19" s="124">
        <f t="shared" si="113"/>
        <v>2</v>
      </c>
      <c r="FB19" s="124">
        <f t="shared" si="114"/>
        <v>0</v>
      </c>
      <c r="FC19" s="123">
        <f t="shared" si="115"/>
        <v>2</v>
      </c>
      <c r="FD19" s="123">
        <v>1.4254114250000001</v>
      </c>
      <c r="FE19" s="123">
        <f t="shared" si="116"/>
        <v>2</v>
      </c>
      <c r="FF19" s="123">
        <f t="shared" si="117"/>
        <v>0</v>
      </c>
      <c r="FG19" s="123">
        <f t="shared" si="118"/>
        <v>2.8508228500000001</v>
      </c>
      <c r="FH19" s="122">
        <f t="shared" si="119"/>
        <v>2</v>
      </c>
      <c r="FI19" s="122">
        <v>1.1547487000000001</v>
      </c>
      <c r="FJ19" s="122">
        <f t="shared" si="120"/>
        <v>2</v>
      </c>
      <c r="FK19" s="122">
        <f t="shared" si="121"/>
        <v>0</v>
      </c>
      <c r="FL19" s="122">
        <f t="shared" si="122"/>
        <v>2.3094974000000001</v>
      </c>
      <c r="FM19" s="81">
        <f t="shared" si="123"/>
        <v>5.1603202499999998</v>
      </c>
      <c r="FN19" s="123">
        <f t="shared" si="124"/>
        <v>3</v>
      </c>
      <c r="FO19" s="123">
        <v>1.021414</v>
      </c>
      <c r="FP19" s="123">
        <f t="shared" si="125"/>
        <v>3</v>
      </c>
      <c r="FQ19" s="123">
        <f t="shared" si="126"/>
        <v>0</v>
      </c>
      <c r="FR19" s="123">
        <f t="shared" si="127"/>
        <v>3.0642420000000001</v>
      </c>
      <c r="FS19" s="121">
        <f t="shared" si="128"/>
        <v>2</v>
      </c>
      <c r="FT19" s="121">
        <v>0.97144799999999998</v>
      </c>
      <c r="FU19" s="121">
        <f t="shared" si="129"/>
        <v>2</v>
      </c>
      <c r="FV19" s="121">
        <f t="shared" si="130"/>
        <v>0</v>
      </c>
      <c r="FW19" s="121">
        <f t="shared" si="131"/>
        <v>1.942896</v>
      </c>
      <c r="FX19" s="124">
        <f t="shared" si="177"/>
        <v>3</v>
      </c>
      <c r="FY19" s="124">
        <v>1.2698590000000001</v>
      </c>
      <c r="FZ19" s="124">
        <f t="shared" si="133"/>
        <v>1</v>
      </c>
      <c r="GA19" s="124">
        <f t="shared" si="134"/>
        <v>2</v>
      </c>
      <c r="GB19" s="124">
        <f t="shared" si="135"/>
        <v>1.2698590000000001</v>
      </c>
      <c r="GC19" s="125">
        <f t="shared" si="136"/>
        <v>2</v>
      </c>
      <c r="GD19" s="125">
        <v>1.2101409999999999</v>
      </c>
      <c r="GE19" s="125">
        <f t="shared" si="137"/>
        <v>2</v>
      </c>
      <c r="GF19" s="125">
        <f t="shared" si="138"/>
        <v>0</v>
      </c>
      <c r="GG19" s="125">
        <f t="shared" si="139"/>
        <v>2.4202819999999998</v>
      </c>
      <c r="GH19" s="126">
        <f t="shared" si="140"/>
        <v>1</v>
      </c>
      <c r="GI19" s="126">
        <v>0.80188999999999999</v>
      </c>
      <c r="GJ19" s="126">
        <f t="shared" si="141"/>
        <v>1</v>
      </c>
      <c r="GK19" s="126">
        <f t="shared" si="142"/>
        <v>0</v>
      </c>
      <c r="GL19" s="126">
        <f t="shared" si="143"/>
        <v>0.80188999999999999</v>
      </c>
      <c r="GM19" s="124">
        <f t="shared" si="144"/>
        <v>1</v>
      </c>
      <c r="GN19" s="124">
        <v>0.79674</v>
      </c>
      <c r="GO19" s="124">
        <f t="shared" si="145"/>
        <v>1</v>
      </c>
      <c r="GP19" s="124">
        <f t="shared" si="146"/>
        <v>0</v>
      </c>
      <c r="GQ19" s="124">
        <f t="shared" si="147"/>
        <v>0.79674</v>
      </c>
      <c r="GR19" s="100">
        <f t="shared" si="148"/>
        <v>2</v>
      </c>
      <c r="GS19" s="100">
        <v>1.1258699999999999</v>
      </c>
      <c r="GT19" s="100">
        <f t="shared" si="149"/>
        <v>2</v>
      </c>
      <c r="GU19" s="100">
        <f t="shared" si="150"/>
        <v>0</v>
      </c>
      <c r="GV19" s="100">
        <f t="shared" si="151"/>
        <v>2.2517399999999999</v>
      </c>
      <c r="GW19" s="125">
        <f t="shared" si="152"/>
        <v>2</v>
      </c>
      <c r="GX19" s="125">
        <v>1.2413000000000001</v>
      </c>
      <c r="GY19" s="125">
        <f t="shared" si="153"/>
        <v>1</v>
      </c>
      <c r="GZ19" s="125">
        <f t="shared" si="154"/>
        <v>1</v>
      </c>
      <c r="HA19" s="125">
        <f t="shared" si="155"/>
        <v>1.2413000000000001</v>
      </c>
      <c r="HB19" s="81">
        <f t="shared" si="156"/>
        <v>13.788949000000001</v>
      </c>
      <c r="HC19" s="127">
        <f t="shared" si="157"/>
        <v>1</v>
      </c>
      <c r="HD19" s="127">
        <v>1.12415</v>
      </c>
      <c r="HE19" s="127">
        <f t="shared" si="158"/>
        <v>0</v>
      </c>
      <c r="HF19" s="127">
        <f t="shared" si="159"/>
        <v>1</v>
      </c>
      <c r="HG19" s="127">
        <f t="shared" si="160"/>
        <v>0</v>
      </c>
      <c r="HH19" s="120">
        <f t="shared" si="161"/>
        <v>2</v>
      </c>
      <c r="HI19" s="120">
        <v>1.1006800000000001</v>
      </c>
      <c r="HJ19" s="120">
        <f t="shared" si="162"/>
        <v>1</v>
      </c>
      <c r="HK19" s="120">
        <f t="shared" si="163"/>
        <v>1</v>
      </c>
      <c r="HL19" s="120">
        <f t="shared" si="164"/>
        <v>1.1006800000000001</v>
      </c>
      <c r="HM19" s="123">
        <f t="shared" si="165"/>
        <v>2</v>
      </c>
      <c r="HN19" s="123">
        <v>1.1006800000000001</v>
      </c>
      <c r="HO19" s="123">
        <f t="shared" si="166"/>
        <v>2</v>
      </c>
      <c r="HP19" s="123">
        <f t="shared" si="167"/>
        <v>0</v>
      </c>
      <c r="HQ19" s="123">
        <f t="shared" si="168"/>
        <v>2.2013600000000002</v>
      </c>
      <c r="HR19" s="122">
        <f t="shared" si="169"/>
        <v>2</v>
      </c>
      <c r="HS19" s="122">
        <v>1.12415</v>
      </c>
      <c r="HT19" s="122">
        <f t="shared" si="170"/>
        <v>2</v>
      </c>
      <c r="HU19" s="122">
        <f t="shared" si="171"/>
        <v>0</v>
      </c>
      <c r="HV19" s="122">
        <f t="shared" si="172"/>
        <v>2.2483</v>
      </c>
      <c r="HW19" s="81">
        <f t="shared" si="173"/>
        <v>5.5503400000000003</v>
      </c>
      <c r="HX19" s="128">
        <f t="shared" si="174"/>
        <v>27.816734099999998</v>
      </c>
      <c r="IN19" s="46" t="s">
        <v>71</v>
      </c>
      <c r="IO19" s="46" t="s">
        <v>86</v>
      </c>
      <c r="IP19" s="46" t="s">
        <v>270</v>
      </c>
    </row>
    <row r="20" spans="1:250">
      <c r="A20" s="76">
        <v>12</v>
      </c>
      <c r="B20" s="77" t="s">
        <v>87</v>
      </c>
      <c r="C20" s="78" t="s">
        <v>71</v>
      </c>
      <c r="D20" s="79">
        <f>'[1]DATOS-QUINTO'!AK20</f>
        <v>0</v>
      </c>
      <c r="E20" s="80">
        <f>'[1]DATOS-QUINTO'!AL20</f>
        <v>1</v>
      </c>
      <c r="F20" s="80">
        <f>'[1]DATOS-QUINTO'!AM20</f>
        <v>1</v>
      </c>
      <c r="G20" s="80">
        <f>'[1]DATOS-QUINTO'!AN20</f>
        <v>1</v>
      </c>
      <c r="H20" s="80">
        <f>'[1]DATOS-QUINTO'!AO20</f>
        <v>1</v>
      </c>
      <c r="I20" s="80">
        <f>'[1]DATOS-QUINTO'!AP20</f>
        <v>1</v>
      </c>
      <c r="J20" s="80">
        <f>'[1]DATOS-QUINTO'!AQ20</f>
        <v>1</v>
      </c>
      <c r="K20" s="87">
        <f>'[1]DATOS-QUINTO'!AR20</f>
        <v>1</v>
      </c>
      <c r="L20" s="87">
        <f>'[1]DATOS-QUINTO'!AS20</f>
        <v>1</v>
      </c>
      <c r="M20" s="87">
        <f>'[1]DATOS-QUINTO'!AT20</f>
        <v>1</v>
      </c>
      <c r="N20" s="87">
        <f>'[1]DATOS-QUINTO'!AU20</f>
        <v>1</v>
      </c>
      <c r="O20" s="87">
        <f>'[1]DATOS-QUINTO'!AV20</f>
        <v>1</v>
      </c>
      <c r="P20" s="87">
        <f>'[1]DATOS-QUINTO'!AW20</f>
        <v>1</v>
      </c>
      <c r="Q20" s="87">
        <f>'[1]DATOS-QUINTO'!AX20</f>
        <v>1</v>
      </c>
      <c r="R20" s="87">
        <f>'[1]DATOS-QUINTO'!AY20</f>
        <v>1</v>
      </c>
      <c r="S20" s="87">
        <f>'[1]DATOS-QUINTO'!AZ20</f>
        <v>1</v>
      </c>
      <c r="T20" s="90">
        <f>'[1]DATOS-QUINTO'!BA20</f>
        <v>1</v>
      </c>
      <c r="U20" s="90">
        <f>'[1]DATOS-QUINTO'!BB20</f>
        <v>1</v>
      </c>
      <c r="V20" s="90">
        <f>'[1]DATOS-QUINTO'!BC20</f>
        <v>1</v>
      </c>
      <c r="W20" s="90">
        <f>'[1]DATOS-QUINTO'!BD20</f>
        <v>1</v>
      </c>
      <c r="X20" s="90">
        <f>'[1]DATOS-QUINTO'!BE20</f>
        <v>1</v>
      </c>
      <c r="Y20" s="90">
        <f>'[1]DATOS-QUINTO'!BF20</f>
        <v>1</v>
      </c>
      <c r="Z20" s="90">
        <f>'[1]DATOS-QUINTO'!BG20</f>
        <v>1</v>
      </c>
      <c r="AA20" s="50">
        <f>'[1]DATOS-QUINTO'!BH20</f>
        <v>1</v>
      </c>
      <c r="AB20" s="50">
        <f>'[1]DATOS-QUINTO'!BI20</f>
        <v>0</v>
      </c>
      <c r="AC20" s="50">
        <f>'[1]DATOS-QUINTO'!BJ20</f>
        <v>1</v>
      </c>
      <c r="AD20" s="50">
        <f>'[1]DATOS-QUINTO'!BK20</f>
        <v>1</v>
      </c>
      <c r="AE20" s="50">
        <f>'[1]DATOS-QUINTO'!BL20</f>
        <v>0</v>
      </c>
      <c r="AF20" s="50">
        <f>'[1]DATOS-QUINTO'!BM20</f>
        <v>1</v>
      </c>
      <c r="AG20" s="100">
        <f>'[1]DATOS-QUINTO'!BN20</f>
        <v>1</v>
      </c>
      <c r="AH20" s="100">
        <f>'[1]DATOS-QUINTO'!BO20</f>
        <v>1</v>
      </c>
      <c r="AI20" s="100">
        <f>'[1]DATOS-QUINTO'!BP20</f>
        <v>1</v>
      </c>
      <c r="AJ20" s="100">
        <f>'[1]DATOS-QUINTO'!BQ20</f>
        <v>0</v>
      </c>
      <c r="AK20" s="101">
        <f t="shared" si="44"/>
        <v>0</v>
      </c>
      <c r="AL20" s="101">
        <f t="shared" si="45"/>
        <v>0</v>
      </c>
      <c r="AM20" s="101">
        <f t="shared" si="46"/>
        <v>2</v>
      </c>
      <c r="AN20" s="101">
        <f t="shared" si="47"/>
        <v>2.2013600000000002</v>
      </c>
      <c r="AO20" s="101">
        <f t="shared" si="48"/>
        <v>1</v>
      </c>
      <c r="AP20" s="101">
        <f t="shared" si="49"/>
        <v>1.6495770000000001</v>
      </c>
      <c r="AQ20" s="101">
        <f t="shared" si="50"/>
        <v>1</v>
      </c>
      <c r="AR20" s="101">
        <f t="shared" si="51"/>
        <v>1.6583374</v>
      </c>
      <c r="AS20" s="101">
        <f t="shared" si="52"/>
        <v>1</v>
      </c>
      <c r="AT20" s="101">
        <f t="shared" si="53"/>
        <v>1.6587874499999999</v>
      </c>
      <c r="AU20" s="101">
        <f t="shared" si="54"/>
        <v>1</v>
      </c>
      <c r="AV20" s="101">
        <f t="shared" si="55"/>
        <v>1.6782674</v>
      </c>
      <c r="AW20" s="102">
        <f t="shared" si="56"/>
        <v>2</v>
      </c>
      <c r="AX20" s="102">
        <f t="shared" si="57"/>
        <v>2.2483</v>
      </c>
      <c r="AY20" s="102">
        <f t="shared" si="58"/>
        <v>2</v>
      </c>
      <c r="AZ20" s="102">
        <f t="shared" si="59"/>
        <v>2.2013600000000002</v>
      </c>
      <c r="BA20" s="102">
        <f t="shared" si="60"/>
        <v>2</v>
      </c>
      <c r="BB20" s="102">
        <f t="shared" si="61"/>
        <v>1.942896</v>
      </c>
      <c r="BC20" s="102">
        <f t="shared" si="62"/>
        <v>3</v>
      </c>
      <c r="BD20" s="102">
        <f t="shared" si="63"/>
        <v>3.0642420000000001</v>
      </c>
      <c r="BE20" s="103">
        <f t="shared" si="64"/>
        <v>3</v>
      </c>
      <c r="BF20" s="103">
        <f t="shared" si="65"/>
        <v>3.809577</v>
      </c>
      <c r="BG20" s="103">
        <f t="shared" si="66"/>
        <v>2</v>
      </c>
      <c r="BH20" s="103">
        <f t="shared" si="67"/>
        <v>2.4202819999999998</v>
      </c>
      <c r="BI20" s="103">
        <f t="shared" si="68"/>
        <v>1</v>
      </c>
      <c r="BJ20" s="103">
        <f t="shared" si="69"/>
        <v>0.79674</v>
      </c>
      <c r="BK20" s="103">
        <f t="shared" si="70"/>
        <v>1</v>
      </c>
      <c r="BL20" s="103">
        <f t="shared" si="71"/>
        <v>0.80188999999999999</v>
      </c>
      <c r="BM20" s="104">
        <f t="shared" si="72"/>
        <v>1</v>
      </c>
      <c r="BN20" s="104">
        <f t="shared" si="73"/>
        <v>1.52482685</v>
      </c>
      <c r="BO20" s="104">
        <f t="shared" si="74"/>
        <v>2</v>
      </c>
      <c r="BP20" s="104">
        <f t="shared" si="75"/>
        <v>2.8508228500000001</v>
      </c>
      <c r="BQ20" s="104">
        <f t="shared" si="76"/>
        <v>1</v>
      </c>
      <c r="BR20" s="104">
        <f t="shared" si="77"/>
        <v>1.1547487000000001</v>
      </c>
      <c r="BS20" s="104">
        <f t="shared" si="78"/>
        <v>2</v>
      </c>
      <c r="BT20" s="104">
        <f t="shared" si="79"/>
        <v>2.2517399999999999</v>
      </c>
      <c r="BU20" s="105">
        <f t="shared" si="80"/>
        <v>1</v>
      </c>
      <c r="BV20" s="105">
        <f t="shared" si="81"/>
        <v>1.2413000000000001</v>
      </c>
      <c r="BW20" s="100">
        <f t="shared" si="15"/>
        <v>0</v>
      </c>
      <c r="BX20" s="90">
        <f t="shared" si="16"/>
        <v>2.2013600000000002</v>
      </c>
      <c r="BY20" s="100">
        <f t="shared" si="17"/>
        <v>1.6495770000000001</v>
      </c>
      <c r="BZ20" s="106">
        <f t="shared" si="18"/>
        <v>1.6583374</v>
      </c>
      <c r="CA20" s="90">
        <f t="shared" si="19"/>
        <v>1.6587874499999999</v>
      </c>
      <c r="CB20" s="106">
        <f t="shared" si="20"/>
        <v>1.6782674</v>
      </c>
      <c r="CC20" s="87">
        <f t="shared" si="21"/>
        <v>2.2483</v>
      </c>
      <c r="CD20" s="107">
        <f t="shared" si="22"/>
        <v>2.2013600000000002</v>
      </c>
      <c r="CE20" s="108">
        <f t="shared" si="23"/>
        <v>1.942896</v>
      </c>
      <c r="CF20" s="80">
        <f t="shared" si="24"/>
        <v>3.0642420000000001</v>
      </c>
      <c r="CG20" s="83">
        <f t="shared" si="82"/>
        <v>3.809577</v>
      </c>
      <c r="CH20" s="108">
        <f t="shared" si="25"/>
        <v>2.4202819999999998</v>
      </c>
      <c r="CI20" s="80">
        <f t="shared" si="26"/>
        <v>0.79674</v>
      </c>
      <c r="CJ20" s="90">
        <f t="shared" si="27"/>
        <v>0.80188999999999999</v>
      </c>
      <c r="CK20" s="109">
        <f t="shared" si="28"/>
        <v>1.52482685</v>
      </c>
      <c r="CL20" s="110">
        <f t="shared" si="29"/>
        <v>2.8508228500000001</v>
      </c>
      <c r="CM20" s="111">
        <f t="shared" si="30"/>
        <v>1.1547487000000001</v>
      </c>
      <c r="CN20" s="87">
        <f t="shared" si="31"/>
        <v>2.2517399999999999</v>
      </c>
      <c r="CO20" s="112">
        <f t="shared" si="32"/>
        <v>1.2413000000000001</v>
      </c>
      <c r="CP20" s="113">
        <f t="shared" si="83"/>
        <v>35.155054650000004</v>
      </c>
      <c r="CQ20" s="113">
        <f t="shared" si="33"/>
        <v>2</v>
      </c>
      <c r="CR20" s="112">
        <f t="shared" si="34"/>
        <v>29</v>
      </c>
      <c r="CS20" s="112">
        <f t="shared" si="35"/>
        <v>4</v>
      </c>
      <c r="CT20" s="57" t="s">
        <v>87</v>
      </c>
      <c r="CU20" s="94">
        <f t="shared" si="36"/>
        <v>8.8463292500000001</v>
      </c>
      <c r="CV20" s="94">
        <f t="shared" si="37"/>
        <v>9.4567979999999991</v>
      </c>
      <c r="CW20" s="94">
        <f t="shared" si="38"/>
        <v>7.8284889999999994</v>
      </c>
      <c r="CX20" s="94">
        <f t="shared" si="39"/>
        <v>5.5303984000000002</v>
      </c>
      <c r="CY20" s="94">
        <f t="shared" si="40"/>
        <v>3.4930399999999997</v>
      </c>
      <c r="CZ20" s="58" t="s">
        <v>87</v>
      </c>
      <c r="DA20" s="116">
        <f t="shared" ref="DA20:DE20" si="185">CU20/$CP20</f>
        <v>0.25163747683151444</v>
      </c>
      <c r="DB20" s="116">
        <f t="shared" si="185"/>
        <v>0.2690025117056673</v>
      </c>
      <c r="DC20" s="116">
        <f t="shared" si="185"/>
        <v>0.2226845919581012</v>
      </c>
      <c r="DD20" s="116">
        <f t="shared" si="185"/>
        <v>0.15731445890384926</v>
      </c>
      <c r="DE20" s="116">
        <f t="shared" si="185"/>
        <v>9.9360960600867659E-2</v>
      </c>
      <c r="DF20" s="58" t="s">
        <v>87</v>
      </c>
      <c r="DG20" s="116">
        <f t="shared" si="42"/>
        <v>0.87878787878787878</v>
      </c>
      <c r="DH20" s="116">
        <f t="shared" si="43"/>
        <v>0.12121212121212122</v>
      </c>
      <c r="DI20" s="46">
        <f>'RANKING-QUINTOS'!L15</f>
        <v>0</v>
      </c>
      <c r="DJ20" s="46">
        <f t="shared" si="85"/>
        <v>17</v>
      </c>
      <c r="DK20" s="118" t="str">
        <f t="shared" si="86"/>
        <v>Dibemac0</v>
      </c>
      <c r="DL20" s="46" t="str">
        <f t="shared" si="87"/>
        <v>MAMANI  COASACA  DIANA BELEN</v>
      </c>
      <c r="DM20" s="46">
        <v>5</v>
      </c>
      <c r="DN20" s="46" t="s">
        <v>74</v>
      </c>
      <c r="DO20" s="46" t="s">
        <v>186</v>
      </c>
      <c r="DP20" s="46" t="s">
        <v>187</v>
      </c>
      <c r="DQ20" s="46">
        <f t="shared" si="88"/>
        <v>5</v>
      </c>
      <c r="DR20" s="46" t="str">
        <f t="shared" si="89"/>
        <v>TERCIO SUPERIOR</v>
      </c>
      <c r="DS20" s="46">
        <v>33</v>
      </c>
      <c r="DT20" s="46">
        <f t="shared" si="90"/>
        <v>29</v>
      </c>
      <c r="DU20" s="46">
        <f t="shared" si="91"/>
        <v>4</v>
      </c>
      <c r="DV20" s="46">
        <f>'RESULTADOS QUINTO'!HX20</f>
        <v>33.476787250000001</v>
      </c>
      <c r="DW20" s="46">
        <f t="shared" si="92"/>
        <v>17</v>
      </c>
      <c r="DX20" s="119">
        <f t="shared" si="93"/>
        <v>0.87878787878787878</v>
      </c>
      <c r="DY20" s="119"/>
      <c r="EC20" s="120">
        <f t="shared" si="94"/>
        <v>1</v>
      </c>
      <c r="ED20" s="120">
        <v>1.6782674</v>
      </c>
      <c r="EE20" s="120">
        <f t="shared" si="95"/>
        <v>0</v>
      </c>
      <c r="EF20" s="120">
        <f t="shared" si="96"/>
        <v>1</v>
      </c>
      <c r="EG20" s="120">
        <f t="shared" si="97"/>
        <v>0</v>
      </c>
      <c r="EH20" s="121">
        <f t="shared" si="98"/>
        <v>1</v>
      </c>
      <c r="EI20" s="121">
        <v>1.6587874499999999</v>
      </c>
      <c r="EJ20" s="121">
        <f t="shared" si="99"/>
        <v>1</v>
      </c>
      <c r="EK20" s="121">
        <f t="shared" si="100"/>
        <v>0</v>
      </c>
      <c r="EL20" s="121">
        <f t="shared" si="101"/>
        <v>1.6587874499999999</v>
      </c>
      <c r="EM20" s="122">
        <f t="shared" si="102"/>
        <v>1</v>
      </c>
      <c r="EN20" s="122">
        <v>1.6495770000000001</v>
      </c>
      <c r="EO20" s="122">
        <f t="shared" si="103"/>
        <v>1</v>
      </c>
      <c r="EP20" s="122">
        <f t="shared" si="104"/>
        <v>0</v>
      </c>
      <c r="EQ20" s="122">
        <f t="shared" si="105"/>
        <v>1.6495770000000001</v>
      </c>
      <c r="ER20" s="123">
        <f t="shared" si="106"/>
        <v>1</v>
      </c>
      <c r="ES20" s="123">
        <v>1.6583374</v>
      </c>
      <c r="ET20" s="123">
        <f t="shared" si="107"/>
        <v>1</v>
      </c>
      <c r="EU20" s="123">
        <f t="shared" si="108"/>
        <v>0</v>
      </c>
      <c r="EV20" s="123">
        <f t="shared" si="109"/>
        <v>1.6583374</v>
      </c>
      <c r="EW20" s="64">
        <f t="shared" si="110"/>
        <v>4.9667018499999998</v>
      </c>
      <c r="EX20" s="124">
        <f t="shared" si="111"/>
        <v>2</v>
      </c>
      <c r="EY20" s="124">
        <v>1.52482685</v>
      </c>
      <c r="EZ20" s="124">
        <f t="shared" si="112"/>
        <v>1</v>
      </c>
      <c r="FA20" s="124">
        <f t="shared" si="113"/>
        <v>1</v>
      </c>
      <c r="FB20" s="124">
        <f t="shared" si="114"/>
        <v>1.52482685</v>
      </c>
      <c r="FC20" s="123">
        <f t="shared" si="115"/>
        <v>2</v>
      </c>
      <c r="FD20" s="123">
        <v>1.4254114250000001</v>
      </c>
      <c r="FE20" s="123">
        <f t="shared" si="116"/>
        <v>2</v>
      </c>
      <c r="FF20" s="123">
        <f t="shared" si="117"/>
        <v>0</v>
      </c>
      <c r="FG20" s="123">
        <f t="shared" si="118"/>
        <v>2.8508228500000001</v>
      </c>
      <c r="FH20" s="122">
        <f t="shared" si="119"/>
        <v>2</v>
      </c>
      <c r="FI20" s="122">
        <v>1.1547487000000001</v>
      </c>
      <c r="FJ20" s="122">
        <f t="shared" si="120"/>
        <v>1</v>
      </c>
      <c r="FK20" s="122">
        <f t="shared" si="121"/>
        <v>1</v>
      </c>
      <c r="FL20" s="122">
        <f t="shared" si="122"/>
        <v>1.1547487000000001</v>
      </c>
      <c r="FM20" s="81">
        <f t="shared" si="123"/>
        <v>5.5303984000000002</v>
      </c>
      <c r="FN20" s="123">
        <f t="shared" si="124"/>
        <v>3</v>
      </c>
      <c r="FO20" s="123">
        <v>1.021414</v>
      </c>
      <c r="FP20" s="123">
        <f t="shared" si="125"/>
        <v>3</v>
      </c>
      <c r="FQ20" s="123">
        <f t="shared" si="126"/>
        <v>0</v>
      </c>
      <c r="FR20" s="123">
        <f t="shared" si="127"/>
        <v>3.0642420000000001</v>
      </c>
      <c r="FS20" s="121">
        <f t="shared" si="128"/>
        <v>2</v>
      </c>
      <c r="FT20" s="121">
        <v>0.97144799999999998</v>
      </c>
      <c r="FU20" s="121">
        <f t="shared" si="129"/>
        <v>2</v>
      </c>
      <c r="FV20" s="121">
        <f t="shared" si="130"/>
        <v>0</v>
      </c>
      <c r="FW20" s="121">
        <f t="shared" si="131"/>
        <v>1.942896</v>
      </c>
      <c r="FX20" s="124">
        <f t="shared" si="177"/>
        <v>3</v>
      </c>
      <c r="FY20" s="124">
        <v>1.2698590000000001</v>
      </c>
      <c r="FZ20" s="124">
        <f t="shared" si="133"/>
        <v>3</v>
      </c>
      <c r="GA20" s="124">
        <f t="shared" si="134"/>
        <v>0</v>
      </c>
      <c r="GB20" s="124">
        <f t="shared" si="135"/>
        <v>3.809577</v>
      </c>
      <c r="GC20" s="125">
        <f t="shared" si="136"/>
        <v>2</v>
      </c>
      <c r="GD20" s="125">
        <v>1.2101409999999999</v>
      </c>
      <c r="GE20" s="125">
        <f t="shared" si="137"/>
        <v>2</v>
      </c>
      <c r="GF20" s="125">
        <f t="shared" si="138"/>
        <v>0</v>
      </c>
      <c r="GG20" s="125">
        <f t="shared" si="139"/>
        <v>2.4202819999999998</v>
      </c>
      <c r="GH20" s="126">
        <f t="shared" si="140"/>
        <v>1</v>
      </c>
      <c r="GI20" s="126">
        <v>0.80188999999999999</v>
      </c>
      <c r="GJ20" s="126">
        <f t="shared" si="141"/>
        <v>1</v>
      </c>
      <c r="GK20" s="126">
        <f t="shared" si="142"/>
        <v>0</v>
      </c>
      <c r="GL20" s="126">
        <f t="shared" si="143"/>
        <v>0.80188999999999999</v>
      </c>
      <c r="GM20" s="124">
        <f t="shared" si="144"/>
        <v>1</v>
      </c>
      <c r="GN20" s="124">
        <v>0.79674</v>
      </c>
      <c r="GO20" s="124">
        <f t="shared" si="145"/>
        <v>1</v>
      </c>
      <c r="GP20" s="124">
        <f t="shared" si="146"/>
        <v>0</v>
      </c>
      <c r="GQ20" s="124">
        <f t="shared" si="147"/>
        <v>0.79674</v>
      </c>
      <c r="GR20" s="100">
        <f t="shared" si="148"/>
        <v>2</v>
      </c>
      <c r="GS20" s="100">
        <v>1.1258699999999999</v>
      </c>
      <c r="GT20" s="100">
        <f t="shared" si="149"/>
        <v>2</v>
      </c>
      <c r="GU20" s="100">
        <f t="shared" si="150"/>
        <v>0</v>
      </c>
      <c r="GV20" s="100">
        <f t="shared" si="151"/>
        <v>2.2517399999999999</v>
      </c>
      <c r="GW20" s="125">
        <f t="shared" si="152"/>
        <v>2</v>
      </c>
      <c r="GX20" s="125">
        <v>1.2413000000000001</v>
      </c>
      <c r="GY20" s="125">
        <f t="shared" si="153"/>
        <v>1</v>
      </c>
      <c r="GZ20" s="125">
        <f t="shared" si="154"/>
        <v>1</v>
      </c>
      <c r="HA20" s="125">
        <f t="shared" si="155"/>
        <v>1.2413000000000001</v>
      </c>
      <c r="HB20" s="81">
        <f t="shared" si="156"/>
        <v>16.328666999999999</v>
      </c>
      <c r="HC20" s="127">
        <f t="shared" si="157"/>
        <v>1</v>
      </c>
      <c r="HD20" s="127">
        <v>1.12415</v>
      </c>
      <c r="HE20" s="127">
        <f t="shared" si="158"/>
        <v>0</v>
      </c>
      <c r="HF20" s="127">
        <f t="shared" si="159"/>
        <v>1</v>
      </c>
      <c r="HG20" s="127">
        <f t="shared" si="160"/>
        <v>0</v>
      </c>
      <c r="HH20" s="120">
        <f t="shared" si="161"/>
        <v>2</v>
      </c>
      <c r="HI20" s="120">
        <v>1.1006800000000001</v>
      </c>
      <c r="HJ20" s="120">
        <f t="shared" si="162"/>
        <v>2</v>
      </c>
      <c r="HK20" s="120">
        <f t="shared" si="163"/>
        <v>0</v>
      </c>
      <c r="HL20" s="120">
        <f t="shared" si="164"/>
        <v>2.2013600000000002</v>
      </c>
      <c r="HM20" s="123">
        <f t="shared" si="165"/>
        <v>2</v>
      </c>
      <c r="HN20" s="123">
        <v>1.1006800000000001</v>
      </c>
      <c r="HO20" s="123">
        <f t="shared" si="166"/>
        <v>2</v>
      </c>
      <c r="HP20" s="123">
        <f t="shared" si="167"/>
        <v>0</v>
      </c>
      <c r="HQ20" s="123">
        <f t="shared" si="168"/>
        <v>2.2013600000000002</v>
      </c>
      <c r="HR20" s="122">
        <f t="shared" si="169"/>
        <v>2</v>
      </c>
      <c r="HS20" s="122">
        <v>1.12415</v>
      </c>
      <c r="HT20" s="122">
        <f t="shared" si="170"/>
        <v>2</v>
      </c>
      <c r="HU20" s="122">
        <f t="shared" si="171"/>
        <v>0</v>
      </c>
      <c r="HV20" s="122">
        <f t="shared" si="172"/>
        <v>2.2483</v>
      </c>
      <c r="HW20" s="81">
        <f t="shared" si="173"/>
        <v>6.6510200000000008</v>
      </c>
      <c r="HX20" s="128">
        <f t="shared" si="174"/>
        <v>33.476787250000001</v>
      </c>
      <c r="IN20" s="46" t="s">
        <v>71</v>
      </c>
      <c r="IO20" s="46" t="s">
        <v>87</v>
      </c>
      <c r="IP20" s="46" t="s">
        <v>271</v>
      </c>
    </row>
    <row r="21" spans="1:250">
      <c r="A21" s="76">
        <v>13</v>
      </c>
      <c r="B21" s="77" t="s">
        <v>88</v>
      </c>
      <c r="C21" s="78" t="s">
        <v>71</v>
      </c>
      <c r="D21" s="79">
        <f>'[1]DATOS-QUINTO'!AK21</f>
        <v>1</v>
      </c>
      <c r="E21" s="80">
        <f>'[1]DATOS-QUINTO'!AL21</f>
        <v>1</v>
      </c>
      <c r="F21" s="80">
        <f>'[1]DATOS-QUINTO'!AM21</f>
        <v>1</v>
      </c>
      <c r="G21" s="80">
        <f>'[1]DATOS-QUINTO'!AN21</f>
        <v>1</v>
      </c>
      <c r="H21" s="80">
        <f>'[1]DATOS-QUINTO'!AO21</f>
        <v>1</v>
      </c>
      <c r="I21" s="80">
        <f>'[1]DATOS-QUINTO'!AP21</f>
        <v>1</v>
      </c>
      <c r="J21" s="80">
        <f>'[1]DATOS-QUINTO'!AQ21</f>
        <v>0</v>
      </c>
      <c r="K21" s="87">
        <f>'[1]DATOS-QUINTO'!AR21</f>
        <v>1</v>
      </c>
      <c r="L21" s="87">
        <f>'[1]DATOS-QUINTO'!AS21</f>
        <v>1</v>
      </c>
      <c r="M21" s="87">
        <f>'[1]DATOS-QUINTO'!AT21</f>
        <v>1</v>
      </c>
      <c r="N21" s="87">
        <f>'[1]DATOS-QUINTO'!AU21</f>
        <v>1</v>
      </c>
      <c r="O21" s="87">
        <f>'[1]DATOS-QUINTO'!AV21</f>
        <v>1</v>
      </c>
      <c r="P21" s="87">
        <f>'[1]DATOS-QUINTO'!AW21</f>
        <v>1</v>
      </c>
      <c r="Q21" s="87">
        <f>'[1]DATOS-QUINTO'!AX21</f>
        <v>1</v>
      </c>
      <c r="R21" s="87">
        <f>'[1]DATOS-QUINTO'!AY21</f>
        <v>1</v>
      </c>
      <c r="S21" s="87">
        <f>'[1]DATOS-QUINTO'!AZ21</f>
        <v>1</v>
      </c>
      <c r="T21" s="90">
        <f>'[1]DATOS-QUINTO'!BA21</f>
        <v>1</v>
      </c>
      <c r="U21" s="90">
        <f>'[1]DATOS-QUINTO'!BB21</f>
        <v>0</v>
      </c>
      <c r="V21" s="90">
        <f>'[1]DATOS-QUINTO'!BC21</f>
        <v>1</v>
      </c>
      <c r="W21" s="90">
        <f>'[1]DATOS-QUINTO'!BD21</f>
        <v>1</v>
      </c>
      <c r="X21" s="90">
        <f>'[1]DATOS-QUINTO'!BE21</f>
        <v>1</v>
      </c>
      <c r="Y21" s="90">
        <f>'[1]DATOS-QUINTO'!BF21</f>
        <v>0</v>
      </c>
      <c r="Z21" s="90">
        <f>'[1]DATOS-QUINTO'!BG21</f>
        <v>1</v>
      </c>
      <c r="AA21" s="50">
        <f>'[1]DATOS-QUINTO'!BH21</f>
        <v>0</v>
      </c>
      <c r="AB21" s="50">
        <f>'[1]DATOS-QUINTO'!BI21</f>
        <v>0</v>
      </c>
      <c r="AC21" s="50">
        <f>'[1]DATOS-QUINTO'!BJ21</f>
        <v>1</v>
      </c>
      <c r="AD21" s="50">
        <f>'[1]DATOS-QUINTO'!BK21</f>
        <v>1</v>
      </c>
      <c r="AE21" s="50">
        <f>'[1]DATOS-QUINTO'!BL21</f>
        <v>1</v>
      </c>
      <c r="AF21" s="50">
        <f>'[1]DATOS-QUINTO'!BM21</f>
        <v>1</v>
      </c>
      <c r="AG21" s="100">
        <f>'[1]DATOS-QUINTO'!BN21</f>
        <v>1</v>
      </c>
      <c r="AH21" s="100">
        <f>'[1]DATOS-QUINTO'!BO21</f>
        <v>1</v>
      </c>
      <c r="AI21" s="100">
        <f>'[1]DATOS-QUINTO'!BP21</f>
        <v>0</v>
      </c>
      <c r="AJ21" s="100">
        <f>'[1]DATOS-QUINTO'!BQ21</f>
        <v>1</v>
      </c>
      <c r="AK21" s="101">
        <f t="shared" si="44"/>
        <v>1</v>
      </c>
      <c r="AL21" s="101">
        <f t="shared" si="45"/>
        <v>1.12415</v>
      </c>
      <c r="AM21" s="101">
        <f t="shared" si="46"/>
        <v>2</v>
      </c>
      <c r="AN21" s="101">
        <f t="shared" si="47"/>
        <v>2.2013600000000002</v>
      </c>
      <c r="AO21" s="101">
        <f t="shared" si="48"/>
        <v>1</v>
      </c>
      <c r="AP21" s="101">
        <f t="shared" si="49"/>
        <v>1.6495770000000001</v>
      </c>
      <c r="AQ21" s="101">
        <f t="shared" si="50"/>
        <v>1</v>
      </c>
      <c r="AR21" s="101">
        <f t="shared" si="51"/>
        <v>1.6583374</v>
      </c>
      <c r="AS21" s="101">
        <f t="shared" si="52"/>
        <v>1</v>
      </c>
      <c r="AT21" s="101">
        <f t="shared" si="53"/>
        <v>1.6587874499999999</v>
      </c>
      <c r="AU21" s="101">
        <f t="shared" si="54"/>
        <v>0</v>
      </c>
      <c r="AV21" s="101">
        <f t="shared" si="55"/>
        <v>0</v>
      </c>
      <c r="AW21" s="102">
        <f t="shared" si="56"/>
        <v>2</v>
      </c>
      <c r="AX21" s="102">
        <f t="shared" si="57"/>
        <v>2.2483</v>
      </c>
      <c r="AY21" s="102">
        <f t="shared" si="58"/>
        <v>2</v>
      </c>
      <c r="AZ21" s="102">
        <f t="shared" si="59"/>
        <v>2.2013600000000002</v>
      </c>
      <c r="BA21" s="102">
        <f t="shared" si="60"/>
        <v>2</v>
      </c>
      <c r="BB21" s="102">
        <f t="shared" si="61"/>
        <v>1.942896</v>
      </c>
      <c r="BC21" s="102">
        <f t="shared" si="62"/>
        <v>3</v>
      </c>
      <c r="BD21" s="102">
        <f t="shared" si="63"/>
        <v>3.0642420000000001</v>
      </c>
      <c r="BE21" s="103">
        <f t="shared" si="64"/>
        <v>2</v>
      </c>
      <c r="BF21" s="103">
        <f t="shared" si="65"/>
        <v>2.5397180000000001</v>
      </c>
      <c r="BG21" s="103">
        <f t="shared" si="66"/>
        <v>2</v>
      </c>
      <c r="BH21" s="103">
        <f t="shared" si="67"/>
        <v>2.4202819999999998</v>
      </c>
      <c r="BI21" s="103">
        <f t="shared" si="68"/>
        <v>0</v>
      </c>
      <c r="BJ21" s="103">
        <f t="shared" si="69"/>
        <v>0</v>
      </c>
      <c r="BK21" s="103">
        <f t="shared" si="70"/>
        <v>1</v>
      </c>
      <c r="BL21" s="103">
        <f t="shared" si="71"/>
        <v>0.80188999999999999</v>
      </c>
      <c r="BM21" s="104">
        <f t="shared" si="72"/>
        <v>0</v>
      </c>
      <c r="BN21" s="104">
        <f t="shared" si="73"/>
        <v>0</v>
      </c>
      <c r="BO21" s="104">
        <f t="shared" si="74"/>
        <v>2</v>
      </c>
      <c r="BP21" s="104">
        <f t="shared" si="75"/>
        <v>2.8508228500000001</v>
      </c>
      <c r="BQ21" s="104">
        <f t="shared" si="76"/>
        <v>2</v>
      </c>
      <c r="BR21" s="104">
        <f t="shared" si="77"/>
        <v>2.3094974000000001</v>
      </c>
      <c r="BS21" s="104">
        <f t="shared" si="78"/>
        <v>2</v>
      </c>
      <c r="BT21" s="104">
        <f t="shared" si="79"/>
        <v>2.2517399999999999</v>
      </c>
      <c r="BU21" s="105">
        <f t="shared" si="80"/>
        <v>1</v>
      </c>
      <c r="BV21" s="105">
        <f t="shared" si="81"/>
        <v>1.2413000000000001</v>
      </c>
      <c r="BW21" s="100">
        <f t="shared" si="15"/>
        <v>1.12415</v>
      </c>
      <c r="BX21" s="90">
        <f t="shared" si="16"/>
        <v>2.2013600000000002</v>
      </c>
      <c r="BY21" s="100">
        <f t="shared" si="17"/>
        <v>1.6495770000000001</v>
      </c>
      <c r="BZ21" s="106">
        <f t="shared" si="18"/>
        <v>1.6583374</v>
      </c>
      <c r="CA21" s="90">
        <f t="shared" si="19"/>
        <v>1.6587874499999999</v>
      </c>
      <c r="CB21" s="106">
        <f t="shared" si="20"/>
        <v>0</v>
      </c>
      <c r="CC21" s="87">
        <f t="shared" si="21"/>
        <v>2.2483</v>
      </c>
      <c r="CD21" s="107">
        <f t="shared" si="22"/>
        <v>2.2013600000000002</v>
      </c>
      <c r="CE21" s="108">
        <f t="shared" si="23"/>
        <v>1.942896</v>
      </c>
      <c r="CF21" s="80">
        <f t="shared" si="24"/>
        <v>3.0642420000000001</v>
      </c>
      <c r="CG21" s="83">
        <f t="shared" si="82"/>
        <v>2.5397180000000001</v>
      </c>
      <c r="CH21" s="108">
        <f t="shared" si="25"/>
        <v>2.4202819999999998</v>
      </c>
      <c r="CI21" s="80">
        <f t="shared" si="26"/>
        <v>0</v>
      </c>
      <c r="CJ21" s="90">
        <f t="shared" si="27"/>
        <v>0.80188999999999999</v>
      </c>
      <c r="CK21" s="109">
        <f t="shared" si="28"/>
        <v>0</v>
      </c>
      <c r="CL21" s="110">
        <f t="shared" si="29"/>
        <v>2.8508228500000001</v>
      </c>
      <c r="CM21" s="111">
        <f t="shared" si="30"/>
        <v>2.3094974000000001</v>
      </c>
      <c r="CN21" s="87">
        <f t="shared" si="31"/>
        <v>2.2517399999999999</v>
      </c>
      <c r="CO21" s="112">
        <f t="shared" si="32"/>
        <v>1.2413000000000001</v>
      </c>
      <c r="CP21" s="113">
        <f t="shared" si="83"/>
        <v>32.164260100000007</v>
      </c>
      <c r="CQ21" s="113">
        <f t="shared" si="33"/>
        <v>5</v>
      </c>
      <c r="CR21" s="112">
        <f t="shared" si="34"/>
        <v>27</v>
      </c>
      <c r="CS21" s="112">
        <f t="shared" si="35"/>
        <v>6</v>
      </c>
      <c r="CT21" s="57" t="s">
        <v>88</v>
      </c>
      <c r="CU21" s="94">
        <f t="shared" si="36"/>
        <v>8.2922118499999993</v>
      </c>
      <c r="CV21" s="94">
        <f t="shared" si="37"/>
        <v>9.4567979999999991</v>
      </c>
      <c r="CW21" s="94">
        <f t="shared" si="38"/>
        <v>5.7618900000000002</v>
      </c>
      <c r="CX21" s="94">
        <f t="shared" si="39"/>
        <v>5.1603202499999998</v>
      </c>
      <c r="CY21" s="94">
        <f t="shared" si="40"/>
        <v>3.4930399999999997</v>
      </c>
      <c r="CZ21" s="58" t="s">
        <v>88</v>
      </c>
      <c r="DA21" s="116">
        <f t="shared" ref="DA21:DE21" si="186">CU21/$CP21</f>
        <v>0.25780825749509462</v>
      </c>
      <c r="DB21" s="116">
        <f t="shared" si="186"/>
        <v>0.29401571715308933</v>
      </c>
      <c r="DC21" s="116">
        <f t="shared" si="186"/>
        <v>0.1791395164100168</v>
      </c>
      <c r="DD21" s="116">
        <f t="shared" si="186"/>
        <v>0.16043646687212304</v>
      </c>
      <c r="DE21" s="116">
        <f t="shared" si="186"/>
        <v>0.10860004206967593</v>
      </c>
      <c r="DF21" s="58" t="s">
        <v>88</v>
      </c>
      <c r="DG21" s="116">
        <f t="shared" si="42"/>
        <v>0.81818181818181823</v>
      </c>
      <c r="DH21" s="116">
        <f t="shared" si="43"/>
        <v>0.18181818181818182</v>
      </c>
      <c r="DI21" s="46">
        <f>'RANKING-QUINTOS'!L16</f>
        <v>0</v>
      </c>
      <c r="DJ21" s="46">
        <f t="shared" si="85"/>
        <v>17</v>
      </c>
      <c r="DK21" s="118" t="str">
        <f t="shared" si="86"/>
        <v>Massi6145</v>
      </c>
      <c r="DL21" s="46" t="str">
        <f t="shared" si="87"/>
        <v>MENDOZA  CORIMANYA  MASSIEL LUCYA</v>
      </c>
      <c r="DM21" s="46">
        <v>5</v>
      </c>
      <c r="DN21" s="46" t="s">
        <v>74</v>
      </c>
      <c r="DO21" s="46" t="s">
        <v>186</v>
      </c>
      <c r="DP21" s="46" t="s">
        <v>187</v>
      </c>
      <c r="DQ21" s="46">
        <f t="shared" si="88"/>
        <v>3</v>
      </c>
      <c r="DR21" s="46" t="str">
        <f t="shared" si="89"/>
        <v>TERCIO SUPERIOR</v>
      </c>
      <c r="DS21" s="46">
        <v>33</v>
      </c>
      <c r="DT21" s="46">
        <f t="shared" si="90"/>
        <v>27</v>
      </c>
      <c r="DU21" s="46">
        <f t="shared" si="91"/>
        <v>6</v>
      </c>
      <c r="DV21" s="46">
        <f>'RESULTADOS QUINTO'!HX21</f>
        <v>33.842527500000003</v>
      </c>
      <c r="DW21" s="46">
        <f t="shared" si="92"/>
        <v>17</v>
      </c>
      <c r="DX21" s="119">
        <f t="shared" si="93"/>
        <v>0.81818181818181823</v>
      </c>
      <c r="DY21" s="119"/>
      <c r="EC21" s="120">
        <f t="shared" si="94"/>
        <v>1</v>
      </c>
      <c r="ED21" s="120">
        <v>1.6782674</v>
      </c>
      <c r="EE21" s="120">
        <f t="shared" si="95"/>
        <v>1</v>
      </c>
      <c r="EF21" s="120">
        <f t="shared" si="96"/>
        <v>0</v>
      </c>
      <c r="EG21" s="120">
        <f t="shared" si="97"/>
        <v>1.6782674</v>
      </c>
      <c r="EH21" s="121">
        <f t="shared" si="98"/>
        <v>1</v>
      </c>
      <c r="EI21" s="121">
        <v>1.6587874499999999</v>
      </c>
      <c r="EJ21" s="121">
        <f t="shared" si="99"/>
        <v>1</v>
      </c>
      <c r="EK21" s="121">
        <f t="shared" si="100"/>
        <v>0</v>
      </c>
      <c r="EL21" s="121">
        <f t="shared" si="101"/>
        <v>1.6587874499999999</v>
      </c>
      <c r="EM21" s="122">
        <f t="shared" si="102"/>
        <v>1</v>
      </c>
      <c r="EN21" s="122">
        <v>1.6495770000000001</v>
      </c>
      <c r="EO21" s="122">
        <f t="shared" si="103"/>
        <v>1</v>
      </c>
      <c r="EP21" s="122">
        <f t="shared" si="104"/>
        <v>0</v>
      </c>
      <c r="EQ21" s="122">
        <f t="shared" si="105"/>
        <v>1.6495770000000001</v>
      </c>
      <c r="ER21" s="123">
        <f t="shared" si="106"/>
        <v>1</v>
      </c>
      <c r="ES21" s="123">
        <v>1.6583374</v>
      </c>
      <c r="ET21" s="123">
        <f t="shared" si="107"/>
        <v>1</v>
      </c>
      <c r="EU21" s="123">
        <f t="shared" si="108"/>
        <v>0</v>
      </c>
      <c r="EV21" s="123">
        <f t="shared" si="109"/>
        <v>1.6583374</v>
      </c>
      <c r="EW21" s="64">
        <f t="shared" si="110"/>
        <v>6.6449692499999999</v>
      </c>
      <c r="EX21" s="124">
        <f t="shared" si="111"/>
        <v>2</v>
      </c>
      <c r="EY21" s="124">
        <v>1.52482685</v>
      </c>
      <c r="EZ21" s="124">
        <f t="shared" si="112"/>
        <v>0</v>
      </c>
      <c r="FA21" s="124">
        <f t="shared" si="113"/>
        <v>2</v>
      </c>
      <c r="FB21" s="124">
        <f t="shared" si="114"/>
        <v>0</v>
      </c>
      <c r="FC21" s="123">
        <f t="shared" si="115"/>
        <v>2</v>
      </c>
      <c r="FD21" s="123">
        <v>1.4254114250000001</v>
      </c>
      <c r="FE21" s="123">
        <f t="shared" si="116"/>
        <v>2</v>
      </c>
      <c r="FF21" s="123">
        <f t="shared" si="117"/>
        <v>0</v>
      </c>
      <c r="FG21" s="123">
        <f t="shared" si="118"/>
        <v>2.8508228500000001</v>
      </c>
      <c r="FH21" s="122">
        <f t="shared" si="119"/>
        <v>2</v>
      </c>
      <c r="FI21" s="122">
        <v>1.1547487000000001</v>
      </c>
      <c r="FJ21" s="122">
        <f t="shared" si="120"/>
        <v>2</v>
      </c>
      <c r="FK21" s="122">
        <f t="shared" si="121"/>
        <v>0</v>
      </c>
      <c r="FL21" s="122">
        <f t="shared" si="122"/>
        <v>2.3094974000000001</v>
      </c>
      <c r="FM21" s="81">
        <f t="shared" si="123"/>
        <v>5.1603202499999998</v>
      </c>
      <c r="FN21" s="123">
        <f t="shared" si="124"/>
        <v>3</v>
      </c>
      <c r="FO21" s="123">
        <v>1.021414</v>
      </c>
      <c r="FP21" s="123">
        <f t="shared" si="125"/>
        <v>3</v>
      </c>
      <c r="FQ21" s="123">
        <f t="shared" si="126"/>
        <v>0</v>
      </c>
      <c r="FR21" s="123">
        <f t="shared" si="127"/>
        <v>3.0642420000000001</v>
      </c>
      <c r="FS21" s="121">
        <f t="shared" si="128"/>
        <v>2</v>
      </c>
      <c r="FT21" s="121">
        <v>0.97144799999999998</v>
      </c>
      <c r="FU21" s="121">
        <f t="shared" si="129"/>
        <v>2</v>
      </c>
      <c r="FV21" s="121">
        <f t="shared" si="130"/>
        <v>0</v>
      </c>
      <c r="FW21" s="121">
        <f t="shared" si="131"/>
        <v>1.942896</v>
      </c>
      <c r="FX21" s="124">
        <f t="shared" si="177"/>
        <v>3</v>
      </c>
      <c r="FY21" s="124">
        <v>1.2698590000000001</v>
      </c>
      <c r="FZ21" s="124">
        <f t="shared" si="133"/>
        <v>2</v>
      </c>
      <c r="GA21" s="124">
        <f t="shared" si="134"/>
        <v>1</v>
      </c>
      <c r="GB21" s="124">
        <f t="shared" si="135"/>
        <v>2.5397180000000001</v>
      </c>
      <c r="GC21" s="125">
        <f t="shared" si="136"/>
        <v>2</v>
      </c>
      <c r="GD21" s="125">
        <v>1.2101409999999999</v>
      </c>
      <c r="GE21" s="125">
        <f t="shared" si="137"/>
        <v>2</v>
      </c>
      <c r="GF21" s="125">
        <f t="shared" si="138"/>
        <v>0</v>
      </c>
      <c r="GG21" s="125">
        <f t="shared" si="139"/>
        <v>2.4202819999999998</v>
      </c>
      <c r="GH21" s="126">
        <f t="shared" si="140"/>
        <v>1</v>
      </c>
      <c r="GI21" s="126">
        <v>0.80188999999999999</v>
      </c>
      <c r="GJ21" s="126">
        <f t="shared" si="141"/>
        <v>1</v>
      </c>
      <c r="GK21" s="126">
        <f t="shared" si="142"/>
        <v>0</v>
      </c>
      <c r="GL21" s="126">
        <f t="shared" si="143"/>
        <v>0.80188999999999999</v>
      </c>
      <c r="GM21" s="124">
        <f t="shared" si="144"/>
        <v>1</v>
      </c>
      <c r="GN21" s="124">
        <v>0.79674</v>
      </c>
      <c r="GO21" s="124">
        <f t="shared" si="145"/>
        <v>0</v>
      </c>
      <c r="GP21" s="124">
        <f t="shared" si="146"/>
        <v>1</v>
      </c>
      <c r="GQ21" s="124">
        <f t="shared" si="147"/>
        <v>0</v>
      </c>
      <c r="GR21" s="100">
        <f t="shared" si="148"/>
        <v>2</v>
      </c>
      <c r="GS21" s="100">
        <v>1.1258699999999999</v>
      </c>
      <c r="GT21" s="100">
        <f t="shared" si="149"/>
        <v>2</v>
      </c>
      <c r="GU21" s="100">
        <f t="shared" si="150"/>
        <v>0</v>
      </c>
      <c r="GV21" s="100">
        <f t="shared" si="151"/>
        <v>2.2517399999999999</v>
      </c>
      <c r="GW21" s="125">
        <f t="shared" si="152"/>
        <v>2</v>
      </c>
      <c r="GX21" s="125">
        <v>1.2413000000000001</v>
      </c>
      <c r="GY21" s="125">
        <f t="shared" si="153"/>
        <v>1</v>
      </c>
      <c r="GZ21" s="125">
        <f t="shared" si="154"/>
        <v>1</v>
      </c>
      <c r="HA21" s="125">
        <f t="shared" si="155"/>
        <v>1.2413000000000001</v>
      </c>
      <c r="HB21" s="81">
        <f t="shared" si="156"/>
        <v>14.262068000000001</v>
      </c>
      <c r="HC21" s="127">
        <f t="shared" si="157"/>
        <v>1</v>
      </c>
      <c r="HD21" s="127">
        <v>1.12415</v>
      </c>
      <c r="HE21" s="127">
        <f t="shared" si="158"/>
        <v>1</v>
      </c>
      <c r="HF21" s="127">
        <f t="shared" si="159"/>
        <v>0</v>
      </c>
      <c r="HG21" s="127">
        <f t="shared" si="160"/>
        <v>1.12415</v>
      </c>
      <c r="HH21" s="120">
        <f t="shared" si="161"/>
        <v>2</v>
      </c>
      <c r="HI21" s="120">
        <v>1.1006800000000001</v>
      </c>
      <c r="HJ21" s="120">
        <f t="shared" si="162"/>
        <v>2</v>
      </c>
      <c r="HK21" s="120">
        <f t="shared" si="163"/>
        <v>0</v>
      </c>
      <c r="HL21" s="120">
        <f t="shared" si="164"/>
        <v>2.2013600000000002</v>
      </c>
      <c r="HM21" s="123">
        <f t="shared" si="165"/>
        <v>2</v>
      </c>
      <c r="HN21" s="123">
        <v>1.1006800000000001</v>
      </c>
      <c r="HO21" s="123">
        <f t="shared" si="166"/>
        <v>2</v>
      </c>
      <c r="HP21" s="123">
        <f t="shared" si="167"/>
        <v>0</v>
      </c>
      <c r="HQ21" s="123">
        <f t="shared" si="168"/>
        <v>2.2013600000000002</v>
      </c>
      <c r="HR21" s="122">
        <f t="shared" si="169"/>
        <v>2</v>
      </c>
      <c r="HS21" s="122">
        <v>1.12415</v>
      </c>
      <c r="HT21" s="122">
        <f t="shared" si="170"/>
        <v>2</v>
      </c>
      <c r="HU21" s="122">
        <f t="shared" si="171"/>
        <v>0</v>
      </c>
      <c r="HV21" s="122">
        <f t="shared" si="172"/>
        <v>2.2483</v>
      </c>
      <c r="HW21" s="81">
        <f t="shared" si="173"/>
        <v>7.775170000000001</v>
      </c>
      <c r="HX21" s="128">
        <f t="shared" si="174"/>
        <v>33.842527500000003</v>
      </c>
      <c r="IN21" s="46" t="s">
        <v>71</v>
      </c>
      <c r="IO21" s="46" t="s">
        <v>88</v>
      </c>
      <c r="IP21" s="46" t="s">
        <v>272</v>
      </c>
    </row>
    <row r="22" spans="1:250">
      <c r="A22" s="76">
        <v>14</v>
      </c>
      <c r="B22" s="77" t="s">
        <v>89</v>
      </c>
      <c r="C22" s="78" t="s">
        <v>71</v>
      </c>
      <c r="D22" s="79">
        <f>'[1]DATOS-QUINTO'!AK22</f>
        <v>1</v>
      </c>
      <c r="E22" s="80">
        <f>'[1]DATOS-QUINTO'!AL22</f>
        <v>0</v>
      </c>
      <c r="F22" s="80">
        <f>'[1]DATOS-QUINTO'!AM22</f>
        <v>0</v>
      </c>
      <c r="G22" s="80">
        <f>'[1]DATOS-QUINTO'!AN22</f>
        <v>0</v>
      </c>
      <c r="H22" s="80">
        <f>'[1]DATOS-QUINTO'!AO22</f>
        <v>0</v>
      </c>
      <c r="I22" s="80">
        <f>'[1]DATOS-QUINTO'!AP22</f>
        <v>0</v>
      </c>
      <c r="J22" s="80">
        <f>'[1]DATOS-QUINTO'!AQ22</f>
        <v>0</v>
      </c>
      <c r="K22" s="87">
        <f>'[1]DATOS-QUINTO'!AR22</f>
        <v>1</v>
      </c>
      <c r="L22" s="87">
        <f>'[1]DATOS-QUINTO'!AS22</f>
        <v>1</v>
      </c>
      <c r="M22" s="87">
        <f>'[1]DATOS-QUINTO'!AT22</f>
        <v>1</v>
      </c>
      <c r="N22" s="87">
        <f>'[1]DATOS-QUINTO'!AU22</f>
        <v>1</v>
      </c>
      <c r="O22" s="87">
        <f>'[1]DATOS-QUINTO'!AV22</f>
        <v>1</v>
      </c>
      <c r="P22" s="87">
        <f>'[1]DATOS-QUINTO'!AW22</f>
        <v>1</v>
      </c>
      <c r="Q22" s="87">
        <f>'[1]DATOS-QUINTO'!AX22</f>
        <v>1</v>
      </c>
      <c r="R22" s="87">
        <f>'[1]DATOS-QUINTO'!AY22</f>
        <v>1</v>
      </c>
      <c r="S22" s="87">
        <f>'[1]DATOS-QUINTO'!AZ22</f>
        <v>1</v>
      </c>
      <c r="T22" s="90">
        <f>'[1]DATOS-QUINTO'!BA22</f>
        <v>0</v>
      </c>
      <c r="U22" s="90">
        <f>'[1]DATOS-QUINTO'!BB22</f>
        <v>0</v>
      </c>
      <c r="V22" s="90">
        <f>'[1]DATOS-QUINTO'!BC22</f>
        <v>1</v>
      </c>
      <c r="W22" s="90">
        <f>'[1]DATOS-QUINTO'!BD22</f>
        <v>1</v>
      </c>
      <c r="X22" s="90">
        <f>'[1]DATOS-QUINTO'!BE22</f>
        <v>1</v>
      </c>
      <c r="Y22" s="90">
        <f>'[1]DATOS-QUINTO'!BF22</f>
        <v>0</v>
      </c>
      <c r="Z22" s="90">
        <f>'[1]DATOS-QUINTO'!BG22</f>
        <v>1</v>
      </c>
      <c r="AA22" s="50">
        <f>'[1]DATOS-QUINTO'!BH22</f>
        <v>0</v>
      </c>
      <c r="AB22" s="50">
        <f>'[1]DATOS-QUINTO'!BI22</f>
        <v>0</v>
      </c>
      <c r="AC22" s="50">
        <f>'[1]DATOS-QUINTO'!BJ22</f>
        <v>1</v>
      </c>
      <c r="AD22" s="50">
        <f>'[1]DATOS-QUINTO'!BK22</f>
        <v>0</v>
      </c>
      <c r="AE22" s="50">
        <f>'[1]DATOS-QUINTO'!BL22</f>
        <v>1</v>
      </c>
      <c r="AF22" s="50">
        <f>'[1]DATOS-QUINTO'!BM22</f>
        <v>1</v>
      </c>
      <c r="AG22" s="100">
        <f>'[1]DATOS-QUINTO'!BN22</f>
        <v>1</v>
      </c>
      <c r="AH22" s="100">
        <f>'[1]DATOS-QUINTO'!BO22</f>
        <v>1</v>
      </c>
      <c r="AI22" s="100">
        <f>'[1]DATOS-QUINTO'!BP22</f>
        <v>1</v>
      </c>
      <c r="AJ22" s="100">
        <f>'[1]DATOS-QUINTO'!BQ22</f>
        <v>0</v>
      </c>
      <c r="AK22" s="101">
        <f t="shared" si="44"/>
        <v>1</v>
      </c>
      <c r="AL22" s="101">
        <f t="shared" si="45"/>
        <v>1.12415</v>
      </c>
      <c r="AM22" s="101">
        <f t="shared" si="46"/>
        <v>0</v>
      </c>
      <c r="AN22" s="101">
        <f t="shared" si="47"/>
        <v>0</v>
      </c>
      <c r="AO22" s="101">
        <f t="shared" si="48"/>
        <v>0</v>
      </c>
      <c r="AP22" s="101">
        <f t="shared" si="49"/>
        <v>0</v>
      </c>
      <c r="AQ22" s="101">
        <f t="shared" si="50"/>
        <v>0</v>
      </c>
      <c r="AR22" s="101">
        <f t="shared" si="51"/>
        <v>0</v>
      </c>
      <c r="AS22" s="101">
        <f t="shared" si="52"/>
        <v>0</v>
      </c>
      <c r="AT22" s="101">
        <f t="shared" si="53"/>
        <v>0</v>
      </c>
      <c r="AU22" s="101">
        <f t="shared" si="54"/>
        <v>0</v>
      </c>
      <c r="AV22" s="101">
        <f t="shared" si="55"/>
        <v>0</v>
      </c>
      <c r="AW22" s="102">
        <f t="shared" si="56"/>
        <v>2</v>
      </c>
      <c r="AX22" s="102">
        <f t="shared" si="57"/>
        <v>2.2483</v>
      </c>
      <c r="AY22" s="102">
        <f t="shared" si="58"/>
        <v>2</v>
      </c>
      <c r="AZ22" s="102">
        <f t="shared" si="59"/>
        <v>2.2013600000000002</v>
      </c>
      <c r="BA22" s="102">
        <f t="shared" si="60"/>
        <v>2</v>
      </c>
      <c r="BB22" s="102">
        <f t="shared" si="61"/>
        <v>1.942896</v>
      </c>
      <c r="BC22" s="102">
        <f t="shared" si="62"/>
        <v>3</v>
      </c>
      <c r="BD22" s="102">
        <f t="shared" si="63"/>
        <v>3.0642420000000001</v>
      </c>
      <c r="BE22" s="103">
        <f t="shared" si="64"/>
        <v>1</v>
      </c>
      <c r="BF22" s="103">
        <f t="shared" si="65"/>
        <v>1.2698590000000001</v>
      </c>
      <c r="BG22" s="103">
        <f t="shared" si="66"/>
        <v>2</v>
      </c>
      <c r="BH22" s="103">
        <f t="shared" si="67"/>
        <v>2.4202819999999998</v>
      </c>
      <c r="BI22" s="103">
        <f t="shared" si="68"/>
        <v>0</v>
      </c>
      <c r="BJ22" s="103">
        <f t="shared" si="69"/>
        <v>0</v>
      </c>
      <c r="BK22" s="103">
        <f t="shared" si="70"/>
        <v>1</v>
      </c>
      <c r="BL22" s="103">
        <f t="shared" si="71"/>
        <v>0.80188999999999999</v>
      </c>
      <c r="BM22" s="104">
        <f t="shared" si="72"/>
        <v>0</v>
      </c>
      <c r="BN22" s="104">
        <f t="shared" si="73"/>
        <v>0</v>
      </c>
      <c r="BO22" s="104">
        <f t="shared" si="74"/>
        <v>1</v>
      </c>
      <c r="BP22" s="104">
        <f t="shared" si="75"/>
        <v>1.4254114250000001</v>
      </c>
      <c r="BQ22" s="104">
        <f t="shared" si="76"/>
        <v>2</v>
      </c>
      <c r="BR22" s="104">
        <f t="shared" si="77"/>
        <v>2.3094974000000001</v>
      </c>
      <c r="BS22" s="104">
        <f t="shared" si="78"/>
        <v>2</v>
      </c>
      <c r="BT22" s="104">
        <f t="shared" si="79"/>
        <v>2.2517399999999999</v>
      </c>
      <c r="BU22" s="105">
        <f t="shared" si="80"/>
        <v>1</v>
      </c>
      <c r="BV22" s="105">
        <f t="shared" si="81"/>
        <v>1.2413000000000001</v>
      </c>
      <c r="BW22" s="100">
        <f t="shared" si="15"/>
        <v>1.12415</v>
      </c>
      <c r="BX22" s="90">
        <f t="shared" si="16"/>
        <v>0</v>
      </c>
      <c r="BY22" s="100">
        <f t="shared" si="17"/>
        <v>0</v>
      </c>
      <c r="BZ22" s="106">
        <f t="shared" si="18"/>
        <v>0</v>
      </c>
      <c r="CA22" s="90">
        <f t="shared" si="19"/>
        <v>0</v>
      </c>
      <c r="CB22" s="106">
        <f t="shared" si="20"/>
        <v>0</v>
      </c>
      <c r="CC22" s="87">
        <f t="shared" si="21"/>
        <v>2.2483</v>
      </c>
      <c r="CD22" s="107">
        <f t="shared" si="22"/>
        <v>2.2013600000000002</v>
      </c>
      <c r="CE22" s="108">
        <f t="shared" si="23"/>
        <v>1.942896</v>
      </c>
      <c r="CF22" s="80">
        <f t="shared" si="24"/>
        <v>3.0642420000000001</v>
      </c>
      <c r="CG22" s="83">
        <f t="shared" si="82"/>
        <v>1.2698590000000001</v>
      </c>
      <c r="CH22" s="108">
        <f t="shared" si="25"/>
        <v>2.4202819999999998</v>
      </c>
      <c r="CI22" s="80">
        <f t="shared" si="26"/>
        <v>0</v>
      </c>
      <c r="CJ22" s="90">
        <f t="shared" si="27"/>
        <v>0.80188999999999999</v>
      </c>
      <c r="CK22" s="109">
        <f t="shared" si="28"/>
        <v>0</v>
      </c>
      <c r="CL22" s="110">
        <f t="shared" si="29"/>
        <v>1.4254114250000001</v>
      </c>
      <c r="CM22" s="111">
        <f t="shared" si="30"/>
        <v>2.3094974000000001</v>
      </c>
      <c r="CN22" s="87">
        <f t="shared" si="31"/>
        <v>2.2517399999999999</v>
      </c>
      <c r="CO22" s="112">
        <f t="shared" si="32"/>
        <v>1.2413000000000001</v>
      </c>
      <c r="CP22" s="113">
        <f t="shared" si="83"/>
        <v>22.300927824999999</v>
      </c>
      <c r="CQ22" s="113">
        <f t="shared" si="33"/>
        <v>26</v>
      </c>
      <c r="CR22" s="112">
        <f t="shared" si="34"/>
        <v>20</v>
      </c>
      <c r="CS22" s="112">
        <f t="shared" si="35"/>
        <v>13</v>
      </c>
      <c r="CT22" s="57" t="s">
        <v>89</v>
      </c>
      <c r="CU22" s="94">
        <f t="shared" si="36"/>
        <v>1.12415</v>
      </c>
      <c r="CV22" s="94">
        <f t="shared" si="37"/>
        <v>9.4567979999999991</v>
      </c>
      <c r="CW22" s="94">
        <f t="shared" si="38"/>
        <v>4.4920309999999999</v>
      </c>
      <c r="CX22" s="94">
        <f t="shared" si="39"/>
        <v>3.7349088250000002</v>
      </c>
      <c r="CY22" s="94">
        <f t="shared" si="40"/>
        <v>3.4930399999999997</v>
      </c>
      <c r="CZ22" s="58" t="s">
        <v>89</v>
      </c>
      <c r="DA22" s="116">
        <f t="shared" ref="DA22:DE22" si="187">CU22/$CP22</f>
        <v>5.0408216591768647E-2</v>
      </c>
      <c r="DB22" s="116">
        <f t="shared" si="187"/>
        <v>0.42405401578846641</v>
      </c>
      <c r="DC22" s="116">
        <f t="shared" si="187"/>
        <v>0.20142798699901179</v>
      </c>
      <c r="DD22" s="116">
        <f t="shared" si="187"/>
        <v>0.16747773250999257</v>
      </c>
      <c r="DE22" s="116">
        <f t="shared" si="187"/>
        <v>0.15663204811076062</v>
      </c>
      <c r="DF22" s="58" t="s">
        <v>89</v>
      </c>
      <c r="DG22" s="116">
        <f t="shared" si="42"/>
        <v>0.60606060606060608</v>
      </c>
      <c r="DH22" s="116">
        <f t="shared" si="43"/>
        <v>0.39393939393939392</v>
      </c>
      <c r="DI22" s="46">
        <f>'RANKING-QUINTOS'!L17</f>
        <v>0</v>
      </c>
      <c r="DJ22" s="46">
        <f t="shared" si="85"/>
        <v>12</v>
      </c>
      <c r="DK22" s="118" t="str">
        <f t="shared" si="86"/>
        <v>cMsM0112</v>
      </c>
      <c r="DL22" s="46" t="str">
        <f t="shared" si="87"/>
        <v>MEZA  MEZA  CIELO ALEXANDRA</v>
      </c>
      <c r="DM22" s="46">
        <v>5</v>
      </c>
      <c r="DN22" s="46" t="s">
        <v>74</v>
      </c>
      <c r="DO22" s="46" t="s">
        <v>186</v>
      </c>
      <c r="DP22" s="46" t="s">
        <v>187</v>
      </c>
      <c r="DQ22" s="46">
        <f t="shared" si="88"/>
        <v>24</v>
      </c>
      <c r="DR22" s="46" t="str">
        <f t="shared" si="89"/>
        <v xml:space="preserve"> </v>
      </c>
      <c r="DS22" s="46">
        <v>33</v>
      </c>
      <c r="DT22" s="46">
        <f t="shared" si="90"/>
        <v>20</v>
      </c>
      <c r="DU22" s="46">
        <f t="shared" si="91"/>
        <v>13</v>
      </c>
      <c r="DV22" s="46">
        <f>'RESULTADOS QUINTO'!HX22</f>
        <v>23.979195224999998</v>
      </c>
      <c r="DW22" s="46">
        <f t="shared" si="92"/>
        <v>12</v>
      </c>
      <c r="DX22" s="119">
        <f t="shared" si="93"/>
        <v>0.60606060606060608</v>
      </c>
      <c r="DY22" s="119"/>
      <c r="EC22" s="120">
        <f t="shared" si="94"/>
        <v>1</v>
      </c>
      <c r="ED22" s="120">
        <v>1.6782674</v>
      </c>
      <c r="EE22" s="120">
        <f t="shared" si="95"/>
        <v>1</v>
      </c>
      <c r="EF22" s="120">
        <f t="shared" si="96"/>
        <v>0</v>
      </c>
      <c r="EG22" s="120">
        <f t="shared" si="97"/>
        <v>1.6782674</v>
      </c>
      <c r="EH22" s="121">
        <f t="shared" si="98"/>
        <v>1</v>
      </c>
      <c r="EI22" s="121">
        <v>1.6587874499999999</v>
      </c>
      <c r="EJ22" s="121">
        <f t="shared" si="99"/>
        <v>0</v>
      </c>
      <c r="EK22" s="121">
        <f t="shared" si="100"/>
        <v>1</v>
      </c>
      <c r="EL22" s="121">
        <f t="shared" si="101"/>
        <v>0</v>
      </c>
      <c r="EM22" s="122">
        <f t="shared" si="102"/>
        <v>1</v>
      </c>
      <c r="EN22" s="122">
        <v>1.6495770000000001</v>
      </c>
      <c r="EO22" s="122">
        <f t="shared" si="103"/>
        <v>0</v>
      </c>
      <c r="EP22" s="122">
        <f t="shared" si="104"/>
        <v>1</v>
      </c>
      <c r="EQ22" s="122">
        <f t="shared" si="105"/>
        <v>0</v>
      </c>
      <c r="ER22" s="123">
        <f t="shared" si="106"/>
        <v>1</v>
      </c>
      <c r="ES22" s="123">
        <v>1.6583374</v>
      </c>
      <c r="ET22" s="123">
        <f t="shared" si="107"/>
        <v>0</v>
      </c>
      <c r="EU22" s="123">
        <f t="shared" si="108"/>
        <v>1</v>
      </c>
      <c r="EV22" s="123">
        <f t="shared" si="109"/>
        <v>0</v>
      </c>
      <c r="EW22" s="64">
        <f t="shared" si="110"/>
        <v>1.6782674</v>
      </c>
      <c r="EX22" s="124">
        <f t="shared" si="111"/>
        <v>2</v>
      </c>
      <c r="EY22" s="124">
        <v>1.52482685</v>
      </c>
      <c r="EZ22" s="124">
        <f t="shared" si="112"/>
        <v>0</v>
      </c>
      <c r="FA22" s="124">
        <f t="shared" si="113"/>
        <v>2</v>
      </c>
      <c r="FB22" s="124">
        <f t="shared" si="114"/>
        <v>0</v>
      </c>
      <c r="FC22" s="123">
        <f t="shared" si="115"/>
        <v>2</v>
      </c>
      <c r="FD22" s="123">
        <v>1.4254114250000001</v>
      </c>
      <c r="FE22" s="123">
        <f t="shared" si="116"/>
        <v>1</v>
      </c>
      <c r="FF22" s="123">
        <f t="shared" si="117"/>
        <v>1</v>
      </c>
      <c r="FG22" s="123">
        <f t="shared" si="118"/>
        <v>1.4254114250000001</v>
      </c>
      <c r="FH22" s="122">
        <f t="shared" si="119"/>
        <v>2</v>
      </c>
      <c r="FI22" s="122">
        <v>1.1547487000000001</v>
      </c>
      <c r="FJ22" s="122">
        <f t="shared" si="120"/>
        <v>2</v>
      </c>
      <c r="FK22" s="122">
        <f t="shared" si="121"/>
        <v>0</v>
      </c>
      <c r="FL22" s="122">
        <f t="shared" si="122"/>
        <v>2.3094974000000001</v>
      </c>
      <c r="FM22" s="81">
        <f t="shared" si="123"/>
        <v>3.7349088250000002</v>
      </c>
      <c r="FN22" s="123">
        <f t="shared" si="124"/>
        <v>3</v>
      </c>
      <c r="FO22" s="123">
        <v>1.021414</v>
      </c>
      <c r="FP22" s="123">
        <f t="shared" si="125"/>
        <v>3</v>
      </c>
      <c r="FQ22" s="123">
        <f t="shared" si="126"/>
        <v>0</v>
      </c>
      <c r="FR22" s="123">
        <f t="shared" si="127"/>
        <v>3.0642420000000001</v>
      </c>
      <c r="FS22" s="121">
        <f t="shared" si="128"/>
        <v>2</v>
      </c>
      <c r="FT22" s="121">
        <v>0.97144799999999998</v>
      </c>
      <c r="FU22" s="121">
        <f t="shared" si="129"/>
        <v>2</v>
      </c>
      <c r="FV22" s="121">
        <f t="shared" si="130"/>
        <v>0</v>
      </c>
      <c r="FW22" s="121">
        <f t="shared" si="131"/>
        <v>1.942896</v>
      </c>
      <c r="FX22" s="124">
        <f t="shared" si="177"/>
        <v>3</v>
      </c>
      <c r="FY22" s="124">
        <v>1.2698590000000001</v>
      </c>
      <c r="FZ22" s="124">
        <f t="shared" si="133"/>
        <v>1</v>
      </c>
      <c r="GA22" s="124">
        <f t="shared" si="134"/>
        <v>2</v>
      </c>
      <c r="GB22" s="124">
        <f t="shared" si="135"/>
        <v>1.2698590000000001</v>
      </c>
      <c r="GC22" s="125">
        <f t="shared" si="136"/>
        <v>2</v>
      </c>
      <c r="GD22" s="125">
        <v>1.2101409999999999</v>
      </c>
      <c r="GE22" s="125">
        <f t="shared" si="137"/>
        <v>2</v>
      </c>
      <c r="GF22" s="125">
        <f t="shared" si="138"/>
        <v>0</v>
      </c>
      <c r="GG22" s="125">
        <f t="shared" si="139"/>
        <v>2.4202819999999998</v>
      </c>
      <c r="GH22" s="126">
        <f t="shared" si="140"/>
        <v>1</v>
      </c>
      <c r="GI22" s="126">
        <v>0.80188999999999999</v>
      </c>
      <c r="GJ22" s="126">
        <f t="shared" si="141"/>
        <v>1</v>
      </c>
      <c r="GK22" s="126">
        <f t="shared" si="142"/>
        <v>0</v>
      </c>
      <c r="GL22" s="126">
        <f t="shared" si="143"/>
        <v>0.80188999999999999</v>
      </c>
      <c r="GM22" s="124">
        <f t="shared" si="144"/>
        <v>1</v>
      </c>
      <c r="GN22" s="124">
        <v>0.79674</v>
      </c>
      <c r="GO22" s="124">
        <f t="shared" si="145"/>
        <v>0</v>
      </c>
      <c r="GP22" s="124">
        <f t="shared" si="146"/>
        <v>1</v>
      </c>
      <c r="GQ22" s="124">
        <f t="shared" si="147"/>
        <v>0</v>
      </c>
      <c r="GR22" s="100">
        <f t="shared" si="148"/>
        <v>2</v>
      </c>
      <c r="GS22" s="100">
        <v>1.1258699999999999</v>
      </c>
      <c r="GT22" s="100">
        <f t="shared" si="149"/>
        <v>2</v>
      </c>
      <c r="GU22" s="100">
        <f t="shared" si="150"/>
        <v>0</v>
      </c>
      <c r="GV22" s="100">
        <f t="shared" si="151"/>
        <v>2.2517399999999999</v>
      </c>
      <c r="GW22" s="125">
        <f t="shared" si="152"/>
        <v>2</v>
      </c>
      <c r="GX22" s="125">
        <v>1.2413000000000001</v>
      </c>
      <c r="GY22" s="125">
        <f t="shared" si="153"/>
        <v>1</v>
      </c>
      <c r="GZ22" s="125">
        <f t="shared" si="154"/>
        <v>1</v>
      </c>
      <c r="HA22" s="125">
        <f t="shared" si="155"/>
        <v>1.2413000000000001</v>
      </c>
      <c r="HB22" s="81">
        <f t="shared" si="156"/>
        <v>12.992209000000001</v>
      </c>
      <c r="HC22" s="127">
        <f t="shared" si="157"/>
        <v>1</v>
      </c>
      <c r="HD22" s="127">
        <v>1.12415</v>
      </c>
      <c r="HE22" s="127">
        <f t="shared" si="158"/>
        <v>1</v>
      </c>
      <c r="HF22" s="127">
        <f t="shared" si="159"/>
        <v>0</v>
      </c>
      <c r="HG22" s="127">
        <f t="shared" si="160"/>
        <v>1.12415</v>
      </c>
      <c r="HH22" s="120">
        <f t="shared" si="161"/>
        <v>2</v>
      </c>
      <c r="HI22" s="120">
        <v>1.1006800000000001</v>
      </c>
      <c r="HJ22" s="120">
        <f t="shared" si="162"/>
        <v>0</v>
      </c>
      <c r="HK22" s="120">
        <f t="shared" si="163"/>
        <v>2</v>
      </c>
      <c r="HL22" s="120">
        <f t="shared" si="164"/>
        <v>0</v>
      </c>
      <c r="HM22" s="123">
        <f t="shared" si="165"/>
        <v>2</v>
      </c>
      <c r="HN22" s="123">
        <v>1.1006800000000001</v>
      </c>
      <c r="HO22" s="123">
        <f t="shared" si="166"/>
        <v>2</v>
      </c>
      <c r="HP22" s="123">
        <f t="shared" si="167"/>
        <v>0</v>
      </c>
      <c r="HQ22" s="123">
        <f t="shared" si="168"/>
        <v>2.2013600000000002</v>
      </c>
      <c r="HR22" s="122">
        <f t="shared" si="169"/>
        <v>2</v>
      </c>
      <c r="HS22" s="122">
        <v>1.12415</v>
      </c>
      <c r="HT22" s="122">
        <f t="shared" si="170"/>
        <v>2</v>
      </c>
      <c r="HU22" s="122">
        <f t="shared" si="171"/>
        <v>0</v>
      </c>
      <c r="HV22" s="122">
        <f t="shared" si="172"/>
        <v>2.2483</v>
      </c>
      <c r="HW22" s="81">
        <f t="shared" si="173"/>
        <v>5.5738099999999999</v>
      </c>
      <c r="HX22" s="128">
        <f t="shared" si="174"/>
        <v>23.979195224999998</v>
      </c>
      <c r="IN22" s="46" t="s">
        <v>71</v>
      </c>
      <c r="IO22" s="46" t="s">
        <v>89</v>
      </c>
      <c r="IP22" s="46" t="s">
        <v>273</v>
      </c>
    </row>
    <row r="23" spans="1:250">
      <c r="A23" s="76">
        <v>15</v>
      </c>
      <c r="B23" s="77" t="s">
        <v>90</v>
      </c>
      <c r="C23" s="78" t="s">
        <v>71</v>
      </c>
      <c r="D23" s="79">
        <f>'[1]DATOS-QUINTO'!AK23</f>
        <v>1</v>
      </c>
      <c r="E23" s="80">
        <f>'[1]DATOS-QUINTO'!AL23</f>
        <v>0</v>
      </c>
      <c r="F23" s="80">
        <f>'[1]DATOS-QUINTO'!AM23</f>
        <v>1</v>
      </c>
      <c r="G23" s="80">
        <f>'[1]DATOS-QUINTO'!AN23</f>
        <v>0</v>
      </c>
      <c r="H23" s="80">
        <f>'[1]DATOS-QUINTO'!AO23</f>
        <v>0</v>
      </c>
      <c r="I23" s="80">
        <f>'[1]DATOS-QUINTO'!AP23</f>
        <v>0</v>
      </c>
      <c r="J23" s="80">
        <f>'[1]DATOS-QUINTO'!AQ23</f>
        <v>0</v>
      </c>
      <c r="K23" s="87">
        <f>'[1]DATOS-QUINTO'!AR23</f>
        <v>1</v>
      </c>
      <c r="L23" s="87">
        <f>'[1]DATOS-QUINTO'!AS23</f>
        <v>0</v>
      </c>
      <c r="M23" s="87">
        <f>'[1]DATOS-QUINTO'!AT23</f>
        <v>0</v>
      </c>
      <c r="N23" s="87">
        <f>'[1]DATOS-QUINTO'!AU23</f>
        <v>1</v>
      </c>
      <c r="O23" s="87">
        <f>'[1]DATOS-QUINTO'!AV23</f>
        <v>0</v>
      </c>
      <c r="P23" s="87">
        <f>'[1]DATOS-QUINTO'!AW23</f>
        <v>1</v>
      </c>
      <c r="Q23" s="87">
        <f>'[1]DATOS-QUINTO'!AX23</f>
        <v>0</v>
      </c>
      <c r="R23" s="87">
        <f>'[1]DATOS-QUINTO'!AY23</f>
        <v>1</v>
      </c>
      <c r="S23" s="87">
        <f>'[1]DATOS-QUINTO'!AZ23</f>
        <v>1</v>
      </c>
      <c r="T23" s="90">
        <f>'[1]DATOS-QUINTO'!BA23</f>
        <v>1</v>
      </c>
      <c r="U23" s="90">
        <f>'[1]DATOS-QUINTO'!BB23</f>
        <v>1</v>
      </c>
      <c r="V23" s="90">
        <f>'[1]DATOS-QUINTO'!BC23</f>
        <v>1</v>
      </c>
      <c r="W23" s="90">
        <f>'[1]DATOS-QUINTO'!BD23</f>
        <v>1</v>
      </c>
      <c r="X23" s="90">
        <f>'[1]DATOS-QUINTO'!BE23</f>
        <v>1</v>
      </c>
      <c r="Y23" s="90">
        <f>'[1]DATOS-QUINTO'!BF23</f>
        <v>1</v>
      </c>
      <c r="Z23" s="90">
        <f>'[1]DATOS-QUINTO'!BG23</f>
        <v>1</v>
      </c>
      <c r="AA23" s="50">
        <f>'[1]DATOS-QUINTO'!BH23</f>
        <v>1</v>
      </c>
      <c r="AB23" s="50">
        <f>'[1]DATOS-QUINTO'!BI23</f>
        <v>0</v>
      </c>
      <c r="AC23" s="50">
        <f>'[1]DATOS-QUINTO'!BJ23</f>
        <v>0</v>
      </c>
      <c r="AD23" s="50">
        <f>'[1]DATOS-QUINTO'!BK23</f>
        <v>0</v>
      </c>
      <c r="AE23" s="50">
        <f>'[1]DATOS-QUINTO'!BL23</f>
        <v>1</v>
      </c>
      <c r="AF23" s="50">
        <f>'[1]DATOS-QUINTO'!BM23</f>
        <v>1</v>
      </c>
      <c r="AG23" s="100">
        <f>'[1]DATOS-QUINTO'!BN23</f>
        <v>0</v>
      </c>
      <c r="AH23" s="100">
        <f>'[1]DATOS-QUINTO'!BO23</f>
        <v>1</v>
      </c>
      <c r="AI23" s="100">
        <f>'[1]DATOS-QUINTO'!BP23</f>
        <v>0</v>
      </c>
      <c r="AJ23" s="100">
        <f>'[1]DATOS-QUINTO'!BQ23</f>
        <v>0</v>
      </c>
      <c r="AK23" s="101">
        <f t="shared" si="44"/>
        <v>1</v>
      </c>
      <c r="AL23" s="101">
        <f t="shared" si="45"/>
        <v>1.12415</v>
      </c>
      <c r="AM23" s="101">
        <f t="shared" si="46"/>
        <v>1</v>
      </c>
      <c r="AN23" s="101">
        <f t="shared" si="47"/>
        <v>1.1006800000000001</v>
      </c>
      <c r="AO23" s="101">
        <f t="shared" si="48"/>
        <v>0</v>
      </c>
      <c r="AP23" s="101">
        <f t="shared" si="49"/>
        <v>0</v>
      </c>
      <c r="AQ23" s="101">
        <f t="shared" si="50"/>
        <v>0</v>
      </c>
      <c r="AR23" s="101">
        <f t="shared" si="51"/>
        <v>0</v>
      </c>
      <c r="AS23" s="101">
        <f t="shared" si="52"/>
        <v>0</v>
      </c>
      <c r="AT23" s="101">
        <f t="shared" si="53"/>
        <v>0</v>
      </c>
      <c r="AU23" s="101">
        <f t="shared" si="54"/>
        <v>0</v>
      </c>
      <c r="AV23" s="101">
        <f t="shared" si="55"/>
        <v>0</v>
      </c>
      <c r="AW23" s="102">
        <f t="shared" si="56"/>
        <v>1</v>
      </c>
      <c r="AX23" s="102">
        <f t="shared" si="57"/>
        <v>1.12415</v>
      </c>
      <c r="AY23" s="102">
        <f t="shared" si="58"/>
        <v>1</v>
      </c>
      <c r="AZ23" s="102">
        <f t="shared" si="59"/>
        <v>1.1006800000000001</v>
      </c>
      <c r="BA23" s="102">
        <f t="shared" si="60"/>
        <v>1</v>
      </c>
      <c r="BB23" s="102">
        <f t="shared" si="61"/>
        <v>0.97144799999999998</v>
      </c>
      <c r="BC23" s="102">
        <f t="shared" si="62"/>
        <v>2</v>
      </c>
      <c r="BD23" s="102">
        <f t="shared" si="63"/>
        <v>2.0428280000000001</v>
      </c>
      <c r="BE23" s="103">
        <f t="shared" si="64"/>
        <v>3</v>
      </c>
      <c r="BF23" s="103">
        <f t="shared" si="65"/>
        <v>3.809577</v>
      </c>
      <c r="BG23" s="103">
        <f t="shared" si="66"/>
        <v>2</v>
      </c>
      <c r="BH23" s="103">
        <f t="shared" si="67"/>
        <v>2.4202819999999998</v>
      </c>
      <c r="BI23" s="103">
        <f t="shared" si="68"/>
        <v>1</v>
      </c>
      <c r="BJ23" s="103">
        <f t="shared" si="69"/>
        <v>0.79674</v>
      </c>
      <c r="BK23" s="103">
        <f t="shared" si="70"/>
        <v>1</v>
      </c>
      <c r="BL23" s="103">
        <f t="shared" si="71"/>
        <v>0.80188999999999999</v>
      </c>
      <c r="BM23" s="104">
        <f t="shared" si="72"/>
        <v>1</v>
      </c>
      <c r="BN23" s="104">
        <f t="shared" si="73"/>
        <v>1.52482685</v>
      </c>
      <c r="BO23" s="104">
        <f t="shared" si="74"/>
        <v>0</v>
      </c>
      <c r="BP23" s="104">
        <f t="shared" si="75"/>
        <v>0</v>
      </c>
      <c r="BQ23" s="104">
        <f t="shared" si="76"/>
        <v>2</v>
      </c>
      <c r="BR23" s="104">
        <f t="shared" si="77"/>
        <v>2.3094974000000001</v>
      </c>
      <c r="BS23" s="104">
        <f t="shared" si="78"/>
        <v>1</v>
      </c>
      <c r="BT23" s="104">
        <f t="shared" si="79"/>
        <v>1.1258699999999999</v>
      </c>
      <c r="BU23" s="105">
        <f t="shared" si="80"/>
        <v>0</v>
      </c>
      <c r="BV23" s="105">
        <f t="shared" si="81"/>
        <v>0</v>
      </c>
      <c r="BW23" s="100">
        <f t="shared" si="15"/>
        <v>1.12415</v>
      </c>
      <c r="BX23" s="90">
        <f t="shared" si="16"/>
        <v>1.1006800000000001</v>
      </c>
      <c r="BY23" s="100">
        <f t="shared" si="17"/>
        <v>0</v>
      </c>
      <c r="BZ23" s="106">
        <f t="shared" si="18"/>
        <v>0</v>
      </c>
      <c r="CA23" s="90">
        <f t="shared" si="19"/>
        <v>0</v>
      </c>
      <c r="CB23" s="106">
        <f t="shared" si="20"/>
        <v>0</v>
      </c>
      <c r="CC23" s="87">
        <f t="shared" si="21"/>
        <v>1.12415</v>
      </c>
      <c r="CD23" s="107">
        <f t="shared" si="22"/>
        <v>1.1006800000000001</v>
      </c>
      <c r="CE23" s="108">
        <f t="shared" si="23"/>
        <v>0.97144799999999998</v>
      </c>
      <c r="CF23" s="80">
        <f t="shared" si="24"/>
        <v>2.0428280000000001</v>
      </c>
      <c r="CG23" s="83">
        <f t="shared" si="82"/>
        <v>3.809577</v>
      </c>
      <c r="CH23" s="108">
        <f t="shared" si="25"/>
        <v>2.4202819999999998</v>
      </c>
      <c r="CI23" s="80">
        <f t="shared" si="26"/>
        <v>0.79674</v>
      </c>
      <c r="CJ23" s="90">
        <f t="shared" si="27"/>
        <v>0.80188999999999999</v>
      </c>
      <c r="CK23" s="109">
        <f t="shared" si="28"/>
        <v>1.52482685</v>
      </c>
      <c r="CL23" s="110">
        <f t="shared" si="29"/>
        <v>0</v>
      </c>
      <c r="CM23" s="111">
        <f t="shared" si="30"/>
        <v>2.3094974000000001</v>
      </c>
      <c r="CN23" s="87">
        <f t="shared" si="31"/>
        <v>1.1258699999999999</v>
      </c>
      <c r="CO23" s="112">
        <f t="shared" si="32"/>
        <v>0</v>
      </c>
      <c r="CP23" s="113">
        <f t="shared" si="83"/>
        <v>20.252619249999999</v>
      </c>
      <c r="CQ23" s="113">
        <f t="shared" si="33"/>
        <v>33</v>
      </c>
      <c r="CR23" s="112">
        <f t="shared" si="34"/>
        <v>18</v>
      </c>
      <c r="CS23" s="112">
        <f t="shared" si="35"/>
        <v>15</v>
      </c>
      <c r="CT23" s="57" t="s">
        <v>90</v>
      </c>
      <c r="CU23" s="94">
        <f t="shared" si="36"/>
        <v>2.2248299999999999</v>
      </c>
      <c r="CV23" s="94">
        <f t="shared" si="37"/>
        <v>5.2391059999999996</v>
      </c>
      <c r="CW23" s="94">
        <f t="shared" si="38"/>
        <v>7.8284889999999994</v>
      </c>
      <c r="CX23" s="94">
        <f t="shared" si="39"/>
        <v>3.8343242499999999</v>
      </c>
      <c r="CY23" s="94">
        <f t="shared" si="40"/>
        <v>1.1258699999999999</v>
      </c>
      <c r="CZ23" s="58" t="s">
        <v>90</v>
      </c>
      <c r="DA23" s="116">
        <f t="shared" ref="DA23:DE23" si="188">CU23/$CP23</f>
        <v>0.10985393901581397</v>
      </c>
      <c r="DB23" s="116">
        <f t="shared" si="188"/>
        <v>0.25868782379839583</v>
      </c>
      <c r="DC23" s="116">
        <f t="shared" si="188"/>
        <v>0.38654205183855417</v>
      </c>
      <c r="DD23" s="116">
        <f t="shared" si="188"/>
        <v>0.1893248573267875</v>
      </c>
      <c r="DE23" s="116">
        <f t="shared" si="188"/>
        <v>5.5591328020448513E-2</v>
      </c>
      <c r="DF23" s="58" t="s">
        <v>90</v>
      </c>
      <c r="DG23" s="116">
        <f t="shared" si="42"/>
        <v>0.54545454545454541</v>
      </c>
      <c r="DH23" s="116">
        <f t="shared" si="43"/>
        <v>0.45454545454545453</v>
      </c>
      <c r="DI23" s="46">
        <f>'RANKING-QUINTOS'!L18</f>
        <v>0</v>
      </c>
      <c r="DJ23" s="46">
        <f t="shared" si="85"/>
        <v>11</v>
      </c>
      <c r="DK23" s="118" t="str">
        <f t="shared" si="86"/>
        <v>AneMia20</v>
      </c>
      <c r="DL23" s="46" t="str">
        <f t="shared" si="87"/>
        <v>NAVARRO  HUILLCA  CHIARA AVRIL</v>
      </c>
      <c r="DM23" s="46">
        <v>5</v>
      </c>
      <c r="DN23" s="46" t="s">
        <v>74</v>
      </c>
      <c r="DO23" s="46" t="s">
        <v>186</v>
      </c>
      <c r="DP23" s="46" t="s">
        <v>187</v>
      </c>
      <c r="DQ23" s="46">
        <f t="shared" si="88"/>
        <v>29</v>
      </c>
      <c r="DR23" s="46" t="str">
        <f t="shared" si="89"/>
        <v xml:space="preserve"> </v>
      </c>
      <c r="DS23" s="46">
        <v>33</v>
      </c>
      <c r="DT23" s="46">
        <f t="shared" si="90"/>
        <v>18</v>
      </c>
      <c r="DU23" s="46">
        <f t="shared" si="91"/>
        <v>15</v>
      </c>
      <c r="DV23" s="46">
        <f>'RESULTADOS QUINTO'!HX23</f>
        <v>21.930886649999998</v>
      </c>
      <c r="DW23" s="46">
        <f t="shared" si="92"/>
        <v>11</v>
      </c>
      <c r="DX23" s="119">
        <f t="shared" si="93"/>
        <v>0.54545454545454541</v>
      </c>
      <c r="DY23" s="119"/>
      <c r="EC23" s="120">
        <f t="shared" si="94"/>
        <v>1</v>
      </c>
      <c r="ED23" s="120">
        <v>1.6782674</v>
      </c>
      <c r="EE23" s="120">
        <f t="shared" si="95"/>
        <v>1</v>
      </c>
      <c r="EF23" s="120">
        <f t="shared" si="96"/>
        <v>0</v>
      </c>
      <c r="EG23" s="120">
        <f t="shared" si="97"/>
        <v>1.6782674</v>
      </c>
      <c r="EH23" s="121">
        <f t="shared" si="98"/>
        <v>1</v>
      </c>
      <c r="EI23" s="121">
        <v>1.6587874499999999</v>
      </c>
      <c r="EJ23" s="121">
        <f t="shared" si="99"/>
        <v>0</v>
      </c>
      <c r="EK23" s="121">
        <f t="shared" si="100"/>
        <v>1</v>
      </c>
      <c r="EL23" s="121">
        <f t="shared" si="101"/>
        <v>0</v>
      </c>
      <c r="EM23" s="122">
        <f t="shared" si="102"/>
        <v>1</v>
      </c>
      <c r="EN23" s="122">
        <v>1.6495770000000001</v>
      </c>
      <c r="EO23" s="122">
        <f t="shared" si="103"/>
        <v>0</v>
      </c>
      <c r="EP23" s="122">
        <f t="shared" si="104"/>
        <v>1</v>
      </c>
      <c r="EQ23" s="122">
        <f t="shared" si="105"/>
        <v>0</v>
      </c>
      <c r="ER23" s="123">
        <f t="shared" si="106"/>
        <v>1</v>
      </c>
      <c r="ES23" s="123">
        <v>1.6583374</v>
      </c>
      <c r="ET23" s="123">
        <f t="shared" si="107"/>
        <v>0</v>
      </c>
      <c r="EU23" s="123">
        <f t="shared" si="108"/>
        <v>1</v>
      </c>
      <c r="EV23" s="123">
        <f t="shared" si="109"/>
        <v>0</v>
      </c>
      <c r="EW23" s="64">
        <f t="shared" si="110"/>
        <v>1.6782674</v>
      </c>
      <c r="EX23" s="124">
        <f t="shared" si="111"/>
        <v>2</v>
      </c>
      <c r="EY23" s="124">
        <v>1.52482685</v>
      </c>
      <c r="EZ23" s="124">
        <f t="shared" si="112"/>
        <v>1</v>
      </c>
      <c r="FA23" s="124">
        <f t="shared" si="113"/>
        <v>1</v>
      </c>
      <c r="FB23" s="124">
        <f t="shared" si="114"/>
        <v>1.52482685</v>
      </c>
      <c r="FC23" s="123">
        <f t="shared" si="115"/>
        <v>2</v>
      </c>
      <c r="FD23" s="123">
        <v>1.4254114250000001</v>
      </c>
      <c r="FE23" s="123">
        <f t="shared" si="116"/>
        <v>0</v>
      </c>
      <c r="FF23" s="123">
        <f t="shared" si="117"/>
        <v>2</v>
      </c>
      <c r="FG23" s="123">
        <f t="shared" si="118"/>
        <v>0</v>
      </c>
      <c r="FH23" s="122">
        <f t="shared" si="119"/>
        <v>2</v>
      </c>
      <c r="FI23" s="122">
        <v>1.1547487000000001</v>
      </c>
      <c r="FJ23" s="122">
        <f t="shared" si="120"/>
        <v>2</v>
      </c>
      <c r="FK23" s="122">
        <f t="shared" si="121"/>
        <v>0</v>
      </c>
      <c r="FL23" s="122">
        <f t="shared" si="122"/>
        <v>2.3094974000000001</v>
      </c>
      <c r="FM23" s="81">
        <f t="shared" si="123"/>
        <v>3.8343242499999999</v>
      </c>
      <c r="FN23" s="123">
        <f t="shared" si="124"/>
        <v>3</v>
      </c>
      <c r="FO23" s="123">
        <v>1.021414</v>
      </c>
      <c r="FP23" s="123">
        <f t="shared" si="125"/>
        <v>2</v>
      </c>
      <c r="FQ23" s="123">
        <f t="shared" si="126"/>
        <v>1</v>
      </c>
      <c r="FR23" s="123">
        <f t="shared" si="127"/>
        <v>2.0428280000000001</v>
      </c>
      <c r="FS23" s="121">
        <f t="shared" si="128"/>
        <v>2</v>
      </c>
      <c r="FT23" s="121">
        <v>0.97144799999999998</v>
      </c>
      <c r="FU23" s="121">
        <f t="shared" si="129"/>
        <v>1</v>
      </c>
      <c r="FV23" s="121">
        <f t="shared" si="130"/>
        <v>1</v>
      </c>
      <c r="FW23" s="121">
        <f t="shared" si="131"/>
        <v>0.97144799999999998</v>
      </c>
      <c r="FX23" s="124">
        <f t="shared" si="177"/>
        <v>3</v>
      </c>
      <c r="FY23" s="124">
        <v>1.2698590000000001</v>
      </c>
      <c r="FZ23" s="124">
        <f t="shared" si="133"/>
        <v>3</v>
      </c>
      <c r="GA23" s="124">
        <f t="shared" si="134"/>
        <v>0</v>
      </c>
      <c r="GB23" s="124">
        <f t="shared" si="135"/>
        <v>3.809577</v>
      </c>
      <c r="GC23" s="125">
        <f t="shared" si="136"/>
        <v>2</v>
      </c>
      <c r="GD23" s="125">
        <v>1.2101409999999999</v>
      </c>
      <c r="GE23" s="125">
        <f t="shared" si="137"/>
        <v>2</v>
      </c>
      <c r="GF23" s="125">
        <f t="shared" si="138"/>
        <v>0</v>
      </c>
      <c r="GG23" s="125">
        <f t="shared" si="139"/>
        <v>2.4202819999999998</v>
      </c>
      <c r="GH23" s="126">
        <f t="shared" si="140"/>
        <v>1</v>
      </c>
      <c r="GI23" s="126">
        <v>0.80188999999999999</v>
      </c>
      <c r="GJ23" s="126">
        <f t="shared" si="141"/>
        <v>1</v>
      </c>
      <c r="GK23" s="126">
        <f t="shared" si="142"/>
        <v>0</v>
      </c>
      <c r="GL23" s="126">
        <f t="shared" si="143"/>
        <v>0.80188999999999999</v>
      </c>
      <c r="GM23" s="124">
        <f t="shared" si="144"/>
        <v>1</v>
      </c>
      <c r="GN23" s="124">
        <v>0.79674</v>
      </c>
      <c r="GO23" s="124">
        <f t="shared" si="145"/>
        <v>1</v>
      </c>
      <c r="GP23" s="124">
        <f t="shared" si="146"/>
        <v>0</v>
      </c>
      <c r="GQ23" s="124">
        <f t="shared" si="147"/>
        <v>0.79674</v>
      </c>
      <c r="GR23" s="100">
        <f t="shared" si="148"/>
        <v>2</v>
      </c>
      <c r="GS23" s="100">
        <v>1.1258699999999999</v>
      </c>
      <c r="GT23" s="100">
        <f t="shared" si="149"/>
        <v>1</v>
      </c>
      <c r="GU23" s="100">
        <f t="shared" si="150"/>
        <v>1</v>
      </c>
      <c r="GV23" s="100">
        <f t="shared" si="151"/>
        <v>1.1258699999999999</v>
      </c>
      <c r="GW23" s="125">
        <f t="shared" si="152"/>
        <v>2</v>
      </c>
      <c r="GX23" s="125">
        <v>1.2413000000000001</v>
      </c>
      <c r="GY23" s="125">
        <f t="shared" si="153"/>
        <v>0</v>
      </c>
      <c r="GZ23" s="125">
        <f t="shared" si="154"/>
        <v>2</v>
      </c>
      <c r="HA23" s="125">
        <f t="shared" si="155"/>
        <v>0</v>
      </c>
      <c r="HB23" s="81">
        <f t="shared" si="156"/>
        <v>11.968634999999999</v>
      </c>
      <c r="HC23" s="127">
        <f t="shared" si="157"/>
        <v>1</v>
      </c>
      <c r="HD23" s="127">
        <v>1.12415</v>
      </c>
      <c r="HE23" s="127">
        <f t="shared" si="158"/>
        <v>1</v>
      </c>
      <c r="HF23" s="127">
        <f t="shared" si="159"/>
        <v>0</v>
      </c>
      <c r="HG23" s="127">
        <f t="shared" si="160"/>
        <v>1.12415</v>
      </c>
      <c r="HH23" s="120">
        <f t="shared" si="161"/>
        <v>2</v>
      </c>
      <c r="HI23" s="120">
        <v>1.1006800000000001</v>
      </c>
      <c r="HJ23" s="120">
        <f t="shared" si="162"/>
        <v>1</v>
      </c>
      <c r="HK23" s="120">
        <f t="shared" si="163"/>
        <v>1</v>
      </c>
      <c r="HL23" s="120">
        <f t="shared" si="164"/>
        <v>1.1006800000000001</v>
      </c>
      <c r="HM23" s="123">
        <f t="shared" si="165"/>
        <v>2</v>
      </c>
      <c r="HN23" s="123">
        <v>1.1006800000000001</v>
      </c>
      <c r="HO23" s="123">
        <f t="shared" si="166"/>
        <v>1</v>
      </c>
      <c r="HP23" s="123">
        <f t="shared" si="167"/>
        <v>1</v>
      </c>
      <c r="HQ23" s="123">
        <f t="shared" si="168"/>
        <v>1.1006800000000001</v>
      </c>
      <c r="HR23" s="122">
        <f t="shared" si="169"/>
        <v>2</v>
      </c>
      <c r="HS23" s="122">
        <v>1.12415</v>
      </c>
      <c r="HT23" s="122">
        <f t="shared" si="170"/>
        <v>1</v>
      </c>
      <c r="HU23" s="122">
        <f t="shared" si="171"/>
        <v>1</v>
      </c>
      <c r="HV23" s="122">
        <f t="shared" si="172"/>
        <v>1.12415</v>
      </c>
      <c r="HW23" s="81">
        <f t="shared" si="173"/>
        <v>4.4496599999999997</v>
      </c>
      <c r="HX23" s="128">
        <f t="shared" si="174"/>
        <v>21.930886649999998</v>
      </c>
      <c r="IN23" s="46" t="s">
        <v>71</v>
      </c>
      <c r="IO23" s="46" t="s">
        <v>90</v>
      </c>
      <c r="IP23" s="46" t="s">
        <v>274</v>
      </c>
    </row>
    <row r="24" spans="1:250">
      <c r="A24" s="76">
        <v>16</v>
      </c>
      <c r="B24" s="77" t="s">
        <v>91</v>
      </c>
      <c r="C24" s="78" t="s">
        <v>71</v>
      </c>
      <c r="D24" s="79">
        <f>'[1]DATOS-QUINTO'!AK24</f>
        <v>0</v>
      </c>
      <c r="E24" s="80">
        <f>'[1]DATOS-QUINTO'!AL24</f>
        <v>1</v>
      </c>
      <c r="F24" s="80">
        <f>'[1]DATOS-QUINTO'!AM24</f>
        <v>1</v>
      </c>
      <c r="G24" s="80">
        <f>'[1]DATOS-QUINTO'!AN24</f>
        <v>0</v>
      </c>
      <c r="H24" s="80">
        <f>'[1]DATOS-QUINTO'!AO24</f>
        <v>1</v>
      </c>
      <c r="I24" s="80">
        <f>'[1]DATOS-QUINTO'!AP24</f>
        <v>0</v>
      </c>
      <c r="J24" s="80">
        <f>'[1]DATOS-QUINTO'!AQ24</f>
        <v>0</v>
      </c>
      <c r="K24" s="87">
        <f>'[1]DATOS-QUINTO'!AR24</f>
        <v>1</v>
      </c>
      <c r="L24" s="87">
        <f>'[1]DATOS-QUINTO'!AS24</f>
        <v>1</v>
      </c>
      <c r="M24" s="87">
        <f>'[1]DATOS-QUINTO'!AT24</f>
        <v>1</v>
      </c>
      <c r="N24" s="87">
        <f>'[1]DATOS-QUINTO'!AU24</f>
        <v>1</v>
      </c>
      <c r="O24" s="87">
        <f>'[1]DATOS-QUINTO'!AV24</f>
        <v>1</v>
      </c>
      <c r="P24" s="87">
        <f>'[1]DATOS-QUINTO'!AW24</f>
        <v>1</v>
      </c>
      <c r="Q24" s="87">
        <f>'[1]DATOS-QUINTO'!AX24</f>
        <v>0</v>
      </c>
      <c r="R24" s="87">
        <f>'[1]DATOS-QUINTO'!AY24</f>
        <v>0</v>
      </c>
      <c r="S24" s="87">
        <f>'[1]DATOS-QUINTO'!AZ24</f>
        <v>1</v>
      </c>
      <c r="T24" s="90">
        <f>'[1]DATOS-QUINTO'!BA24</f>
        <v>1</v>
      </c>
      <c r="U24" s="90">
        <f>'[1]DATOS-QUINTO'!BB24</f>
        <v>1</v>
      </c>
      <c r="V24" s="90">
        <f>'[1]DATOS-QUINTO'!BC24</f>
        <v>1</v>
      </c>
      <c r="W24" s="90">
        <f>'[1]DATOS-QUINTO'!BD24</f>
        <v>0</v>
      </c>
      <c r="X24" s="90">
        <f>'[1]DATOS-QUINTO'!BE24</f>
        <v>1</v>
      </c>
      <c r="Y24" s="90">
        <f>'[1]DATOS-QUINTO'!BF24</f>
        <v>0</v>
      </c>
      <c r="Z24" s="90">
        <f>'[1]DATOS-QUINTO'!BG24</f>
        <v>1</v>
      </c>
      <c r="AA24" s="50">
        <f>'[1]DATOS-QUINTO'!BH24</f>
        <v>1</v>
      </c>
      <c r="AB24" s="50">
        <f>'[1]DATOS-QUINTO'!BI24</f>
        <v>0</v>
      </c>
      <c r="AC24" s="50">
        <f>'[1]DATOS-QUINTO'!BJ24</f>
        <v>1</v>
      </c>
      <c r="AD24" s="50">
        <f>'[1]DATOS-QUINTO'!BK24</f>
        <v>0</v>
      </c>
      <c r="AE24" s="50">
        <f>'[1]DATOS-QUINTO'!BL24</f>
        <v>1</v>
      </c>
      <c r="AF24" s="50">
        <f>'[1]DATOS-QUINTO'!BM24</f>
        <v>0</v>
      </c>
      <c r="AG24" s="100">
        <f>'[1]DATOS-QUINTO'!BN24</f>
        <v>1</v>
      </c>
      <c r="AH24" s="100">
        <f>'[1]DATOS-QUINTO'!BO24</f>
        <v>1</v>
      </c>
      <c r="AI24" s="100">
        <f>'[1]DATOS-QUINTO'!BP24</f>
        <v>0</v>
      </c>
      <c r="AJ24" s="100">
        <f>'[1]DATOS-QUINTO'!BQ24</f>
        <v>1</v>
      </c>
      <c r="AK24" s="101">
        <f t="shared" si="44"/>
        <v>0</v>
      </c>
      <c r="AL24" s="101">
        <f t="shared" si="45"/>
        <v>0</v>
      </c>
      <c r="AM24" s="101">
        <f t="shared" si="46"/>
        <v>2</v>
      </c>
      <c r="AN24" s="101">
        <f t="shared" si="47"/>
        <v>2.2013600000000002</v>
      </c>
      <c r="AO24" s="101">
        <f t="shared" si="48"/>
        <v>0</v>
      </c>
      <c r="AP24" s="101">
        <f t="shared" si="49"/>
        <v>0</v>
      </c>
      <c r="AQ24" s="101">
        <f t="shared" si="50"/>
        <v>1</v>
      </c>
      <c r="AR24" s="101">
        <f t="shared" si="51"/>
        <v>1.6583374</v>
      </c>
      <c r="AS24" s="101">
        <f t="shared" si="52"/>
        <v>0</v>
      </c>
      <c r="AT24" s="101">
        <f t="shared" si="53"/>
        <v>0</v>
      </c>
      <c r="AU24" s="101">
        <f t="shared" si="54"/>
        <v>0</v>
      </c>
      <c r="AV24" s="101">
        <f t="shared" si="55"/>
        <v>0</v>
      </c>
      <c r="AW24" s="102">
        <f t="shared" si="56"/>
        <v>2</v>
      </c>
      <c r="AX24" s="102">
        <f t="shared" si="57"/>
        <v>2.2483</v>
      </c>
      <c r="AY24" s="102">
        <f t="shared" si="58"/>
        <v>2</v>
      </c>
      <c r="AZ24" s="102">
        <f t="shared" si="59"/>
        <v>2.2013600000000002</v>
      </c>
      <c r="BA24" s="102">
        <f t="shared" si="60"/>
        <v>2</v>
      </c>
      <c r="BB24" s="102">
        <f t="shared" si="61"/>
        <v>1.942896</v>
      </c>
      <c r="BC24" s="102">
        <f t="shared" si="62"/>
        <v>1</v>
      </c>
      <c r="BD24" s="102">
        <f t="shared" si="63"/>
        <v>1.021414</v>
      </c>
      <c r="BE24" s="103">
        <f t="shared" si="64"/>
        <v>3</v>
      </c>
      <c r="BF24" s="103">
        <f t="shared" si="65"/>
        <v>3.809577</v>
      </c>
      <c r="BG24" s="103">
        <f t="shared" si="66"/>
        <v>1</v>
      </c>
      <c r="BH24" s="103">
        <f t="shared" si="67"/>
        <v>1.2101409999999999</v>
      </c>
      <c r="BI24" s="103">
        <f t="shared" si="68"/>
        <v>0</v>
      </c>
      <c r="BJ24" s="103">
        <f t="shared" si="69"/>
        <v>0</v>
      </c>
      <c r="BK24" s="103">
        <f t="shared" si="70"/>
        <v>1</v>
      </c>
      <c r="BL24" s="103">
        <f t="shared" si="71"/>
        <v>0.80188999999999999</v>
      </c>
      <c r="BM24" s="104">
        <f t="shared" si="72"/>
        <v>1</v>
      </c>
      <c r="BN24" s="104">
        <f t="shared" si="73"/>
        <v>1.52482685</v>
      </c>
      <c r="BO24" s="104">
        <f t="shared" si="74"/>
        <v>1</v>
      </c>
      <c r="BP24" s="104">
        <f t="shared" si="75"/>
        <v>1.4254114250000001</v>
      </c>
      <c r="BQ24" s="104">
        <f t="shared" si="76"/>
        <v>1</v>
      </c>
      <c r="BR24" s="104">
        <f t="shared" si="77"/>
        <v>1.1547487000000001</v>
      </c>
      <c r="BS24" s="104">
        <f t="shared" si="78"/>
        <v>2</v>
      </c>
      <c r="BT24" s="104">
        <f t="shared" si="79"/>
        <v>2.2517399999999999</v>
      </c>
      <c r="BU24" s="105">
        <f t="shared" si="80"/>
        <v>1</v>
      </c>
      <c r="BV24" s="105">
        <f t="shared" si="81"/>
        <v>1.2413000000000001</v>
      </c>
      <c r="BW24" s="100">
        <f t="shared" si="15"/>
        <v>0</v>
      </c>
      <c r="BX24" s="90">
        <f t="shared" si="16"/>
        <v>2.2013600000000002</v>
      </c>
      <c r="BY24" s="100">
        <f t="shared" si="17"/>
        <v>0</v>
      </c>
      <c r="BZ24" s="106">
        <f t="shared" si="18"/>
        <v>1.6583374</v>
      </c>
      <c r="CA24" s="90">
        <f t="shared" si="19"/>
        <v>0</v>
      </c>
      <c r="CB24" s="106">
        <f t="shared" si="20"/>
        <v>0</v>
      </c>
      <c r="CC24" s="87">
        <f t="shared" si="21"/>
        <v>2.2483</v>
      </c>
      <c r="CD24" s="107">
        <f t="shared" si="22"/>
        <v>2.2013600000000002</v>
      </c>
      <c r="CE24" s="108">
        <f t="shared" si="23"/>
        <v>1.942896</v>
      </c>
      <c r="CF24" s="80">
        <f t="shared" si="24"/>
        <v>1.021414</v>
      </c>
      <c r="CG24" s="83">
        <f t="shared" si="82"/>
        <v>3.809577</v>
      </c>
      <c r="CH24" s="108">
        <f t="shared" si="25"/>
        <v>1.2101409999999999</v>
      </c>
      <c r="CI24" s="80">
        <f t="shared" si="26"/>
        <v>0</v>
      </c>
      <c r="CJ24" s="90">
        <f t="shared" si="27"/>
        <v>0.80188999999999999</v>
      </c>
      <c r="CK24" s="109">
        <f t="shared" si="28"/>
        <v>1.52482685</v>
      </c>
      <c r="CL24" s="110">
        <f t="shared" si="29"/>
        <v>1.4254114250000001</v>
      </c>
      <c r="CM24" s="111">
        <f t="shared" si="30"/>
        <v>1.1547487000000001</v>
      </c>
      <c r="CN24" s="87">
        <f t="shared" si="31"/>
        <v>2.2517399999999999</v>
      </c>
      <c r="CO24" s="112">
        <f t="shared" si="32"/>
        <v>1.2413000000000001</v>
      </c>
      <c r="CP24" s="113">
        <f t="shared" si="83"/>
        <v>24.693302374999998</v>
      </c>
      <c r="CQ24" s="113">
        <f t="shared" si="33"/>
        <v>19</v>
      </c>
      <c r="CR24" s="112">
        <f t="shared" si="34"/>
        <v>21</v>
      </c>
      <c r="CS24" s="112">
        <f t="shared" si="35"/>
        <v>12</v>
      </c>
      <c r="CT24" s="57" t="s">
        <v>91</v>
      </c>
      <c r="CU24" s="94">
        <f t="shared" si="36"/>
        <v>3.8596973999999999</v>
      </c>
      <c r="CV24" s="94">
        <f t="shared" si="37"/>
        <v>7.4139699999999999</v>
      </c>
      <c r="CW24" s="94">
        <f t="shared" si="38"/>
        <v>5.8216080000000003</v>
      </c>
      <c r="CX24" s="94">
        <f t="shared" si="39"/>
        <v>4.1049869750000001</v>
      </c>
      <c r="CY24" s="94">
        <f t="shared" si="40"/>
        <v>3.4930399999999997</v>
      </c>
      <c r="CZ24" s="58" t="s">
        <v>91</v>
      </c>
      <c r="DA24" s="116">
        <f t="shared" ref="DA24:DE24" si="189">CU24/$CP24</f>
        <v>0.15630543624281037</v>
      </c>
      <c r="DB24" s="116">
        <f t="shared" si="189"/>
        <v>0.30024214207598471</v>
      </c>
      <c r="DC24" s="116">
        <f t="shared" si="189"/>
        <v>0.23575655906979517</v>
      </c>
      <c r="DD24" s="116">
        <f t="shared" si="189"/>
        <v>0.16623888180934326</v>
      </c>
      <c r="DE24" s="116">
        <f t="shared" si="189"/>
        <v>0.14145698080206656</v>
      </c>
      <c r="DF24" s="58" t="s">
        <v>91</v>
      </c>
      <c r="DG24" s="116">
        <f t="shared" si="42"/>
        <v>0.63636363636363635</v>
      </c>
      <c r="DH24" s="116">
        <f t="shared" si="43"/>
        <v>0.36363636363636365</v>
      </c>
      <c r="DI24" s="46">
        <f>'RANKING-QUINTOS'!L19</f>
        <v>0</v>
      </c>
      <c r="DJ24" s="46">
        <f t="shared" si="85"/>
        <v>12</v>
      </c>
      <c r="DK24" s="118" t="str">
        <f t="shared" si="86"/>
        <v>G4t0nC1t</v>
      </c>
      <c r="DL24" s="46" t="str">
        <f t="shared" si="87"/>
        <v>PARICAHUA  PILCO  LUZ STREYA</v>
      </c>
      <c r="DM24" s="46">
        <v>5</v>
      </c>
      <c r="DN24" s="46" t="s">
        <v>74</v>
      </c>
      <c r="DO24" s="46" t="s">
        <v>186</v>
      </c>
      <c r="DP24" s="46" t="s">
        <v>187</v>
      </c>
      <c r="DQ24" s="46">
        <f t="shared" si="88"/>
        <v>21</v>
      </c>
      <c r="DR24" s="46" t="str">
        <f t="shared" si="89"/>
        <v xml:space="preserve"> </v>
      </c>
      <c r="DS24" s="46">
        <v>33</v>
      </c>
      <c r="DT24" s="46">
        <f t="shared" si="90"/>
        <v>21</v>
      </c>
      <c r="DU24" s="46">
        <f t="shared" si="91"/>
        <v>12</v>
      </c>
      <c r="DV24" s="46">
        <f>'RESULTADOS QUINTO'!HX24</f>
        <v>24.693302375000002</v>
      </c>
      <c r="DW24" s="46">
        <f t="shared" si="92"/>
        <v>12</v>
      </c>
      <c r="DX24" s="119">
        <f t="shared" si="93"/>
        <v>0.63636363636363635</v>
      </c>
      <c r="DY24" s="119"/>
      <c r="EC24" s="120">
        <f t="shared" si="94"/>
        <v>1</v>
      </c>
      <c r="ED24" s="120">
        <v>1.6782674</v>
      </c>
      <c r="EE24" s="120">
        <f t="shared" si="95"/>
        <v>0</v>
      </c>
      <c r="EF24" s="120">
        <f t="shared" si="96"/>
        <v>1</v>
      </c>
      <c r="EG24" s="120">
        <f t="shared" si="97"/>
        <v>0</v>
      </c>
      <c r="EH24" s="121">
        <f t="shared" si="98"/>
        <v>1</v>
      </c>
      <c r="EI24" s="121">
        <v>1.6587874499999999</v>
      </c>
      <c r="EJ24" s="121">
        <f t="shared" si="99"/>
        <v>0</v>
      </c>
      <c r="EK24" s="121">
        <f t="shared" si="100"/>
        <v>1</v>
      </c>
      <c r="EL24" s="121">
        <f t="shared" si="101"/>
        <v>0</v>
      </c>
      <c r="EM24" s="122">
        <f t="shared" si="102"/>
        <v>1</v>
      </c>
      <c r="EN24" s="122">
        <v>1.6495770000000001</v>
      </c>
      <c r="EO24" s="122">
        <f t="shared" si="103"/>
        <v>0</v>
      </c>
      <c r="EP24" s="122">
        <f t="shared" si="104"/>
        <v>1</v>
      </c>
      <c r="EQ24" s="122">
        <f t="shared" si="105"/>
        <v>0</v>
      </c>
      <c r="ER24" s="123">
        <f t="shared" si="106"/>
        <v>1</v>
      </c>
      <c r="ES24" s="123">
        <v>1.6583374</v>
      </c>
      <c r="ET24" s="123">
        <f t="shared" si="107"/>
        <v>1</v>
      </c>
      <c r="EU24" s="123">
        <f t="shared" si="108"/>
        <v>0</v>
      </c>
      <c r="EV24" s="123">
        <f t="shared" si="109"/>
        <v>1.6583374</v>
      </c>
      <c r="EW24" s="64">
        <f t="shared" si="110"/>
        <v>1.6583374</v>
      </c>
      <c r="EX24" s="124">
        <f t="shared" si="111"/>
        <v>2</v>
      </c>
      <c r="EY24" s="124">
        <v>1.52482685</v>
      </c>
      <c r="EZ24" s="124">
        <f t="shared" si="112"/>
        <v>1</v>
      </c>
      <c r="FA24" s="124">
        <f t="shared" si="113"/>
        <v>1</v>
      </c>
      <c r="FB24" s="124">
        <f t="shared" si="114"/>
        <v>1.52482685</v>
      </c>
      <c r="FC24" s="123">
        <f t="shared" si="115"/>
        <v>2</v>
      </c>
      <c r="FD24" s="123">
        <v>1.4254114250000001</v>
      </c>
      <c r="FE24" s="123">
        <f t="shared" si="116"/>
        <v>1</v>
      </c>
      <c r="FF24" s="123">
        <f t="shared" si="117"/>
        <v>1</v>
      </c>
      <c r="FG24" s="123">
        <f t="shared" si="118"/>
        <v>1.4254114250000001</v>
      </c>
      <c r="FH24" s="122">
        <f t="shared" si="119"/>
        <v>2</v>
      </c>
      <c r="FI24" s="122">
        <v>1.1547487000000001</v>
      </c>
      <c r="FJ24" s="122">
        <f t="shared" si="120"/>
        <v>1</v>
      </c>
      <c r="FK24" s="122">
        <f t="shared" si="121"/>
        <v>1</v>
      </c>
      <c r="FL24" s="122">
        <f t="shared" si="122"/>
        <v>1.1547487000000001</v>
      </c>
      <c r="FM24" s="81">
        <f t="shared" si="123"/>
        <v>4.1049869750000001</v>
      </c>
      <c r="FN24" s="123">
        <f t="shared" si="124"/>
        <v>3</v>
      </c>
      <c r="FO24" s="123">
        <v>1.021414</v>
      </c>
      <c r="FP24" s="123">
        <f t="shared" si="125"/>
        <v>1</v>
      </c>
      <c r="FQ24" s="123">
        <f t="shared" si="126"/>
        <v>2</v>
      </c>
      <c r="FR24" s="123">
        <f t="shared" si="127"/>
        <v>1.021414</v>
      </c>
      <c r="FS24" s="121">
        <f t="shared" si="128"/>
        <v>2</v>
      </c>
      <c r="FT24" s="121">
        <v>0.97144799999999998</v>
      </c>
      <c r="FU24" s="121">
        <f t="shared" si="129"/>
        <v>2</v>
      </c>
      <c r="FV24" s="121">
        <f t="shared" si="130"/>
        <v>0</v>
      </c>
      <c r="FW24" s="121">
        <f t="shared" si="131"/>
        <v>1.942896</v>
      </c>
      <c r="FX24" s="124">
        <f t="shared" si="177"/>
        <v>3</v>
      </c>
      <c r="FY24" s="124">
        <v>1.2698590000000001</v>
      </c>
      <c r="FZ24" s="124">
        <f t="shared" si="133"/>
        <v>3</v>
      </c>
      <c r="GA24" s="124">
        <f t="shared" si="134"/>
        <v>0</v>
      </c>
      <c r="GB24" s="124">
        <f t="shared" si="135"/>
        <v>3.809577</v>
      </c>
      <c r="GC24" s="125">
        <f t="shared" si="136"/>
        <v>2</v>
      </c>
      <c r="GD24" s="125">
        <v>1.2101409999999999</v>
      </c>
      <c r="GE24" s="125">
        <f t="shared" si="137"/>
        <v>1</v>
      </c>
      <c r="GF24" s="125">
        <f t="shared" si="138"/>
        <v>1</v>
      </c>
      <c r="GG24" s="125">
        <f t="shared" si="139"/>
        <v>1.2101409999999999</v>
      </c>
      <c r="GH24" s="126">
        <f t="shared" si="140"/>
        <v>1</v>
      </c>
      <c r="GI24" s="126">
        <v>0.80188999999999999</v>
      </c>
      <c r="GJ24" s="126">
        <f t="shared" si="141"/>
        <v>1</v>
      </c>
      <c r="GK24" s="126">
        <f t="shared" si="142"/>
        <v>0</v>
      </c>
      <c r="GL24" s="126">
        <f t="shared" si="143"/>
        <v>0.80188999999999999</v>
      </c>
      <c r="GM24" s="124">
        <f t="shared" si="144"/>
        <v>1</v>
      </c>
      <c r="GN24" s="124">
        <v>0.79674</v>
      </c>
      <c r="GO24" s="124">
        <f t="shared" si="145"/>
        <v>0</v>
      </c>
      <c r="GP24" s="124">
        <f t="shared" si="146"/>
        <v>1</v>
      </c>
      <c r="GQ24" s="124">
        <f t="shared" si="147"/>
        <v>0</v>
      </c>
      <c r="GR24" s="100">
        <f t="shared" si="148"/>
        <v>2</v>
      </c>
      <c r="GS24" s="100">
        <v>1.1258699999999999</v>
      </c>
      <c r="GT24" s="100">
        <f t="shared" si="149"/>
        <v>2</v>
      </c>
      <c r="GU24" s="100">
        <f t="shared" si="150"/>
        <v>0</v>
      </c>
      <c r="GV24" s="100">
        <f t="shared" si="151"/>
        <v>2.2517399999999999</v>
      </c>
      <c r="GW24" s="125">
        <f t="shared" si="152"/>
        <v>2</v>
      </c>
      <c r="GX24" s="125">
        <v>1.2413000000000001</v>
      </c>
      <c r="GY24" s="125">
        <f t="shared" si="153"/>
        <v>1</v>
      </c>
      <c r="GZ24" s="125">
        <f t="shared" si="154"/>
        <v>1</v>
      </c>
      <c r="HA24" s="125">
        <f t="shared" si="155"/>
        <v>1.2413000000000001</v>
      </c>
      <c r="HB24" s="81">
        <f t="shared" si="156"/>
        <v>12.278958000000001</v>
      </c>
      <c r="HC24" s="127">
        <f t="shared" si="157"/>
        <v>1</v>
      </c>
      <c r="HD24" s="127">
        <v>1.12415</v>
      </c>
      <c r="HE24" s="127">
        <f t="shared" si="158"/>
        <v>0</v>
      </c>
      <c r="HF24" s="127">
        <f t="shared" si="159"/>
        <v>1</v>
      </c>
      <c r="HG24" s="127">
        <f t="shared" si="160"/>
        <v>0</v>
      </c>
      <c r="HH24" s="120">
        <f t="shared" si="161"/>
        <v>2</v>
      </c>
      <c r="HI24" s="120">
        <v>1.1006800000000001</v>
      </c>
      <c r="HJ24" s="120">
        <f t="shared" si="162"/>
        <v>2</v>
      </c>
      <c r="HK24" s="120">
        <f t="shared" si="163"/>
        <v>0</v>
      </c>
      <c r="HL24" s="120">
        <f t="shared" si="164"/>
        <v>2.2013600000000002</v>
      </c>
      <c r="HM24" s="123">
        <f t="shared" si="165"/>
        <v>2</v>
      </c>
      <c r="HN24" s="123">
        <v>1.1006800000000001</v>
      </c>
      <c r="HO24" s="123">
        <f t="shared" si="166"/>
        <v>2</v>
      </c>
      <c r="HP24" s="123">
        <f t="shared" si="167"/>
        <v>0</v>
      </c>
      <c r="HQ24" s="123">
        <f t="shared" si="168"/>
        <v>2.2013600000000002</v>
      </c>
      <c r="HR24" s="122">
        <f t="shared" si="169"/>
        <v>2</v>
      </c>
      <c r="HS24" s="122">
        <v>1.12415</v>
      </c>
      <c r="HT24" s="122">
        <f t="shared" si="170"/>
        <v>2</v>
      </c>
      <c r="HU24" s="122">
        <f t="shared" si="171"/>
        <v>0</v>
      </c>
      <c r="HV24" s="122">
        <f t="shared" si="172"/>
        <v>2.2483</v>
      </c>
      <c r="HW24" s="81">
        <f t="shared" si="173"/>
        <v>6.6510200000000008</v>
      </c>
      <c r="HX24" s="128">
        <f t="shared" si="174"/>
        <v>24.693302375000002</v>
      </c>
      <c r="IN24" s="46" t="s">
        <v>71</v>
      </c>
      <c r="IO24" s="46" t="s">
        <v>91</v>
      </c>
      <c r="IP24" s="46" t="s">
        <v>275</v>
      </c>
    </row>
    <row r="25" spans="1:250">
      <c r="A25" s="76">
        <v>17</v>
      </c>
      <c r="B25" s="77" t="s">
        <v>92</v>
      </c>
      <c r="C25" s="78" t="s">
        <v>71</v>
      </c>
      <c r="D25" s="79">
        <f>'[1]DATOS-QUINTO'!AK25</f>
        <v>0</v>
      </c>
      <c r="E25" s="80">
        <f>'[1]DATOS-QUINTO'!AL25</f>
        <v>1</v>
      </c>
      <c r="F25" s="80">
        <f>'[1]DATOS-QUINTO'!AM25</f>
        <v>1</v>
      </c>
      <c r="G25" s="80">
        <f>'[1]DATOS-QUINTO'!AN25</f>
        <v>0</v>
      </c>
      <c r="H25" s="80">
        <f>'[1]DATOS-QUINTO'!AO25</f>
        <v>1</v>
      </c>
      <c r="I25" s="80">
        <f>'[1]DATOS-QUINTO'!AP25</f>
        <v>1</v>
      </c>
      <c r="J25" s="80">
        <f>'[1]DATOS-QUINTO'!AQ25</f>
        <v>1</v>
      </c>
      <c r="K25" s="87">
        <f>'[1]DATOS-QUINTO'!AR25</f>
        <v>1</v>
      </c>
      <c r="L25" s="87">
        <f>'[1]DATOS-QUINTO'!AS25</f>
        <v>1</v>
      </c>
      <c r="M25" s="87">
        <f>'[1]DATOS-QUINTO'!AT25</f>
        <v>1</v>
      </c>
      <c r="N25" s="87">
        <f>'[1]DATOS-QUINTO'!AU25</f>
        <v>1</v>
      </c>
      <c r="O25" s="87">
        <f>'[1]DATOS-QUINTO'!AV25</f>
        <v>1</v>
      </c>
      <c r="P25" s="87">
        <f>'[1]DATOS-QUINTO'!AW25</f>
        <v>1</v>
      </c>
      <c r="Q25" s="87">
        <f>'[1]DATOS-QUINTO'!AX25</f>
        <v>1</v>
      </c>
      <c r="R25" s="87">
        <f>'[1]DATOS-QUINTO'!AY25</f>
        <v>0</v>
      </c>
      <c r="S25" s="87">
        <f>'[1]DATOS-QUINTO'!AZ25</f>
        <v>1</v>
      </c>
      <c r="T25" s="90">
        <f>'[1]DATOS-QUINTO'!BA25</f>
        <v>1</v>
      </c>
      <c r="U25" s="90">
        <f>'[1]DATOS-QUINTO'!BB25</f>
        <v>0</v>
      </c>
      <c r="V25" s="90">
        <f>'[1]DATOS-QUINTO'!BC25</f>
        <v>1</v>
      </c>
      <c r="W25" s="90">
        <f>'[1]DATOS-QUINTO'!BD25</f>
        <v>1</v>
      </c>
      <c r="X25" s="90">
        <f>'[1]DATOS-QUINTO'!BE25</f>
        <v>0</v>
      </c>
      <c r="Y25" s="90">
        <f>'[1]DATOS-QUINTO'!BF25</f>
        <v>1</v>
      </c>
      <c r="Z25" s="90">
        <f>'[1]DATOS-QUINTO'!BG25</f>
        <v>1</v>
      </c>
      <c r="AA25" s="50">
        <f>'[1]DATOS-QUINTO'!BH25</f>
        <v>1</v>
      </c>
      <c r="AB25" s="50">
        <f>'[1]DATOS-QUINTO'!BI25</f>
        <v>1</v>
      </c>
      <c r="AC25" s="50">
        <f>'[1]DATOS-QUINTO'!BJ25</f>
        <v>1</v>
      </c>
      <c r="AD25" s="50">
        <f>'[1]DATOS-QUINTO'!BK25</f>
        <v>0</v>
      </c>
      <c r="AE25" s="50">
        <f>'[1]DATOS-QUINTO'!BL25</f>
        <v>1</v>
      </c>
      <c r="AF25" s="50">
        <f>'[1]DATOS-QUINTO'!BM25</f>
        <v>1</v>
      </c>
      <c r="AG25" s="100">
        <f>'[1]DATOS-QUINTO'!BN25</f>
        <v>1</v>
      </c>
      <c r="AH25" s="100">
        <f>'[1]DATOS-QUINTO'!BO25</f>
        <v>1</v>
      </c>
      <c r="AI25" s="100">
        <f>'[1]DATOS-QUINTO'!BP25</f>
        <v>0</v>
      </c>
      <c r="AJ25" s="100">
        <f>'[1]DATOS-QUINTO'!BQ25</f>
        <v>1</v>
      </c>
      <c r="AK25" s="101">
        <f t="shared" si="44"/>
        <v>0</v>
      </c>
      <c r="AL25" s="101">
        <f t="shared" si="45"/>
        <v>0</v>
      </c>
      <c r="AM25" s="101">
        <f t="shared" si="46"/>
        <v>2</v>
      </c>
      <c r="AN25" s="101">
        <f t="shared" si="47"/>
        <v>2.2013600000000002</v>
      </c>
      <c r="AO25" s="101">
        <f t="shared" si="48"/>
        <v>0</v>
      </c>
      <c r="AP25" s="101">
        <f t="shared" si="49"/>
        <v>0</v>
      </c>
      <c r="AQ25" s="101">
        <f t="shared" si="50"/>
        <v>1</v>
      </c>
      <c r="AR25" s="101">
        <f t="shared" si="51"/>
        <v>1.6583374</v>
      </c>
      <c r="AS25" s="101">
        <f t="shared" si="52"/>
        <v>1</v>
      </c>
      <c r="AT25" s="101">
        <f t="shared" si="53"/>
        <v>1.6587874499999999</v>
      </c>
      <c r="AU25" s="101">
        <f t="shared" si="54"/>
        <v>1</v>
      </c>
      <c r="AV25" s="101">
        <f t="shared" si="55"/>
        <v>1.6782674</v>
      </c>
      <c r="AW25" s="102">
        <f t="shared" si="56"/>
        <v>2</v>
      </c>
      <c r="AX25" s="102">
        <f t="shared" si="57"/>
        <v>2.2483</v>
      </c>
      <c r="AY25" s="102">
        <f t="shared" si="58"/>
        <v>2</v>
      </c>
      <c r="AZ25" s="102">
        <f t="shared" si="59"/>
        <v>2.2013600000000002</v>
      </c>
      <c r="BA25" s="102">
        <f t="shared" si="60"/>
        <v>2</v>
      </c>
      <c r="BB25" s="102">
        <f t="shared" si="61"/>
        <v>1.942896</v>
      </c>
      <c r="BC25" s="102">
        <f t="shared" si="62"/>
        <v>2</v>
      </c>
      <c r="BD25" s="102">
        <f t="shared" si="63"/>
        <v>2.0428280000000001</v>
      </c>
      <c r="BE25" s="103">
        <f t="shared" si="64"/>
        <v>2</v>
      </c>
      <c r="BF25" s="103">
        <f t="shared" si="65"/>
        <v>2.5397180000000001</v>
      </c>
      <c r="BG25" s="103">
        <f t="shared" si="66"/>
        <v>1</v>
      </c>
      <c r="BH25" s="103">
        <f t="shared" si="67"/>
        <v>1.2101409999999999</v>
      </c>
      <c r="BI25" s="103">
        <f t="shared" si="68"/>
        <v>1</v>
      </c>
      <c r="BJ25" s="103">
        <f t="shared" si="69"/>
        <v>0.79674</v>
      </c>
      <c r="BK25" s="103">
        <f t="shared" si="70"/>
        <v>1</v>
      </c>
      <c r="BL25" s="103">
        <f t="shared" si="71"/>
        <v>0.80188999999999999</v>
      </c>
      <c r="BM25" s="104">
        <f t="shared" si="72"/>
        <v>2</v>
      </c>
      <c r="BN25" s="104">
        <f t="shared" si="73"/>
        <v>3.0496536999999999</v>
      </c>
      <c r="BO25" s="104">
        <f t="shared" si="74"/>
        <v>1</v>
      </c>
      <c r="BP25" s="104">
        <f t="shared" si="75"/>
        <v>1.4254114250000001</v>
      </c>
      <c r="BQ25" s="104">
        <f t="shared" si="76"/>
        <v>2</v>
      </c>
      <c r="BR25" s="104">
        <f t="shared" si="77"/>
        <v>2.3094974000000001</v>
      </c>
      <c r="BS25" s="104">
        <f t="shared" si="78"/>
        <v>2</v>
      </c>
      <c r="BT25" s="104">
        <f t="shared" si="79"/>
        <v>2.2517399999999999</v>
      </c>
      <c r="BU25" s="105">
        <f t="shared" si="80"/>
        <v>1</v>
      </c>
      <c r="BV25" s="105">
        <f t="shared" si="81"/>
        <v>1.2413000000000001</v>
      </c>
      <c r="BW25" s="100">
        <f t="shared" si="15"/>
        <v>0</v>
      </c>
      <c r="BX25" s="90">
        <f t="shared" si="16"/>
        <v>2.2013600000000002</v>
      </c>
      <c r="BY25" s="100">
        <f t="shared" si="17"/>
        <v>0</v>
      </c>
      <c r="BZ25" s="106">
        <f t="shared" si="18"/>
        <v>1.6583374</v>
      </c>
      <c r="CA25" s="90">
        <f t="shared" si="19"/>
        <v>1.6587874499999999</v>
      </c>
      <c r="CB25" s="106">
        <f t="shared" si="20"/>
        <v>1.6782674</v>
      </c>
      <c r="CC25" s="87">
        <f t="shared" si="21"/>
        <v>2.2483</v>
      </c>
      <c r="CD25" s="107">
        <f t="shared" si="22"/>
        <v>2.2013600000000002</v>
      </c>
      <c r="CE25" s="108">
        <f t="shared" si="23"/>
        <v>1.942896</v>
      </c>
      <c r="CF25" s="80">
        <f t="shared" si="24"/>
        <v>2.0428280000000001</v>
      </c>
      <c r="CG25" s="83">
        <f t="shared" si="82"/>
        <v>2.5397180000000001</v>
      </c>
      <c r="CH25" s="108">
        <f t="shared" si="25"/>
        <v>1.2101409999999999</v>
      </c>
      <c r="CI25" s="80">
        <f t="shared" si="26"/>
        <v>0.79674</v>
      </c>
      <c r="CJ25" s="90">
        <f t="shared" si="27"/>
        <v>0.80188999999999999</v>
      </c>
      <c r="CK25" s="109">
        <f t="shared" si="28"/>
        <v>3.0496536999999999</v>
      </c>
      <c r="CL25" s="110">
        <f t="shared" si="29"/>
        <v>1.4254114250000001</v>
      </c>
      <c r="CM25" s="111">
        <f t="shared" si="30"/>
        <v>2.3094974000000001</v>
      </c>
      <c r="CN25" s="87">
        <f t="shared" si="31"/>
        <v>2.2517399999999999</v>
      </c>
      <c r="CO25" s="112">
        <f t="shared" si="32"/>
        <v>1.2413000000000001</v>
      </c>
      <c r="CP25" s="113">
        <f t="shared" si="83"/>
        <v>31.258227774999998</v>
      </c>
      <c r="CQ25" s="113">
        <f t="shared" si="33"/>
        <v>8</v>
      </c>
      <c r="CR25" s="112">
        <f t="shared" si="34"/>
        <v>26</v>
      </c>
      <c r="CS25" s="112">
        <f t="shared" si="35"/>
        <v>7</v>
      </c>
      <c r="CT25" s="57" t="s">
        <v>92</v>
      </c>
      <c r="CU25" s="94">
        <f t="shared" si="36"/>
        <v>7.1967522500000003</v>
      </c>
      <c r="CV25" s="94">
        <f t="shared" si="37"/>
        <v>8.4353839999999991</v>
      </c>
      <c r="CW25" s="94">
        <f t="shared" si="38"/>
        <v>5.3484889999999998</v>
      </c>
      <c r="CX25" s="94">
        <f t="shared" si="39"/>
        <v>6.7845625250000001</v>
      </c>
      <c r="CY25" s="94">
        <f t="shared" si="40"/>
        <v>3.4930399999999997</v>
      </c>
      <c r="CZ25" s="58" t="s">
        <v>92</v>
      </c>
      <c r="DA25" s="116">
        <f t="shared" ref="DA25:DE25" si="190">CU25/$CP25</f>
        <v>0.2302354535837085</v>
      </c>
      <c r="DB25" s="116">
        <f t="shared" si="190"/>
        <v>0.26986123655885991</v>
      </c>
      <c r="DC25" s="116">
        <f t="shared" si="190"/>
        <v>0.17110659754925917</v>
      </c>
      <c r="DD25" s="116">
        <f t="shared" si="190"/>
        <v>0.21704885426761852</v>
      </c>
      <c r="DE25" s="116">
        <f t="shared" si="190"/>
        <v>0.11174785804055393</v>
      </c>
      <c r="DF25" s="58" t="s">
        <v>92</v>
      </c>
      <c r="DG25" s="116">
        <f t="shared" si="42"/>
        <v>0.78787878787878785</v>
      </c>
      <c r="DH25" s="116">
        <f t="shared" si="43"/>
        <v>0.21212121212121213</v>
      </c>
      <c r="DI25" s="46">
        <f>'RANKING-QUINTOS'!L20</f>
        <v>0</v>
      </c>
      <c r="DJ25" s="46">
        <f t="shared" si="85"/>
        <v>15</v>
      </c>
      <c r="DK25" s="118" t="str">
        <f t="shared" si="86"/>
        <v>Lu1S4Q6h</v>
      </c>
      <c r="DL25" s="46" t="str">
        <f t="shared" si="87"/>
        <v>QUISPE  CHAVEZ  LUISA MARIA AIMAR</v>
      </c>
      <c r="DM25" s="46">
        <v>5</v>
      </c>
      <c r="DN25" s="46" t="s">
        <v>74</v>
      </c>
      <c r="DO25" s="46" t="s">
        <v>186</v>
      </c>
      <c r="DP25" s="46" t="s">
        <v>187</v>
      </c>
      <c r="DQ25" s="46">
        <f t="shared" si="88"/>
        <v>9</v>
      </c>
      <c r="DR25" s="46" t="str">
        <f t="shared" si="89"/>
        <v>TERCIO SUPERIOR</v>
      </c>
      <c r="DS25" s="46">
        <v>33</v>
      </c>
      <c r="DT25" s="46">
        <f t="shared" si="90"/>
        <v>26</v>
      </c>
      <c r="DU25" s="46">
        <f t="shared" si="91"/>
        <v>7</v>
      </c>
      <c r="DV25" s="46">
        <f>'RESULTADOS QUINTO'!HX25</f>
        <v>29.579960375000006</v>
      </c>
      <c r="DW25" s="46">
        <f t="shared" si="92"/>
        <v>15</v>
      </c>
      <c r="DX25" s="119">
        <f t="shared" si="93"/>
        <v>0.78787878787878785</v>
      </c>
      <c r="DY25" s="119"/>
      <c r="EC25" s="120">
        <f t="shared" si="94"/>
        <v>1</v>
      </c>
      <c r="ED25" s="120">
        <v>1.6782674</v>
      </c>
      <c r="EE25" s="120">
        <f t="shared" si="95"/>
        <v>0</v>
      </c>
      <c r="EF25" s="120">
        <f t="shared" si="96"/>
        <v>1</v>
      </c>
      <c r="EG25" s="120">
        <f t="shared" si="97"/>
        <v>0</v>
      </c>
      <c r="EH25" s="121">
        <f t="shared" si="98"/>
        <v>1</v>
      </c>
      <c r="EI25" s="121">
        <v>1.6587874499999999</v>
      </c>
      <c r="EJ25" s="121">
        <f t="shared" si="99"/>
        <v>1</v>
      </c>
      <c r="EK25" s="121">
        <f t="shared" si="100"/>
        <v>0</v>
      </c>
      <c r="EL25" s="121">
        <f t="shared" si="101"/>
        <v>1.6587874499999999</v>
      </c>
      <c r="EM25" s="122">
        <f t="shared" si="102"/>
        <v>1</v>
      </c>
      <c r="EN25" s="122">
        <v>1.6495770000000001</v>
      </c>
      <c r="EO25" s="122">
        <f t="shared" si="103"/>
        <v>0</v>
      </c>
      <c r="EP25" s="122">
        <f t="shared" si="104"/>
        <v>1</v>
      </c>
      <c r="EQ25" s="122">
        <f t="shared" si="105"/>
        <v>0</v>
      </c>
      <c r="ER25" s="123">
        <f t="shared" si="106"/>
        <v>1</v>
      </c>
      <c r="ES25" s="123">
        <v>1.6583374</v>
      </c>
      <c r="ET25" s="123">
        <f t="shared" si="107"/>
        <v>1</v>
      </c>
      <c r="EU25" s="123">
        <f t="shared" si="108"/>
        <v>0</v>
      </c>
      <c r="EV25" s="123">
        <f t="shared" si="109"/>
        <v>1.6583374</v>
      </c>
      <c r="EW25" s="64">
        <f t="shared" si="110"/>
        <v>3.3171248499999999</v>
      </c>
      <c r="EX25" s="124">
        <f t="shared" si="111"/>
        <v>2</v>
      </c>
      <c r="EY25" s="124">
        <v>1.52482685</v>
      </c>
      <c r="EZ25" s="124">
        <f t="shared" si="112"/>
        <v>2</v>
      </c>
      <c r="FA25" s="124">
        <f t="shared" si="113"/>
        <v>0</v>
      </c>
      <c r="FB25" s="124">
        <f t="shared" si="114"/>
        <v>3.0496536999999999</v>
      </c>
      <c r="FC25" s="123">
        <f t="shared" si="115"/>
        <v>2</v>
      </c>
      <c r="FD25" s="123">
        <v>1.4254114250000001</v>
      </c>
      <c r="FE25" s="123">
        <f t="shared" si="116"/>
        <v>1</v>
      </c>
      <c r="FF25" s="123">
        <f t="shared" si="117"/>
        <v>1</v>
      </c>
      <c r="FG25" s="123">
        <f t="shared" si="118"/>
        <v>1.4254114250000001</v>
      </c>
      <c r="FH25" s="122">
        <f t="shared" si="119"/>
        <v>2</v>
      </c>
      <c r="FI25" s="122">
        <v>1.1547487000000001</v>
      </c>
      <c r="FJ25" s="122">
        <f t="shared" si="120"/>
        <v>2</v>
      </c>
      <c r="FK25" s="122">
        <f t="shared" si="121"/>
        <v>0</v>
      </c>
      <c r="FL25" s="122">
        <f t="shared" si="122"/>
        <v>2.3094974000000001</v>
      </c>
      <c r="FM25" s="81">
        <f t="shared" si="123"/>
        <v>6.7845625250000001</v>
      </c>
      <c r="FN25" s="123">
        <f t="shared" si="124"/>
        <v>3</v>
      </c>
      <c r="FO25" s="123">
        <v>1.021414</v>
      </c>
      <c r="FP25" s="123">
        <f t="shared" si="125"/>
        <v>2</v>
      </c>
      <c r="FQ25" s="123">
        <f t="shared" si="126"/>
        <v>1</v>
      </c>
      <c r="FR25" s="123">
        <f t="shared" si="127"/>
        <v>2.0428280000000001</v>
      </c>
      <c r="FS25" s="121">
        <f t="shared" si="128"/>
        <v>2</v>
      </c>
      <c r="FT25" s="121">
        <v>0.97144799999999998</v>
      </c>
      <c r="FU25" s="121">
        <f t="shared" si="129"/>
        <v>2</v>
      </c>
      <c r="FV25" s="121">
        <f t="shared" si="130"/>
        <v>0</v>
      </c>
      <c r="FW25" s="121">
        <f t="shared" si="131"/>
        <v>1.942896</v>
      </c>
      <c r="FX25" s="124">
        <f t="shared" si="177"/>
        <v>3</v>
      </c>
      <c r="FY25" s="124">
        <v>1.2698590000000001</v>
      </c>
      <c r="FZ25" s="124">
        <f t="shared" si="133"/>
        <v>2</v>
      </c>
      <c r="GA25" s="124">
        <f t="shared" si="134"/>
        <v>1</v>
      </c>
      <c r="GB25" s="124">
        <f t="shared" si="135"/>
        <v>2.5397180000000001</v>
      </c>
      <c r="GC25" s="125">
        <f t="shared" si="136"/>
        <v>2</v>
      </c>
      <c r="GD25" s="125">
        <v>1.2101409999999999</v>
      </c>
      <c r="GE25" s="125">
        <f t="shared" si="137"/>
        <v>1</v>
      </c>
      <c r="GF25" s="125">
        <f t="shared" si="138"/>
        <v>1</v>
      </c>
      <c r="GG25" s="125">
        <f t="shared" si="139"/>
        <v>1.2101409999999999</v>
      </c>
      <c r="GH25" s="126">
        <f t="shared" si="140"/>
        <v>1</v>
      </c>
      <c r="GI25" s="126">
        <v>0.80188999999999999</v>
      </c>
      <c r="GJ25" s="126">
        <f t="shared" si="141"/>
        <v>1</v>
      </c>
      <c r="GK25" s="126">
        <f t="shared" si="142"/>
        <v>0</v>
      </c>
      <c r="GL25" s="126">
        <f t="shared" si="143"/>
        <v>0.80188999999999999</v>
      </c>
      <c r="GM25" s="124">
        <f t="shared" si="144"/>
        <v>1</v>
      </c>
      <c r="GN25" s="124">
        <v>0.79674</v>
      </c>
      <c r="GO25" s="124">
        <f t="shared" si="145"/>
        <v>1</v>
      </c>
      <c r="GP25" s="124">
        <f t="shared" si="146"/>
        <v>0</v>
      </c>
      <c r="GQ25" s="124">
        <f t="shared" si="147"/>
        <v>0.79674</v>
      </c>
      <c r="GR25" s="100">
        <f t="shared" si="148"/>
        <v>2</v>
      </c>
      <c r="GS25" s="100">
        <v>1.1258699999999999</v>
      </c>
      <c r="GT25" s="100">
        <f t="shared" si="149"/>
        <v>2</v>
      </c>
      <c r="GU25" s="100">
        <f t="shared" si="150"/>
        <v>0</v>
      </c>
      <c r="GV25" s="100">
        <f t="shared" si="151"/>
        <v>2.2517399999999999</v>
      </c>
      <c r="GW25" s="125">
        <f t="shared" si="152"/>
        <v>2</v>
      </c>
      <c r="GX25" s="125">
        <v>1.2413000000000001</v>
      </c>
      <c r="GY25" s="125">
        <f t="shared" si="153"/>
        <v>1</v>
      </c>
      <c r="GZ25" s="125">
        <f t="shared" si="154"/>
        <v>1</v>
      </c>
      <c r="HA25" s="125">
        <f t="shared" si="155"/>
        <v>1.2413000000000001</v>
      </c>
      <c r="HB25" s="81">
        <f t="shared" si="156"/>
        <v>12.827253000000001</v>
      </c>
      <c r="HC25" s="127">
        <f t="shared" si="157"/>
        <v>1</v>
      </c>
      <c r="HD25" s="127">
        <v>1.12415</v>
      </c>
      <c r="HE25" s="127">
        <f t="shared" si="158"/>
        <v>0</v>
      </c>
      <c r="HF25" s="127">
        <f t="shared" si="159"/>
        <v>1</v>
      </c>
      <c r="HG25" s="127">
        <f t="shared" si="160"/>
        <v>0</v>
      </c>
      <c r="HH25" s="120">
        <f t="shared" si="161"/>
        <v>2</v>
      </c>
      <c r="HI25" s="120">
        <v>1.1006800000000001</v>
      </c>
      <c r="HJ25" s="120">
        <f t="shared" si="162"/>
        <v>2</v>
      </c>
      <c r="HK25" s="120">
        <f t="shared" si="163"/>
        <v>0</v>
      </c>
      <c r="HL25" s="120">
        <f t="shared" si="164"/>
        <v>2.2013600000000002</v>
      </c>
      <c r="HM25" s="123">
        <f t="shared" si="165"/>
        <v>2</v>
      </c>
      <c r="HN25" s="123">
        <v>1.1006800000000001</v>
      </c>
      <c r="HO25" s="123">
        <f t="shared" si="166"/>
        <v>2</v>
      </c>
      <c r="HP25" s="123">
        <f t="shared" si="167"/>
        <v>0</v>
      </c>
      <c r="HQ25" s="123">
        <f t="shared" si="168"/>
        <v>2.2013600000000002</v>
      </c>
      <c r="HR25" s="122">
        <f t="shared" si="169"/>
        <v>2</v>
      </c>
      <c r="HS25" s="122">
        <v>1.12415</v>
      </c>
      <c r="HT25" s="122">
        <f t="shared" si="170"/>
        <v>2</v>
      </c>
      <c r="HU25" s="122">
        <f t="shared" si="171"/>
        <v>0</v>
      </c>
      <c r="HV25" s="122">
        <f t="shared" si="172"/>
        <v>2.2483</v>
      </c>
      <c r="HW25" s="81">
        <f t="shared" si="173"/>
        <v>6.6510200000000008</v>
      </c>
      <c r="HX25" s="128">
        <f t="shared" si="174"/>
        <v>29.579960375000006</v>
      </c>
      <c r="IN25" s="46" t="s">
        <v>71</v>
      </c>
      <c r="IO25" s="46" t="s">
        <v>92</v>
      </c>
      <c r="IP25" s="46" t="s">
        <v>276</v>
      </c>
    </row>
    <row r="26" spans="1:250">
      <c r="A26" s="76">
        <v>18</v>
      </c>
      <c r="B26" s="77" t="s">
        <v>93</v>
      </c>
      <c r="C26" s="78" t="s">
        <v>71</v>
      </c>
      <c r="D26" s="79">
        <f>'[1]DATOS-QUINTO'!AK26</f>
        <v>1</v>
      </c>
      <c r="E26" s="80">
        <f>'[1]DATOS-QUINTO'!AL26</f>
        <v>1</v>
      </c>
      <c r="F26" s="80">
        <f>'[1]DATOS-QUINTO'!AM26</f>
        <v>1</v>
      </c>
      <c r="G26" s="80">
        <f>'[1]DATOS-QUINTO'!AN26</f>
        <v>1</v>
      </c>
      <c r="H26" s="80">
        <f>'[1]DATOS-QUINTO'!AO26</f>
        <v>1</v>
      </c>
      <c r="I26" s="80">
        <f>'[1]DATOS-QUINTO'!AP26</f>
        <v>1</v>
      </c>
      <c r="J26" s="80">
        <f>'[1]DATOS-QUINTO'!AQ26</f>
        <v>1</v>
      </c>
      <c r="K26" s="87">
        <f>'[1]DATOS-QUINTO'!AR26</f>
        <v>1</v>
      </c>
      <c r="L26" s="87">
        <f>'[1]DATOS-QUINTO'!AS26</f>
        <v>1</v>
      </c>
      <c r="M26" s="87">
        <f>'[1]DATOS-QUINTO'!AT26</f>
        <v>1</v>
      </c>
      <c r="N26" s="87">
        <f>'[1]DATOS-QUINTO'!AU26</f>
        <v>1</v>
      </c>
      <c r="O26" s="87">
        <f>'[1]DATOS-QUINTO'!AV26</f>
        <v>1</v>
      </c>
      <c r="P26" s="87">
        <f>'[1]DATOS-QUINTO'!AW26</f>
        <v>1</v>
      </c>
      <c r="Q26" s="87">
        <f>'[1]DATOS-QUINTO'!AX26</f>
        <v>1</v>
      </c>
      <c r="R26" s="87">
        <f>'[1]DATOS-QUINTO'!AY26</f>
        <v>1</v>
      </c>
      <c r="S26" s="87">
        <f>'[1]DATOS-QUINTO'!AZ26</f>
        <v>1</v>
      </c>
      <c r="T26" s="90">
        <f>'[1]DATOS-QUINTO'!BA26</f>
        <v>0</v>
      </c>
      <c r="U26" s="90">
        <f>'[1]DATOS-QUINTO'!BB26</f>
        <v>0</v>
      </c>
      <c r="V26" s="90">
        <f>'[1]DATOS-QUINTO'!BC26</f>
        <v>0</v>
      </c>
      <c r="W26" s="90">
        <f>'[1]DATOS-QUINTO'!BD26</f>
        <v>1</v>
      </c>
      <c r="X26" s="90">
        <f>'[1]DATOS-QUINTO'!BE26</f>
        <v>1</v>
      </c>
      <c r="Y26" s="90">
        <f>'[1]DATOS-QUINTO'!BF26</f>
        <v>1</v>
      </c>
      <c r="Z26" s="90">
        <f>'[1]DATOS-QUINTO'!BG26</f>
        <v>1</v>
      </c>
      <c r="AA26" s="50">
        <f>'[1]DATOS-QUINTO'!BH26</f>
        <v>0</v>
      </c>
      <c r="AB26" s="50">
        <f>'[1]DATOS-QUINTO'!BI26</f>
        <v>0</v>
      </c>
      <c r="AC26" s="50">
        <f>'[1]DATOS-QUINTO'!BJ26</f>
        <v>0</v>
      </c>
      <c r="AD26" s="50">
        <f>'[1]DATOS-QUINTO'!BK26</f>
        <v>1</v>
      </c>
      <c r="AE26" s="50">
        <f>'[1]DATOS-QUINTO'!BL26</f>
        <v>1</v>
      </c>
      <c r="AF26" s="50">
        <f>'[1]DATOS-QUINTO'!BM26</f>
        <v>1</v>
      </c>
      <c r="AG26" s="100">
        <f>'[1]DATOS-QUINTO'!BN26</f>
        <v>1</v>
      </c>
      <c r="AH26" s="100">
        <f>'[1]DATOS-QUINTO'!BO26</f>
        <v>1</v>
      </c>
      <c r="AI26" s="100">
        <f>'[1]DATOS-QUINTO'!BP26</f>
        <v>1</v>
      </c>
      <c r="AJ26" s="100">
        <f>'[1]DATOS-QUINTO'!BQ26</f>
        <v>1</v>
      </c>
      <c r="AK26" s="101">
        <f t="shared" si="44"/>
        <v>1</v>
      </c>
      <c r="AL26" s="101">
        <f t="shared" si="45"/>
        <v>1.12415</v>
      </c>
      <c r="AM26" s="101">
        <f t="shared" si="46"/>
        <v>2</v>
      </c>
      <c r="AN26" s="101">
        <f t="shared" si="47"/>
        <v>2.2013600000000002</v>
      </c>
      <c r="AO26" s="101">
        <f t="shared" si="48"/>
        <v>1</v>
      </c>
      <c r="AP26" s="101">
        <f t="shared" si="49"/>
        <v>1.6495770000000001</v>
      </c>
      <c r="AQ26" s="101">
        <f t="shared" si="50"/>
        <v>1</v>
      </c>
      <c r="AR26" s="101">
        <f t="shared" si="51"/>
        <v>1.6583374</v>
      </c>
      <c r="AS26" s="101">
        <f t="shared" si="52"/>
        <v>1</v>
      </c>
      <c r="AT26" s="101">
        <f t="shared" si="53"/>
        <v>1.6587874499999999</v>
      </c>
      <c r="AU26" s="101">
        <f t="shared" si="54"/>
        <v>1</v>
      </c>
      <c r="AV26" s="101">
        <f t="shared" si="55"/>
        <v>1.6782674</v>
      </c>
      <c r="AW26" s="102">
        <f t="shared" si="56"/>
        <v>2</v>
      </c>
      <c r="AX26" s="102">
        <f t="shared" si="57"/>
        <v>2.2483</v>
      </c>
      <c r="AY26" s="102">
        <f t="shared" si="58"/>
        <v>2</v>
      </c>
      <c r="AZ26" s="102">
        <f t="shared" si="59"/>
        <v>2.2013600000000002</v>
      </c>
      <c r="BA26" s="102">
        <f t="shared" si="60"/>
        <v>2</v>
      </c>
      <c r="BB26" s="102">
        <f t="shared" si="61"/>
        <v>1.942896</v>
      </c>
      <c r="BC26" s="102">
        <f t="shared" si="62"/>
        <v>3</v>
      </c>
      <c r="BD26" s="102">
        <f t="shared" si="63"/>
        <v>3.0642420000000001</v>
      </c>
      <c r="BE26" s="103">
        <f t="shared" si="64"/>
        <v>0</v>
      </c>
      <c r="BF26" s="103">
        <f t="shared" si="65"/>
        <v>0</v>
      </c>
      <c r="BG26" s="103">
        <f t="shared" si="66"/>
        <v>2</v>
      </c>
      <c r="BH26" s="103">
        <f t="shared" si="67"/>
        <v>2.4202819999999998</v>
      </c>
      <c r="BI26" s="103">
        <f t="shared" si="68"/>
        <v>1</v>
      </c>
      <c r="BJ26" s="103">
        <f t="shared" si="69"/>
        <v>0.79674</v>
      </c>
      <c r="BK26" s="103">
        <f t="shared" si="70"/>
        <v>1</v>
      </c>
      <c r="BL26" s="103">
        <f t="shared" si="71"/>
        <v>0.80188999999999999</v>
      </c>
      <c r="BM26" s="104">
        <f t="shared" si="72"/>
        <v>0</v>
      </c>
      <c r="BN26" s="104">
        <f t="shared" si="73"/>
        <v>0</v>
      </c>
      <c r="BO26" s="104">
        <f t="shared" si="74"/>
        <v>1</v>
      </c>
      <c r="BP26" s="104">
        <f t="shared" si="75"/>
        <v>1.4254114250000001</v>
      </c>
      <c r="BQ26" s="104">
        <f t="shared" si="76"/>
        <v>2</v>
      </c>
      <c r="BR26" s="104">
        <f t="shared" si="77"/>
        <v>2.3094974000000001</v>
      </c>
      <c r="BS26" s="104">
        <f t="shared" si="78"/>
        <v>2</v>
      </c>
      <c r="BT26" s="104">
        <f t="shared" si="79"/>
        <v>2.2517399999999999</v>
      </c>
      <c r="BU26" s="105">
        <f t="shared" si="80"/>
        <v>2</v>
      </c>
      <c r="BV26" s="105">
        <f t="shared" si="81"/>
        <v>2.4826000000000001</v>
      </c>
      <c r="BW26" s="100">
        <f t="shared" si="15"/>
        <v>1.12415</v>
      </c>
      <c r="BX26" s="90">
        <f t="shared" si="16"/>
        <v>2.2013600000000002</v>
      </c>
      <c r="BY26" s="100">
        <f t="shared" si="17"/>
        <v>1.6495770000000001</v>
      </c>
      <c r="BZ26" s="106">
        <f t="shared" si="18"/>
        <v>1.6583374</v>
      </c>
      <c r="CA26" s="90">
        <f t="shared" si="19"/>
        <v>1.6587874499999999</v>
      </c>
      <c r="CB26" s="106">
        <f t="shared" si="20"/>
        <v>1.6782674</v>
      </c>
      <c r="CC26" s="87">
        <f t="shared" si="21"/>
        <v>2.2483</v>
      </c>
      <c r="CD26" s="107">
        <f t="shared" si="22"/>
        <v>2.2013600000000002</v>
      </c>
      <c r="CE26" s="108">
        <f t="shared" si="23"/>
        <v>1.942896</v>
      </c>
      <c r="CF26" s="80">
        <f t="shared" si="24"/>
        <v>3.0642420000000001</v>
      </c>
      <c r="CG26" s="83">
        <f t="shared" si="82"/>
        <v>0</v>
      </c>
      <c r="CH26" s="108">
        <f t="shared" si="25"/>
        <v>2.4202819999999998</v>
      </c>
      <c r="CI26" s="80">
        <f t="shared" si="26"/>
        <v>0.79674</v>
      </c>
      <c r="CJ26" s="90">
        <f t="shared" si="27"/>
        <v>0.80188999999999999</v>
      </c>
      <c r="CK26" s="109">
        <f t="shared" si="28"/>
        <v>0</v>
      </c>
      <c r="CL26" s="110">
        <f t="shared" si="29"/>
        <v>1.4254114250000001</v>
      </c>
      <c r="CM26" s="111">
        <f t="shared" si="30"/>
        <v>2.3094974000000001</v>
      </c>
      <c r="CN26" s="87">
        <f t="shared" si="31"/>
        <v>2.2517399999999999</v>
      </c>
      <c r="CO26" s="112">
        <f t="shared" si="32"/>
        <v>2.4826000000000001</v>
      </c>
      <c r="CP26" s="113">
        <f t="shared" si="83"/>
        <v>31.915438075000001</v>
      </c>
      <c r="CQ26" s="113">
        <f t="shared" si="33"/>
        <v>6</v>
      </c>
      <c r="CR26" s="112">
        <f t="shared" si="34"/>
        <v>27</v>
      </c>
      <c r="CS26" s="112">
        <f t="shared" si="35"/>
        <v>6</v>
      </c>
      <c r="CT26" s="57" t="s">
        <v>93</v>
      </c>
      <c r="CU26" s="94">
        <f t="shared" si="36"/>
        <v>9.9704792499999986</v>
      </c>
      <c r="CV26" s="94">
        <f t="shared" si="37"/>
        <v>9.4567979999999991</v>
      </c>
      <c r="CW26" s="94">
        <f t="shared" si="38"/>
        <v>4.0189120000000003</v>
      </c>
      <c r="CX26" s="94">
        <f t="shared" si="39"/>
        <v>3.7349088250000002</v>
      </c>
      <c r="CY26" s="94">
        <f t="shared" si="40"/>
        <v>4.7343399999999995</v>
      </c>
      <c r="CZ26" s="58" t="s">
        <v>93</v>
      </c>
      <c r="DA26" s="116">
        <f t="shared" ref="DA26:DE26" si="191">CU26/$CP26</f>
        <v>0.31240302033673395</v>
      </c>
      <c r="DB26" s="116">
        <f t="shared" si="191"/>
        <v>0.29630794908021951</v>
      </c>
      <c r="DC26" s="116">
        <f t="shared" si="191"/>
        <v>0.1259237611138446</v>
      </c>
      <c r="DD26" s="116">
        <f t="shared" si="191"/>
        <v>0.11702514677138738</v>
      </c>
      <c r="DE26" s="116">
        <f t="shared" si="191"/>
        <v>0.14834012269781446</v>
      </c>
      <c r="DF26" s="58" t="s">
        <v>93</v>
      </c>
      <c r="DG26" s="116">
        <f t="shared" si="42"/>
        <v>0.81818181818181823</v>
      </c>
      <c r="DH26" s="116">
        <f t="shared" si="43"/>
        <v>0.18181818181818182</v>
      </c>
      <c r="DI26" s="46">
        <f>'RANKING-QUINTOS'!L21</f>
        <v>0</v>
      </c>
      <c r="DJ26" s="46">
        <f t="shared" si="85"/>
        <v>16</v>
      </c>
      <c r="DK26" s="118" t="str">
        <f t="shared" si="86"/>
        <v>614611tw</v>
      </c>
      <c r="DL26" s="46" t="str">
        <f t="shared" si="87"/>
        <v>RODRIGUEZ  HUAMANI  ASTRID CELESTE</v>
      </c>
      <c r="DM26" s="46">
        <v>5</v>
      </c>
      <c r="DN26" s="46" t="s">
        <v>74</v>
      </c>
      <c r="DO26" s="46" t="s">
        <v>186</v>
      </c>
      <c r="DP26" s="46" t="s">
        <v>187</v>
      </c>
      <c r="DQ26" s="46">
        <f t="shared" si="88"/>
        <v>6</v>
      </c>
      <c r="DR26" s="46" t="str">
        <f t="shared" si="89"/>
        <v>TERCIO SUPERIOR</v>
      </c>
      <c r="DS26" s="46">
        <v>33</v>
      </c>
      <c r="DT26" s="46">
        <f t="shared" si="90"/>
        <v>27</v>
      </c>
      <c r="DU26" s="46">
        <f t="shared" si="91"/>
        <v>6</v>
      </c>
      <c r="DV26" s="46">
        <f>'RESULTADOS QUINTO'!HX26</f>
        <v>31.915438075000004</v>
      </c>
      <c r="DW26" s="46">
        <f t="shared" si="92"/>
        <v>16</v>
      </c>
      <c r="DX26" s="119">
        <f t="shared" si="93"/>
        <v>0.81818181818181823</v>
      </c>
      <c r="DY26" s="119"/>
      <c r="EC26" s="120">
        <f t="shared" si="94"/>
        <v>1</v>
      </c>
      <c r="ED26" s="120">
        <v>1.6782674</v>
      </c>
      <c r="EE26" s="120">
        <f t="shared" si="95"/>
        <v>1</v>
      </c>
      <c r="EF26" s="120">
        <f t="shared" si="96"/>
        <v>0</v>
      </c>
      <c r="EG26" s="120">
        <f t="shared" si="97"/>
        <v>1.6782674</v>
      </c>
      <c r="EH26" s="121">
        <f t="shared" si="98"/>
        <v>1</v>
      </c>
      <c r="EI26" s="121">
        <v>1.6587874499999999</v>
      </c>
      <c r="EJ26" s="121">
        <f t="shared" si="99"/>
        <v>1</v>
      </c>
      <c r="EK26" s="121">
        <f t="shared" si="100"/>
        <v>0</v>
      </c>
      <c r="EL26" s="121">
        <f t="shared" si="101"/>
        <v>1.6587874499999999</v>
      </c>
      <c r="EM26" s="122">
        <f t="shared" si="102"/>
        <v>1</v>
      </c>
      <c r="EN26" s="122">
        <v>1.6495770000000001</v>
      </c>
      <c r="EO26" s="122">
        <f t="shared" si="103"/>
        <v>1</v>
      </c>
      <c r="EP26" s="122">
        <f t="shared" si="104"/>
        <v>0</v>
      </c>
      <c r="EQ26" s="122">
        <f t="shared" si="105"/>
        <v>1.6495770000000001</v>
      </c>
      <c r="ER26" s="123">
        <f t="shared" si="106"/>
        <v>1</v>
      </c>
      <c r="ES26" s="123">
        <v>1.6583374</v>
      </c>
      <c r="ET26" s="123">
        <f t="shared" si="107"/>
        <v>1</v>
      </c>
      <c r="EU26" s="123">
        <f t="shared" si="108"/>
        <v>0</v>
      </c>
      <c r="EV26" s="123">
        <f t="shared" si="109"/>
        <v>1.6583374</v>
      </c>
      <c r="EW26" s="64">
        <f t="shared" si="110"/>
        <v>6.6449692499999999</v>
      </c>
      <c r="EX26" s="124">
        <f t="shared" si="111"/>
        <v>2</v>
      </c>
      <c r="EY26" s="124">
        <v>1.52482685</v>
      </c>
      <c r="EZ26" s="124">
        <f t="shared" si="112"/>
        <v>0</v>
      </c>
      <c r="FA26" s="124">
        <f t="shared" si="113"/>
        <v>2</v>
      </c>
      <c r="FB26" s="124">
        <f t="shared" si="114"/>
        <v>0</v>
      </c>
      <c r="FC26" s="123">
        <f t="shared" si="115"/>
        <v>2</v>
      </c>
      <c r="FD26" s="123">
        <v>1.4254114250000001</v>
      </c>
      <c r="FE26" s="123">
        <f t="shared" si="116"/>
        <v>1</v>
      </c>
      <c r="FF26" s="123">
        <f t="shared" si="117"/>
        <v>1</v>
      </c>
      <c r="FG26" s="123">
        <f t="shared" si="118"/>
        <v>1.4254114250000001</v>
      </c>
      <c r="FH26" s="122">
        <f t="shared" si="119"/>
        <v>2</v>
      </c>
      <c r="FI26" s="122">
        <v>1.1547487000000001</v>
      </c>
      <c r="FJ26" s="122">
        <f t="shared" si="120"/>
        <v>2</v>
      </c>
      <c r="FK26" s="122">
        <f t="shared" si="121"/>
        <v>0</v>
      </c>
      <c r="FL26" s="122">
        <f t="shared" si="122"/>
        <v>2.3094974000000001</v>
      </c>
      <c r="FM26" s="81">
        <f t="shared" si="123"/>
        <v>3.7349088250000002</v>
      </c>
      <c r="FN26" s="123">
        <f t="shared" si="124"/>
        <v>3</v>
      </c>
      <c r="FO26" s="123">
        <v>1.021414</v>
      </c>
      <c r="FP26" s="123">
        <f t="shared" si="125"/>
        <v>3</v>
      </c>
      <c r="FQ26" s="123">
        <f t="shared" si="126"/>
        <v>0</v>
      </c>
      <c r="FR26" s="123">
        <f t="shared" si="127"/>
        <v>3.0642420000000001</v>
      </c>
      <c r="FS26" s="121">
        <f t="shared" si="128"/>
        <v>2</v>
      </c>
      <c r="FT26" s="121">
        <v>0.97144799999999998</v>
      </c>
      <c r="FU26" s="121">
        <f t="shared" si="129"/>
        <v>2</v>
      </c>
      <c r="FV26" s="121">
        <f t="shared" si="130"/>
        <v>0</v>
      </c>
      <c r="FW26" s="121">
        <f t="shared" si="131"/>
        <v>1.942896</v>
      </c>
      <c r="FX26" s="124">
        <f t="shared" si="177"/>
        <v>3</v>
      </c>
      <c r="FY26" s="124">
        <v>1.2698590000000001</v>
      </c>
      <c r="FZ26" s="124">
        <f t="shared" si="133"/>
        <v>0</v>
      </c>
      <c r="GA26" s="124">
        <f t="shared" si="134"/>
        <v>3</v>
      </c>
      <c r="GB26" s="124">
        <f t="shared" si="135"/>
        <v>0</v>
      </c>
      <c r="GC26" s="125">
        <f t="shared" si="136"/>
        <v>2</v>
      </c>
      <c r="GD26" s="125">
        <v>1.2101409999999999</v>
      </c>
      <c r="GE26" s="125">
        <f t="shared" si="137"/>
        <v>2</v>
      </c>
      <c r="GF26" s="125">
        <f t="shared" si="138"/>
        <v>0</v>
      </c>
      <c r="GG26" s="125">
        <f t="shared" si="139"/>
        <v>2.4202819999999998</v>
      </c>
      <c r="GH26" s="126">
        <f t="shared" si="140"/>
        <v>1</v>
      </c>
      <c r="GI26" s="126">
        <v>0.80188999999999999</v>
      </c>
      <c r="GJ26" s="126">
        <f t="shared" si="141"/>
        <v>1</v>
      </c>
      <c r="GK26" s="126">
        <f t="shared" si="142"/>
        <v>0</v>
      </c>
      <c r="GL26" s="126">
        <f t="shared" si="143"/>
        <v>0.80188999999999999</v>
      </c>
      <c r="GM26" s="124">
        <f t="shared" si="144"/>
        <v>1</v>
      </c>
      <c r="GN26" s="124">
        <v>0.79674</v>
      </c>
      <c r="GO26" s="124">
        <f t="shared" si="145"/>
        <v>1</v>
      </c>
      <c r="GP26" s="124">
        <f t="shared" si="146"/>
        <v>0</v>
      </c>
      <c r="GQ26" s="124">
        <f t="shared" si="147"/>
        <v>0.79674</v>
      </c>
      <c r="GR26" s="100">
        <f t="shared" si="148"/>
        <v>2</v>
      </c>
      <c r="GS26" s="100">
        <v>1.1258699999999999</v>
      </c>
      <c r="GT26" s="100">
        <f t="shared" si="149"/>
        <v>2</v>
      </c>
      <c r="GU26" s="100">
        <f t="shared" si="150"/>
        <v>0</v>
      </c>
      <c r="GV26" s="100">
        <f t="shared" si="151"/>
        <v>2.2517399999999999</v>
      </c>
      <c r="GW26" s="125">
        <f t="shared" si="152"/>
        <v>2</v>
      </c>
      <c r="GX26" s="125">
        <v>1.2413000000000001</v>
      </c>
      <c r="GY26" s="125">
        <f t="shared" si="153"/>
        <v>2</v>
      </c>
      <c r="GZ26" s="125">
        <f t="shared" si="154"/>
        <v>0</v>
      </c>
      <c r="HA26" s="125">
        <f t="shared" si="155"/>
        <v>2.4826000000000001</v>
      </c>
      <c r="HB26" s="81">
        <f t="shared" si="156"/>
        <v>13.760389999999999</v>
      </c>
      <c r="HC26" s="127">
        <f t="shared" si="157"/>
        <v>1</v>
      </c>
      <c r="HD26" s="127">
        <v>1.12415</v>
      </c>
      <c r="HE26" s="127">
        <f t="shared" si="158"/>
        <v>1</v>
      </c>
      <c r="HF26" s="127">
        <f t="shared" si="159"/>
        <v>0</v>
      </c>
      <c r="HG26" s="127">
        <f t="shared" si="160"/>
        <v>1.12415</v>
      </c>
      <c r="HH26" s="120">
        <f t="shared" si="161"/>
        <v>2</v>
      </c>
      <c r="HI26" s="120">
        <v>1.1006800000000001</v>
      </c>
      <c r="HJ26" s="120">
        <f t="shared" si="162"/>
        <v>2</v>
      </c>
      <c r="HK26" s="120">
        <f t="shared" si="163"/>
        <v>0</v>
      </c>
      <c r="HL26" s="120">
        <f t="shared" si="164"/>
        <v>2.2013600000000002</v>
      </c>
      <c r="HM26" s="123">
        <f t="shared" si="165"/>
        <v>2</v>
      </c>
      <c r="HN26" s="123">
        <v>1.1006800000000001</v>
      </c>
      <c r="HO26" s="123">
        <f t="shared" si="166"/>
        <v>2</v>
      </c>
      <c r="HP26" s="123">
        <f t="shared" si="167"/>
        <v>0</v>
      </c>
      <c r="HQ26" s="123">
        <f t="shared" si="168"/>
        <v>2.2013600000000002</v>
      </c>
      <c r="HR26" s="122">
        <f t="shared" si="169"/>
        <v>2</v>
      </c>
      <c r="HS26" s="122">
        <v>1.12415</v>
      </c>
      <c r="HT26" s="122">
        <f t="shared" si="170"/>
        <v>2</v>
      </c>
      <c r="HU26" s="122">
        <f t="shared" si="171"/>
        <v>0</v>
      </c>
      <c r="HV26" s="122">
        <f t="shared" si="172"/>
        <v>2.2483</v>
      </c>
      <c r="HW26" s="81">
        <f t="shared" si="173"/>
        <v>7.775170000000001</v>
      </c>
      <c r="HX26" s="128">
        <f t="shared" si="174"/>
        <v>31.915438075000004</v>
      </c>
      <c r="IN26" s="46" t="s">
        <v>71</v>
      </c>
      <c r="IO26" s="46" t="s">
        <v>93</v>
      </c>
      <c r="IP26" s="46" t="s">
        <v>277</v>
      </c>
    </row>
    <row r="27" spans="1:250">
      <c r="A27" s="76">
        <v>19</v>
      </c>
      <c r="B27" s="77" t="s">
        <v>94</v>
      </c>
      <c r="C27" s="78" t="s">
        <v>71</v>
      </c>
      <c r="D27" s="79">
        <f>'[1]DATOS-QUINTO'!AK27</f>
        <v>1</v>
      </c>
      <c r="E27" s="80">
        <f>'[1]DATOS-QUINTO'!AL27</f>
        <v>0</v>
      </c>
      <c r="F27" s="80">
        <f>'[1]DATOS-QUINTO'!AM27</f>
        <v>0</v>
      </c>
      <c r="G27" s="80">
        <f>'[1]DATOS-QUINTO'!AN27</f>
        <v>1</v>
      </c>
      <c r="H27" s="80">
        <f>'[1]DATOS-QUINTO'!AO27</f>
        <v>0</v>
      </c>
      <c r="I27" s="80">
        <f>'[1]DATOS-QUINTO'!AP27</f>
        <v>1</v>
      </c>
      <c r="J27" s="80">
        <f>'[1]DATOS-QUINTO'!AQ27</f>
        <v>1</v>
      </c>
      <c r="K27" s="87">
        <f>'[1]DATOS-QUINTO'!AR27</f>
        <v>1</v>
      </c>
      <c r="L27" s="87">
        <f>'[1]DATOS-QUINTO'!AS27</f>
        <v>1</v>
      </c>
      <c r="M27" s="87">
        <f>'[1]DATOS-QUINTO'!AT27</f>
        <v>1</v>
      </c>
      <c r="N27" s="87">
        <f>'[1]DATOS-QUINTO'!AU27</f>
        <v>1</v>
      </c>
      <c r="O27" s="87">
        <f>'[1]DATOS-QUINTO'!AV27</f>
        <v>1</v>
      </c>
      <c r="P27" s="87">
        <f>'[1]DATOS-QUINTO'!AW27</f>
        <v>1</v>
      </c>
      <c r="Q27" s="87">
        <f>'[1]DATOS-QUINTO'!AX27</f>
        <v>0</v>
      </c>
      <c r="R27" s="87">
        <f>'[1]DATOS-QUINTO'!AY27</f>
        <v>1</v>
      </c>
      <c r="S27" s="87">
        <f>'[1]DATOS-QUINTO'!AZ27</f>
        <v>1</v>
      </c>
      <c r="T27" s="90">
        <f>'[1]DATOS-QUINTO'!BA27</f>
        <v>0</v>
      </c>
      <c r="U27" s="90">
        <f>'[1]DATOS-QUINTO'!BB27</f>
        <v>0</v>
      </c>
      <c r="V27" s="90">
        <f>'[1]DATOS-QUINTO'!BC27</f>
        <v>1</v>
      </c>
      <c r="W27" s="90">
        <f>'[1]DATOS-QUINTO'!BD27</f>
        <v>0</v>
      </c>
      <c r="X27" s="90">
        <f>'[1]DATOS-QUINTO'!BE27</f>
        <v>1</v>
      </c>
      <c r="Y27" s="90">
        <f>'[1]DATOS-QUINTO'!BF27</f>
        <v>0</v>
      </c>
      <c r="Z27" s="90">
        <f>'[1]DATOS-QUINTO'!BG27</f>
        <v>1</v>
      </c>
      <c r="AA27" s="50">
        <f>'[1]DATOS-QUINTO'!BH27</f>
        <v>0</v>
      </c>
      <c r="AB27" s="50">
        <f>'[1]DATOS-QUINTO'!BI27</f>
        <v>0</v>
      </c>
      <c r="AC27" s="50">
        <f>'[1]DATOS-QUINTO'!BJ27</f>
        <v>0</v>
      </c>
      <c r="AD27" s="50">
        <f>'[1]DATOS-QUINTO'!BK27</f>
        <v>0</v>
      </c>
      <c r="AE27" s="50">
        <f>'[1]DATOS-QUINTO'!BL27</f>
        <v>1</v>
      </c>
      <c r="AF27" s="50">
        <f>'[1]DATOS-QUINTO'!BM27</f>
        <v>1</v>
      </c>
      <c r="AG27" s="100">
        <f>'[1]DATOS-QUINTO'!BN27</f>
        <v>1</v>
      </c>
      <c r="AH27" s="100">
        <f>'[1]DATOS-QUINTO'!BO27</f>
        <v>1</v>
      </c>
      <c r="AI27" s="100">
        <f>'[1]DATOS-QUINTO'!BP27</f>
        <v>0</v>
      </c>
      <c r="AJ27" s="100">
        <f>'[1]DATOS-QUINTO'!BQ27</f>
        <v>1</v>
      </c>
      <c r="AK27" s="101">
        <f t="shared" si="44"/>
        <v>1</v>
      </c>
      <c r="AL27" s="101">
        <f t="shared" si="45"/>
        <v>1.12415</v>
      </c>
      <c r="AM27" s="101">
        <f t="shared" si="46"/>
        <v>0</v>
      </c>
      <c r="AN27" s="101">
        <f t="shared" si="47"/>
        <v>0</v>
      </c>
      <c r="AO27" s="101">
        <f t="shared" si="48"/>
        <v>1</v>
      </c>
      <c r="AP27" s="101">
        <f t="shared" si="49"/>
        <v>1.6495770000000001</v>
      </c>
      <c r="AQ27" s="101">
        <f t="shared" si="50"/>
        <v>0</v>
      </c>
      <c r="AR27" s="101">
        <f t="shared" si="51"/>
        <v>0</v>
      </c>
      <c r="AS27" s="101">
        <f t="shared" si="52"/>
        <v>1</v>
      </c>
      <c r="AT27" s="101">
        <f t="shared" si="53"/>
        <v>1.6587874499999999</v>
      </c>
      <c r="AU27" s="101">
        <f t="shared" si="54"/>
        <v>1</v>
      </c>
      <c r="AV27" s="101">
        <f t="shared" si="55"/>
        <v>1.6782674</v>
      </c>
      <c r="AW27" s="102">
        <f t="shared" si="56"/>
        <v>2</v>
      </c>
      <c r="AX27" s="102">
        <f t="shared" si="57"/>
        <v>2.2483</v>
      </c>
      <c r="AY27" s="102">
        <f t="shared" si="58"/>
        <v>2</v>
      </c>
      <c r="AZ27" s="102">
        <f t="shared" si="59"/>
        <v>2.2013600000000002</v>
      </c>
      <c r="BA27" s="102">
        <f t="shared" si="60"/>
        <v>2</v>
      </c>
      <c r="BB27" s="102">
        <f t="shared" si="61"/>
        <v>1.942896</v>
      </c>
      <c r="BC27" s="102">
        <f t="shared" si="62"/>
        <v>2</v>
      </c>
      <c r="BD27" s="102">
        <f t="shared" si="63"/>
        <v>2.0428280000000001</v>
      </c>
      <c r="BE27" s="103">
        <f t="shared" si="64"/>
        <v>1</v>
      </c>
      <c r="BF27" s="103">
        <f t="shared" si="65"/>
        <v>1.2698590000000001</v>
      </c>
      <c r="BG27" s="103">
        <f t="shared" si="66"/>
        <v>1</v>
      </c>
      <c r="BH27" s="103">
        <f t="shared" si="67"/>
        <v>1.2101409999999999</v>
      </c>
      <c r="BI27" s="103">
        <f t="shared" si="68"/>
        <v>0</v>
      </c>
      <c r="BJ27" s="103">
        <f t="shared" si="69"/>
        <v>0</v>
      </c>
      <c r="BK27" s="103">
        <f t="shared" si="70"/>
        <v>1</v>
      </c>
      <c r="BL27" s="103">
        <f t="shared" si="71"/>
        <v>0.80188999999999999</v>
      </c>
      <c r="BM27" s="104">
        <f t="shared" si="72"/>
        <v>0</v>
      </c>
      <c r="BN27" s="104">
        <f t="shared" si="73"/>
        <v>0</v>
      </c>
      <c r="BO27" s="104">
        <f t="shared" si="74"/>
        <v>0</v>
      </c>
      <c r="BP27" s="104">
        <f t="shared" si="75"/>
        <v>0</v>
      </c>
      <c r="BQ27" s="104">
        <f t="shared" si="76"/>
        <v>2</v>
      </c>
      <c r="BR27" s="104">
        <f t="shared" si="77"/>
        <v>2.3094974000000001</v>
      </c>
      <c r="BS27" s="104">
        <f t="shared" si="78"/>
        <v>2</v>
      </c>
      <c r="BT27" s="104">
        <f t="shared" si="79"/>
        <v>2.2517399999999999</v>
      </c>
      <c r="BU27" s="105">
        <f t="shared" si="80"/>
        <v>1</v>
      </c>
      <c r="BV27" s="105">
        <f t="shared" si="81"/>
        <v>1.2413000000000001</v>
      </c>
      <c r="BW27" s="100">
        <f t="shared" si="15"/>
        <v>1.12415</v>
      </c>
      <c r="BX27" s="90">
        <f t="shared" si="16"/>
        <v>0</v>
      </c>
      <c r="BY27" s="100">
        <f t="shared" si="17"/>
        <v>1.6495770000000001</v>
      </c>
      <c r="BZ27" s="106">
        <f t="shared" si="18"/>
        <v>0</v>
      </c>
      <c r="CA27" s="90">
        <f t="shared" si="19"/>
        <v>1.6587874499999999</v>
      </c>
      <c r="CB27" s="106">
        <f t="shared" si="20"/>
        <v>1.6782674</v>
      </c>
      <c r="CC27" s="87">
        <f t="shared" si="21"/>
        <v>2.2483</v>
      </c>
      <c r="CD27" s="107">
        <f t="shared" si="22"/>
        <v>2.2013600000000002</v>
      </c>
      <c r="CE27" s="108">
        <f t="shared" si="23"/>
        <v>1.942896</v>
      </c>
      <c r="CF27" s="80">
        <f t="shared" si="24"/>
        <v>2.0428280000000001</v>
      </c>
      <c r="CG27" s="83">
        <f t="shared" si="82"/>
        <v>1.2698590000000001</v>
      </c>
      <c r="CH27" s="108">
        <f t="shared" si="25"/>
        <v>1.2101409999999999</v>
      </c>
      <c r="CI27" s="80">
        <f t="shared" si="26"/>
        <v>0</v>
      </c>
      <c r="CJ27" s="90">
        <f t="shared" si="27"/>
        <v>0.80188999999999999</v>
      </c>
      <c r="CK27" s="109">
        <f t="shared" si="28"/>
        <v>0</v>
      </c>
      <c r="CL27" s="110">
        <f t="shared" si="29"/>
        <v>0</v>
      </c>
      <c r="CM27" s="111">
        <f t="shared" si="30"/>
        <v>2.3094974000000001</v>
      </c>
      <c r="CN27" s="87">
        <f t="shared" si="31"/>
        <v>2.2517399999999999</v>
      </c>
      <c r="CO27" s="112">
        <f t="shared" si="32"/>
        <v>1.2413000000000001</v>
      </c>
      <c r="CP27" s="113">
        <f t="shared" si="83"/>
        <v>23.63059325</v>
      </c>
      <c r="CQ27" s="113">
        <f t="shared" si="33"/>
        <v>21</v>
      </c>
      <c r="CR27" s="112">
        <f t="shared" si="34"/>
        <v>20</v>
      </c>
      <c r="CS27" s="112">
        <f t="shared" si="35"/>
        <v>13</v>
      </c>
      <c r="CT27" s="57" t="s">
        <v>94</v>
      </c>
      <c r="CU27" s="94">
        <f t="shared" si="36"/>
        <v>6.1107818500000004</v>
      </c>
      <c r="CV27" s="94">
        <f t="shared" si="37"/>
        <v>8.4353839999999991</v>
      </c>
      <c r="CW27" s="94">
        <f t="shared" si="38"/>
        <v>3.2818899999999998</v>
      </c>
      <c r="CX27" s="94">
        <f t="shared" si="39"/>
        <v>2.3094974000000001</v>
      </c>
      <c r="CY27" s="94">
        <f t="shared" si="40"/>
        <v>3.4930399999999997</v>
      </c>
      <c r="CZ27" s="58" t="s">
        <v>94</v>
      </c>
      <c r="DA27" s="116">
        <f t="shared" ref="DA27:DE27" si="192">CU27/$CP27</f>
        <v>0.25859620980950193</v>
      </c>
      <c r="DB27" s="116">
        <f t="shared" si="192"/>
        <v>0.35696877817487715</v>
      </c>
      <c r="DC27" s="116">
        <f t="shared" si="192"/>
        <v>0.13888309807880087</v>
      </c>
      <c r="DD27" s="116">
        <f t="shared" si="192"/>
        <v>9.7733365200215624E-2</v>
      </c>
      <c r="DE27" s="116">
        <f t="shared" si="192"/>
        <v>0.14781854873660438</v>
      </c>
      <c r="DF27" s="58" t="s">
        <v>94</v>
      </c>
      <c r="DG27" s="116">
        <f t="shared" si="42"/>
        <v>0.60606060606060608</v>
      </c>
      <c r="DH27" s="116">
        <f t="shared" si="43"/>
        <v>0.39393939393939392</v>
      </c>
      <c r="DI27" s="46">
        <f>'RANKING-QUINTOS'!L22</f>
        <v>0</v>
      </c>
      <c r="DJ27" s="46">
        <f t="shared" si="85"/>
        <v>12</v>
      </c>
      <c r="DK27" s="118" t="str">
        <f t="shared" si="86"/>
        <v>CamVal04</v>
      </c>
      <c r="DL27" s="46" t="str">
        <f t="shared" si="87"/>
        <v>VALENZUELA  CUERVO  CAMILA MARICELA</v>
      </c>
      <c r="DM27" s="46">
        <v>5</v>
      </c>
      <c r="DN27" s="46" t="s">
        <v>74</v>
      </c>
      <c r="DO27" s="46" t="s">
        <v>186</v>
      </c>
      <c r="DP27" s="46" t="s">
        <v>187</v>
      </c>
      <c r="DQ27" s="46">
        <f t="shared" si="88"/>
        <v>25</v>
      </c>
      <c r="DR27" s="46" t="str">
        <f t="shared" si="89"/>
        <v xml:space="preserve"> </v>
      </c>
      <c r="DS27" s="46">
        <v>33</v>
      </c>
      <c r="DT27" s="46">
        <f t="shared" si="90"/>
        <v>20</v>
      </c>
      <c r="DU27" s="46">
        <f t="shared" si="91"/>
        <v>13</v>
      </c>
      <c r="DV27" s="46">
        <f>'RESULTADOS QUINTO'!HX27</f>
        <v>23.630593250000004</v>
      </c>
      <c r="DW27" s="46">
        <f t="shared" si="92"/>
        <v>12</v>
      </c>
      <c r="DX27" s="119">
        <f t="shared" si="93"/>
        <v>0.60606060606060608</v>
      </c>
      <c r="DY27" s="119"/>
      <c r="EC27" s="120">
        <f t="shared" si="94"/>
        <v>1</v>
      </c>
      <c r="ED27" s="120">
        <v>1.6782674</v>
      </c>
      <c r="EE27" s="120">
        <f t="shared" si="95"/>
        <v>1</v>
      </c>
      <c r="EF27" s="120">
        <f t="shared" si="96"/>
        <v>0</v>
      </c>
      <c r="EG27" s="120">
        <f t="shared" si="97"/>
        <v>1.6782674</v>
      </c>
      <c r="EH27" s="121">
        <f t="shared" si="98"/>
        <v>1</v>
      </c>
      <c r="EI27" s="121">
        <v>1.6587874499999999</v>
      </c>
      <c r="EJ27" s="121">
        <f t="shared" si="99"/>
        <v>1</v>
      </c>
      <c r="EK27" s="121">
        <f t="shared" si="100"/>
        <v>0</v>
      </c>
      <c r="EL27" s="121">
        <f t="shared" si="101"/>
        <v>1.6587874499999999</v>
      </c>
      <c r="EM27" s="122">
        <f t="shared" si="102"/>
        <v>1</v>
      </c>
      <c r="EN27" s="122">
        <v>1.6495770000000001</v>
      </c>
      <c r="EO27" s="122">
        <f t="shared" si="103"/>
        <v>1</v>
      </c>
      <c r="EP27" s="122">
        <f t="shared" si="104"/>
        <v>0</v>
      </c>
      <c r="EQ27" s="122">
        <f t="shared" si="105"/>
        <v>1.6495770000000001</v>
      </c>
      <c r="ER27" s="123">
        <f t="shared" si="106"/>
        <v>1</v>
      </c>
      <c r="ES27" s="123">
        <v>1.6583374</v>
      </c>
      <c r="ET27" s="123">
        <f t="shared" si="107"/>
        <v>0</v>
      </c>
      <c r="EU27" s="123">
        <f t="shared" si="108"/>
        <v>1</v>
      </c>
      <c r="EV27" s="123">
        <f t="shared" si="109"/>
        <v>0</v>
      </c>
      <c r="EW27" s="64">
        <f t="shared" si="110"/>
        <v>4.9866318500000002</v>
      </c>
      <c r="EX27" s="124">
        <f t="shared" si="111"/>
        <v>2</v>
      </c>
      <c r="EY27" s="124">
        <v>1.52482685</v>
      </c>
      <c r="EZ27" s="124">
        <f t="shared" si="112"/>
        <v>0</v>
      </c>
      <c r="FA27" s="124">
        <f t="shared" si="113"/>
        <v>2</v>
      </c>
      <c r="FB27" s="124">
        <f t="shared" si="114"/>
        <v>0</v>
      </c>
      <c r="FC27" s="123">
        <f t="shared" si="115"/>
        <v>2</v>
      </c>
      <c r="FD27" s="123">
        <v>1.4254114250000001</v>
      </c>
      <c r="FE27" s="123">
        <f t="shared" si="116"/>
        <v>0</v>
      </c>
      <c r="FF27" s="123">
        <f t="shared" si="117"/>
        <v>2</v>
      </c>
      <c r="FG27" s="123">
        <f t="shared" si="118"/>
        <v>0</v>
      </c>
      <c r="FH27" s="122">
        <f t="shared" si="119"/>
        <v>2</v>
      </c>
      <c r="FI27" s="122">
        <v>1.1547487000000001</v>
      </c>
      <c r="FJ27" s="122">
        <f t="shared" si="120"/>
        <v>2</v>
      </c>
      <c r="FK27" s="122">
        <f t="shared" si="121"/>
        <v>0</v>
      </c>
      <c r="FL27" s="122">
        <f t="shared" si="122"/>
        <v>2.3094974000000001</v>
      </c>
      <c r="FM27" s="81">
        <f t="shared" si="123"/>
        <v>2.3094974000000001</v>
      </c>
      <c r="FN27" s="123">
        <f t="shared" si="124"/>
        <v>3</v>
      </c>
      <c r="FO27" s="123">
        <v>1.021414</v>
      </c>
      <c r="FP27" s="123">
        <f t="shared" si="125"/>
        <v>2</v>
      </c>
      <c r="FQ27" s="123">
        <f t="shared" si="126"/>
        <v>1</v>
      </c>
      <c r="FR27" s="123">
        <f t="shared" si="127"/>
        <v>2.0428280000000001</v>
      </c>
      <c r="FS27" s="121">
        <f t="shared" si="128"/>
        <v>2</v>
      </c>
      <c r="FT27" s="121">
        <v>0.97144799999999998</v>
      </c>
      <c r="FU27" s="121">
        <f t="shared" si="129"/>
        <v>2</v>
      </c>
      <c r="FV27" s="121">
        <f t="shared" si="130"/>
        <v>0</v>
      </c>
      <c r="FW27" s="121">
        <f t="shared" si="131"/>
        <v>1.942896</v>
      </c>
      <c r="FX27" s="124">
        <f t="shared" si="177"/>
        <v>3</v>
      </c>
      <c r="FY27" s="124">
        <v>1.2698590000000001</v>
      </c>
      <c r="FZ27" s="124">
        <f t="shared" si="133"/>
        <v>1</v>
      </c>
      <c r="GA27" s="124">
        <f t="shared" si="134"/>
        <v>2</v>
      </c>
      <c r="GB27" s="124">
        <f t="shared" si="135"/>
        <v>1.2698590000000001</v>
      </c>
      <c r="GC27" s="125">
        <f t="shared" si="136"/>
        <v>2</v>
      </c>
      <c r="GD27" s="125">
        <v>1.2101409999999999</v>
      </c>
      <c r="GE27" s="125">
        <f t="shared" si="137"/>
        <v>1</v>
      </c>
      <c r="GF27" s="125">
        <f t="shared" si="138"/>
        <v>1</v>
      </c>
      <c r="GG27" s="125">
        <f t="shared" si="139"/>
        <v>1.2101409999999999</v>
      </c>
      <c r="GH27" s="126">
        <f t="shared" si="140"/>
        <v>1</v>
      </c>
      <c r="GI27" s="126">
        <v>0.80188999999999999</v>
      </c>
      <c r="GJ27" s="126">
        <f t="shared" si="141"/>
        <v>1</v>
      </c>
      <c r="GK27" s="126">
        <f t="shared" si="142"/>
        <v>0</v>
      </c>
      <c r="GL27" s="126">
        <f t="shared" si="143"/>
        <v>0.80188999999999999</v>
      </c>
      <c r="GM27" s="124">
        <f t="shared" si="144"/>
        <v>1</v>
      </c>
      <c r="GN27" s="124">
        <v>0.79674</v>
      </c>
      <c r="GO27" s="124">
        <f t="shared" si="145"/>
        <v>0</v>
      </c>
      <c r="GP27" s="124">
        <f t="shared" si="146"/>
        <v>1</v>
      </c>
      <c r="GQ27" s="124">
        <f t="shared" si="147"/>
        <v>0</v>
      </c>
      <c r="GR27" s="100">
        <f t="shared" si="148"/>
        <v>2</v>
      </c>
      <c r="GS27" s="100">
        <v>1.1258699999999999</v>
      </c>
      <c r="GT27" s="100">
        <f t="shared" si="149"/>
        <v>2</v>
      </c>
      <c r="GU27" s="100">
        <f t="shared" si="150"/>
        <v>0</v>
      </c>
      <c r="GV27" s="100">
        <f t="shared" si="151"/>
        <v>2.2517399999999999</v>
      </c>
      <c r="GW27" s="125">
        <f t="shared" si="152"/>
        <v>2</v>
      </c>
      <c r="GX27" s="125">
        <v>1.2413000000000001</v>
      </c>
      <c r="GY27" s="125">
        <f t="shared" si="153"/>
        <v>1</v>
      </c>
      <c r="GZ27" s="125">
        <f t="shared" si="154"/>
        <v>1</v>
      </c>
      <c r="HA27" s="125">
        <f t="shared" si="155"/>
        <v>1.2413000000000001</v>
      </c>
      <c r="HB27" s="81">
        <f t="shared" si="156"/>
        <v>10.760654000000001</v>
      </c>
      <c r="HC27" s="127">
        <f t="shared" si="157"/>
        <v>1</v>
      </c>
      <c r="HD27" s="127">
        <v>1.12415</v>
      </c>
      <c r="HE27" s="127">
        <f t="shared" si="158"/>
        <v>1</v>
      </c>
      <c r="HF27" s="127">
        <f t="shared" si="159"/>
        <v>0</v>
      </c>
      <c r="HG27" s="127">
        <f t="shared" si="160"/>
        <v>1.12415</v>
      </c>
      <c r="HH27" s="120">
        <f t="shared" si="161"/>
        <v>2</v>
      </c>
      <c r="HI27" s="120">
        <v>1.1006800000000001</v>
      </c>
      <c r="HJ27" s="120">
        <f t="shared" si="162"/>
        <v>0</v>
      </c>
      <c r="HK27" s="120">
        <f t="shared" si="163"/>
        <v>2</v>
      </c>
      <c r="HL27" s="120">
        <f t="shared" si="164"/>
        <v>0</v>
      </c>
      <c r="HM27" s="123">
        <f t="shared" si="165"/>
        <v>2</v>
      </c>
      <c r="HN27" s="123">
        <v>1.1006800000000001</v>
      </c>
      <c r="HO27" s="123">
        <f t="shared" si="166"/>
        <v>2</v>
      </c>
      <c r="HP27" s="123">
        <f t="shared" si="167"/>
        <v>0</v>
      </c>
      <c r="HQ27" s="123">
        <f t="shared" si="168"/>
        <v>2.2013600000000002</v>
      </c>
      <c r="HR27" s="122">
        <f t="shared" si="169"/>
        <v>2</v>
      </c>
      <c r="HS27" s="122">
        <v>1.12415</v>
      </c>
      <c r="HT27" s="122">
        <f t="shared" si="170"/>
        <v>2</v>
      </c>
      <c r="HU27" s="122">
        <f t="shared" si="171"/>
        <v>0</v>
      </c>
      <c r="HV27" s="122">
        <f t="shared" si="172"/>
        <v>2.2483</v>
      </c>
      <c r="HW27" s="81">
        <f t="shared" si="173"/>
        <v>5.5738099999999999</v>
      </c>
      <c r="HX27" s="128">
        <f t="shared" si="174"/>
        <v>23.630593250000004</v>
      </c>
      <c r="IN27" s="46" t="s">
        <v>71</v>
      </c>
      <c r="IO27" s="46" t="s">
        <v>94</v>
      </c>
      <c r="IP27" s="46" t="s">
        <v>278</v>
      </c>
    </row>
    <row r="28" spans="1:250">
      <c r="A28" s="76">
        <v>20</v>
      </c>
      <c r="B28" s="77" t="s">
        <v>95</v>
      </c>
      <c r="C28" s="78" t="s">
        <v>71</v>
      </c>
      <c r="D28" s="79">
        <f>'[1]DATOS-QUINTO'!AK28</f>
        <v>1</v>
      </c>
      <c r="E28" s="80">
        <f>'[1]DATOS-QUINTO'!AL28</f>
        <v>1</v>
      </c>
      <c r="F28" s="80">
        <f>'[1]DATOS-QUINTO'!AM28</f>
        <v>1</v>
      </c>
      <c r="G28" s="80">
        <f>'[1]DATOS-QUINTO'!AN28</f>
        <v>1</v>
      </c>
      <c r="H28" s="80">
        <f>'[1]DATOS-QUINTO'!AO28</f>
        <v>0</v>
      </c>
      <c r="I28" s="80">
        <f>'[1]DATOS-QUINTO'!AP28</f>
        <v>0</v>
      </c>
      <c r="J28" s="80">
        <f>'[1]DATOS-QUINTO'!AQ28</f>
        <v>0</v>
      </c>
      <c r="K28" s="87">
        <f>'[1]DATOS-QUINTO'!AR28</f>
        <v>1</v>
      </c>
      <c r="L28" s="87">
        <f>'[1]DATOS-QUINTO'!AS28</f>
        <v>1</v>
      </c>
      <c r="M28" s="87">
        <f>'[1]DATOS-QUINTO'!AT28</f>
        <v>1</v>
      </c>
      <c r="N28" s="87">
        <f>'[1]DATOS-QUINTO'!AU28</f>
        <v>1</v>
      </c>
      <c r="O28" s="87">
        <f>'[1]DATOS-QUINTO'!AV28</f>
        <v>1</v>
      </c>
      <c r="P28" s="87">
        <f>'[1]DATOS-QUINTO'!AW28</f>
        <v>1</v>
      </c>
      <c r="Q28" s="87">
        <f>'[1]DATOS-QUINTO'!AX28</f>
        <v>0</v>
      </c>
      <c r="R28" s="87">
        <f>'[1]DATOS-QUINTO'!AY28</f>
        <v>0</v>
      </c>
      <c r="S28" s="87">
        <f>'[1]DATOS-QUINTO'!AZ28</f>
        <v>1</v>
      </c>
      <c r="T28" s="90">
        <f>'[1]DATOS-QUINTO'!BA28</f>
        <v>0</v>
      </c>
      <c r="U28" s="90">
        <f>'[1]DATOS-QUINTO'!BB28</f>
        <v>0</v>
      </c>
      <c r="V28" s="90">
        <f>'[1]DATOS-QUINTO'!BC28</f>
        <v>0</v>
      </c>
      <c r="W28" s="90">
        <f>'[1]DATOS-QUINTO'!BD28</f>
        <v>0</v>
      </c>
      <c r="X28" s="90">
        <f>'[1]DATOS-QUINTO'!BE28</f>
        <v>0</v>
      </c>
      <c r="Y28" s="90">
        <f>'[1]DATOS-QUINTO'!BF28</f>
        <v>1</v>
      </c>
      <c r="Z28" s="90">
        <f>'[1]DATOS-QUINTO'!BG28</f>
        <v>0</v>
      </c>
      <c r="AA28" s="50">
        <f>'[1]DATOS-QUINTO'!BH28</f>
        <v>1</v>
      </c>
      <c r="AB28" s="50">
        <f>'[1]DATOS-QUINTO'!BI28</f>
        <v>1</v>
      </c>
      <c r="AC28" s="50">
        <f>'[1]DATOS-QUINTO'!BJ28</f>
        <v>0</v>
      </c>
      <c r="AD28" s="50">
        <f>'[1]DATOS-QUINTO'!BK28</f>
        <v>0</v>
      </c>
      <c r="AE28" s="50">
        <f>'[1]DATOS-QUINTO'!BL28</f>
        <v>1</v>
      </c>
      <c r="AF28" s="50">
        <f>'[1]DATOS-QUINTO'!BM28</f>
        <v>1</v>
      </c>
      <c r="AG28" s="100">
        <f>'[1]DATOS-QUINTO'!BN28</f>
        <v>1</v>
      </c>
      <c r="AH28" s="100">
        <f>'[1]DATOS-QUINTO'!BO28</f>
        <v>1</v>
      </c>
      <c r="AI28" s="100">
        <f>'[1]DATOS-QUINTO'!BP28</f>
        <v>0</v>
      </c>
      <c r="AJ28" s="100">
        <f>'[1]DATOS-QUINTO'!BQ28</f>
        <v>0</v>
      </c>
      <c r="AK28" s="101">
        <f t="shared" si="44"/>
        <v>1</v>
      </c>
      <c r="AL28" s="101">
        <f t="shared" si="45"/>
        <v>1.12415</v>
      </c>
      <c r="AM28" s="101">
        <f t="shared" si="46"/>
        <v>2</v>
      </c>
      <c r="AN28" s="101">
        <f t="shared" si="47"/>
        <v>2.2013600000000002</v>
      </c>
      <c r="AO28" s="101">
        <f t="shared" si="48"/>
        <v>1</v>
      </c>
      <c r="AP28" s="101">
        <f t="shared" si="49"/>
        <v>1.6495770000000001</v>
      </c>
      <c r="AQ28" s="101">
        <f t="shared" si="50"/>
        <v>0</v>
      </c>
      <c r="AR28" s="101">
        <f t="shared" si="51"/>
        <v>0</v>
      </c>
      <c r="AS28" s="101">
        <f t="shared" si="52"/>
        <v>0</v>
      </c>
      <c r="AT28" s="101">
        <f t="shared" si="53"/>
        <v>0</v>
      </c>
      <c r="AU28" s="101">
        <f t="shared" si="54"/>
        <v>0</v>
      </c>
      <c r="AV28" s="101">
        <f t="shared" si="55"/>
        <v>0</v>
      </c>
      <c r="AW28" s="102">
        <f t="shared" si="56"/>
        <v>2</v>
      </c>
      <c r="AX28" s="102">
        <f t="shared" si="57"/>
        <v>2.2483</v>
      </c>
      <c r="AY28" s="102">
        <f t="shared" si="58"/>
        <v>2</v>
      </c>
      <c r="AZ28" s="102">
        <f t="shared" si="59"/>
        <v>2.2013600000000002</v>
      </c>
      <c r="BA28" s="102">
        <f t="shared" si="60"/>
        <v>2</v>
      </c>
      <c r="BB28" s="102">
        <f t="shared" si="61"/>
        <v>1.942896</v>
      </c>
      <c r="BC28" s="102">
        <f t="shared" si="62"/>
        <v>1</v>
      </c>
      <c r="BD28" s="102">
        <f t="shared" si="63"/>
        <v>1.021414</v>
      </c>
      <c r="BE28" s="103">
        <f t="shared" si="64"/>
        <v>0</v>
      </c>
      <c r="BF28" s="103">
        <f t="shared" si="65"/>
        <v>0</v>
      </c>
      <c r="BG28" s="103">
        <f t="shared" si="66"/>
        <v>0</v>
      </c>
      <c r="BH28" s="103">
        <f t="shared" si="67"/>
        <v>0</v>
      </c>
      <c r="BI28" s="103">
        <f t="shared" si="68"/>
        <v>1</v>
      </c>
      <c r="BJ28" s="103">
        <f t="shared" si="69"/>
        <v>0.79674</v>
      </c>
      <c r="BK28" s="103">
        <f t="shared" si="70"/>
        <v>0</v>
      </c>
      <c r="BL28" s="103">
        <f t="shared" si="71"/>
        <v>0</v>
      </c>
      <c r="BM28" s="104">
        <f t="shared" si="72"/>
        <v>2</v>
      </c>
      <c r="BN28" s="104">
        <f t="shared" si="73"/>
        <v>3.0496536999999999</v>
      </c>
      <c r="BO28" s="104">
        <f t="shared" si="74"/>
        <v>0</v>
      </c>
      <c r="BP28" s="104">
        <f t="shared" si="75"/>
        <v>0</v>
      </c>
      <c r="BQ28" s="104">
        <f t="shared" si="76"/>
        <v>2</v>
      </c>
      <c r="BR28" s="104">
        <f t="shared" si="77"/>
        <v>2.3094974000000001</v>
      </c>
      <c r="BS28" s="104">
        <f t="shared" si="78"/>
        <v>2</v>
      </c>
      <c r="BT28" s="104">
        <f t="shared" si="79"/>
        <v>2.2517399999999999</v>
      </c>
      <c r="BU28" s="105">
        <f t="shared" si="80"/>
        <v>0</v>
      </c>
      <c r="BV28" s="105">
        <f t="shared" si="81"/>
        <v>0</v>
      </c>
      <c r="BW28" s="100">
        <f t="shared" si="15"/>
        <v>1.12415</v>
      </c>
      <c r="BX28" s="90">
        <f t="shared" si="16"/>
        <v>2.2013600000000002</v>
      </c>
      <c r="BY28" s="100">
        <f t="shared" si="17"/>
        <v>1.6495770000000001</v>
      </c>
      <c r="BZ28" s="106">
        <f t="shared" si="18"/>
        <v>0</v>
      </c>
      <c r="CA28" s="90">
        <f t="shared" si="19"/>
        <v>0</v>
      </c>
      <c r="CB28" s="106">
        <f t="shared" si="20"/>
        <v>0</v>
      </c>
      <c r="CC28" s="87">
        <f t="shared" si="21"/>
        <v>2.2483</v>
      </c>
      <c r="CD28" s="107">
        <f t="shared" si="22"/>
        <v>2.2013600000000002</v>
      </c>
      <c r="CE28" s="108">
        <f t="shared" si="23"/>
        <v>1.942896</v>
      </c>
      <c r="CF28" s="80">
        <f t="shared" si="24"/>
        <v>1.021414</v>
      </c>
      <c r="CG28" s="83">
        <f t="shared" si="82"/>
        <v>0</v>
      </c>
      <c r="CH28" s="108">
        <f t="shared" si="25"/>
        <v>0</v>
      </c>
      <c r="CI28" s="80">
        <f t="shared" si="26"/>
        <v>0.79674</v>
      </c>
      <c r="CJ28" s="90">
        <f t="shared" si="27"/>
        <v>0</v>
      </c>
      <c r="CK28" s="109">
        <f t="shared" si="28"/>
        <v>3.0496536999999999</v>
      </c>
      <c r="CL28" s="110">
        <f t="shared" si="29"/>
        <v>0</v>
      </c>
      <c r="CM28" s="111">
        <f t="shared" si="30"/>
        <v>2.3094974000000001</v>
      </c>
      <c r="CN28" s="87">
        <f t="shared" si="31"/>
        <v>2.2517399999999999</v>
      </c>
      <c r="CO28" s="112">
        <f t="shared" si="32"/>
        <v>0</v>
      </c>
      <c r="CP28" s="113">
        <f t="shared" si="83"/>
        <v>20.796688099999997</v>
      </c>
      <c r="CQ28" s="113">
        <f t="shared" si="33"/>
        <v>32</v>
      </c>
      <c r="CR28" s="112">
        <f t="shared" si="34"/>
        <v>18</v>
      </c>
      <c r="CS28" s="112">
        <f t="shared" si="35"/>
        <v>15</v>
      </c>
      <c r="CT28" s="57" t="s">
        <v>95</v>
      </c>
      <c r="CU28" s="94">
        <f t="shared" si="36"/>
        <v>4.9750870000000003</v>
      </c>
      <c r="CV28" s="94">
        <f t="shared" si="37"/>
        <v>7.4139699999999999</v>
      </c>
      <c r="CW28" s="94">
        <f t="shared" si="38"/>
        <v>0.79674</v>
      </c>
      <c r="CX28" s="94">
        <f t="shared" si="39"/>
        <v>5.3591511000000001</v>
      </c>
      <c r="CY28" s="94">
        <f t="shared" si="40"/>
        <v>2.2517399999999999</v>
      </c>
      <c r="CZ28" s="58" t="s">
        <v>95</v>
      </c>
      <c r="DA28" s="116">
        <f t="shared" ref="DA28:DE28" si="193">CU28/$CP28</f>
        <v>0.23922496582520758</v>
      </c>
      <c r="DB28" s="116">
        <f t="shared" si="193"/>
        <v>0.35649762906238908</v>
      </c>
      <c r="DC28" s="116">
        <f t="shared" si="193"/>
        <v>3.8310907783436925E-2</v>
      </c>
      <c r="DD28" s="116">
        <f t="shared" si="193"/>
        <v>0.25769252653262614</v>
      </c>
      <c r="DE28" s="116">
        <f t="shared" si="193"/>
        <v>0.10827397079634041</v>
      </c>
      <c r="DF28" s="58" t="s">
        <v>95</v>
      </c>
      <c r="DG28" s="116">
        <f t="shared" si="42"/>
        <v>0.54545454545454541</v>
      </c>
      <c r="DH28" s="116">
        <f t="shared" si="43"/>
        <v>0.45454545454545453</v>
      </c>
      <c r="DI28" s="46">
        <f>'RANKING-QUINTOS'!L23</f>
        <v>0</v>
      </c>
      <c r="DJ28" s="46">
        <f t="shared" si="85"/>
        <v>11</v>
      </c>
      <c r="DK28" s="118" t="str">
        <f t="shared" si="86"/>
        <v>AleVC613</v>
      </c>
      <c r="DL28" s="46" t="str">
        <f t="shared" si="87"/>
        <v>VARGAS  CONZA  ALENDA JAZMIN</v>
      </c>
      <c r="DM28" s="46">
        <v>5</v>
      </c>
      <c r="DN28" s="46" t="s">
        <v>74</v>
      </c>
      <c r="DO28" s="46" t="s">
        <v>186</v>
      </c>
      <c r="DP28" s="46" t="s">
        <v>187</v>
      </c>
      <c r="DQ28" s="46">
        <f t="shared" si="88"/>
        <v>27</v>
      </c>
      <c r="DR28" s="46" t="str">
        <f t="shared" si="89"/>
        <v xml:space="preserve"> </v>
      </c>
      <c r="DS28" s="46">
        <v>33</v>
      </c>
      <c r="DT28" s="46">
        <f t="shared" si="90"/>
        <v>18</v>
      </c>
      <c r="DU28" s="46">
        <f t="shared" si="91"/>
        <v>15</v>
      </c>
      <c r="DV28" s="46">
        <f>'RESULTADOS QUINTO'!HX28</f>
        <v>22.4749555</v>
      </c>
      <c r="DW28" s="46">
        <f t="shared" si="92"/>
        <v>11</v>
      </c>
      <c r="DX28" s="119">
        <f t="shared" si="93"/>
        <v>0.54545454545454541</v>
      </c>
      <c r="DY28" s="119"/>
      <c r="EC28" s="120">
        <f t="shared" si="94"/>
        <v>1</v>
      </c>
      <c r="ED28" s="120">
        <v>1.6782674</v>
      </c>
      <c r="EE28" s="120">
        <f t="shared" si="95"/>
        <v>1</v>
      </c>
      <c r="EF28" s="120">
        <f t="shared" si="96"/>
        <v>0</v>
      </c>
      <c r="EG28" s="120">
        <f t="shared" si="97"/>
        <v>1.6782674</v>
      </c>
      <c r="EH28" s="121">
        <f t="shared" si="98"/>
        <v>1</v>
      </c>
      <c r="EI28" s="121">
        <v>1.6587874499999999</v>
      </c>
      <c r="EJ28" s="121">
        <f t="shared" si="99"/>
        <v>0</v>
      </c>
      <c r="EK28" s="121">
        <f t="shared" si="100"/>
        <v>1</v>
      </c>
      <c r="EL28" s="121">
        <f t="shared" si="101"/>
        <v>0</v>
      </c>
      <c r="EM28" s="122">
        <f t="shared" si="102"/>
        <v>1</v>
      </c>
      <c r="EN28" s="122">
        <v>1.6495770000000001</v>
      </c>
      <c r="EO28" s="122">
        <f t="shared" si="103"/>
        <v>1</v>
      </c>
      <c r="EP28" s="122">
        <f t="shared" si="104"/>
        <v>0</v>
      </c>
      <c r="EQ28" s="122">
        <f t="shared" si="105"/>
        <v>1.6495770000000001</v>
      </c>
      <c r="ER28" s="123">
        <f t="shared" si="106"/>
        <v>1</v>
      </c>
      <c r="ES28" s="123">
        <v>1.6583374</v>
      </c>
      <c r="ET28" s="123">
        <f t="shared" si="107"/>
        <v>0</v>
      </c>
      <c r="EU28" s="123">
        <f t="shared" si="108"/>
        <v>1</v>
      </c>
      <c r="EV28" s="123">
        <f t="shared" si="109"/>
        <v>0</v>
      </c>
      <c r="EW28" s="64">
        <f t="shared" si="110"/>
        <v>3.3278444</v>
      </c>
      <c r="EX28" s="124">
        <f t="shared" si="111"/>
        <v>2</v>
      </c>
      <c r="EY28" s="124">
        <v>1.52482685</v>
      </c>
      <c r="EZ28" s="124">
        <f t="shared" si="112"/>
        <v>2</v>
      </c>
      <c r="FA28" s="124">
        <f t="shared" si="113"/>
        <v>0</v>
      </c>
      <c r="FB28" s="124">
        <f t="shared" si="114"/>
        <v>3.0496536999999999</v>
      </c>
      <c r="FC28" s="123">
        <f t="shared" si="115"/>
        <v>2</v>
      </c>
      <c r="FD28" s="123">
        <v>1.4254114250000001</v>
      </c>
      <c r="FE28" s="123">
        <f t="shared" si="116"/>
        <v>0</v>
      </c>
      <c r="FF28" s="123">
        <f t="shared" si="117"/>
        <v>2</v>
      </c>
      <c r="FG28" s="123">
        <f t="shared" si="118"/>
        <v>0</v>
      </c>
      <c r="FH28" s="122">
        <f t="shared" si="119"/>
        <v>2</v>
      </c>
      <c r="FI28" s="122">
        <v>1.1547487000000001</v>
      </c>
      <c r="FJ28" s="122">
        <f t="shared" si="120"/>
        <v>2</v>
      </c>
      <c r="FK28" s="122">
        <f t="shared" si="121"/>
        <v>0</v>
      </c>
      <c r="FL28" s="122">
        <f t="shared" si="122"/>
        <v>2.3094974000000001</v>
      </c>
      <c r="FM28" s="81">
        <f t="shared" si="123"/>
        <v>5.3591511000000001</v>
      </c>
      <c r="FN28" s="123">
        <f t="shared" si="124"/>
        <v>3</v>
      </c>
      <c r="FO28" s="123">
        <v>1.021414</v>
      </c>
      <c r="FP28" s="123">
        <f t="shared" si="125"/>
        <v>1</v>
      </c>
      <c r="FQ28" s="123">
        <f t="shared" si="126"/>
        <v>2</v>
      </c>
      <c r="FR28" s="123">
        <f t="shared" si="127"/>
        <v>1.021414</v>
      </c>
      <c r="FS28" s="121">
        <f t="shared" si="128"/>
        <v>2</v>
      </c>
      <c r="FT28" s="121">
        <v>0.97144799999999998</v>
      </c>
      <c r="FU28" s="121">
        <f t="shared" si="129"/>
        <v>2</v>
      </c>
      <c r="FV28" s="121">
        <f t="shared" si="130"/>
        <v>0</v>
      </c>
      <c r="FW28" s="121">
        <f t="shared" si="131"/>
        <v>1.942896</v>
      </c>
      <c r="FX28" s="124">
        <f t="shared" si="177"/>
        <v>3</v>
      </c>
      <c r="FY28" s="124">
        <v>1.2698590000000001</v>
      </c>
      <c r="FZ28" s="124">
        <f t="shared" si="133"/>
        <v>0</v>
      </c>
      <c r="GA28" s="124">
        <f t="shared" si="134"/>
        <v>3</v>
      </c>
      <c r="GB28" s="124">
        <f t="shared" si="135"/>
        <v>0</v>
      </c>
      <c r="GC28" s="125">
        <f t="shared" si="136"/>
        <v>2</v>
      </c>
      <c r="GD28" s="125">
        <v>1.2101409999999999</v>
      </c>
      <c r="GE28" s="125">
        <f t="shared" si="137"/>
        <v>0</v>
      </c>
      <c r="GF28" s="125">
        <f t="shared" si="138"/>
        <v>2</v>
      </c>
      <c r="GG28" s="125">
        <f t="shared" si="139"/>
        <v>0</v>
      </c>
      <c r="GH28" s="126">
        <f t="shared" si="140"/>
        <v>1</v>
      </c>
      <c r="GI28" s="126">
        <v>0.80188999999999999</v>
      </c>
      <c r="GJ28" s="126">
        <f t="shared" si="141"/>
        <v>0</v>
      </c>
      <c r="GK28" s="126">
        <f t="shared" si="142"/>
        <v>1</v>
      </c>
      <c r="GL28" s="126">
        <f t="shared" si="143"/>
        <v>0</v>
      </c>
      <c r="GM28" s="124">
        <f t="shared" si="144"/>
        <v>1</v>
      </c>
      <c r="GN28" s="124">
        <v>0.79674</v>
      </c>
      <c r="GO28" s="124">
        <f t="shared" si="145"/>
        <v>1</v>
      </c>
      <c r="GP28" s="124">
        <f t="shared" si="146"/>
        <v>0</v>
      </c>
      <c r="GQ28" s="124">
        <f t="shared" si="147"/>
        <v>0.79674</v>
      </c>
      <c r="GR28" s="100">
        <f t="shared" si="148"/>
        <v>2</v>
      </c>
      <c r="GS28" s="100">
        <v>1.1258699999999999</v>
      </c>
      <c r="GT28" s="100">
        <f t="shared" si="149"/>
        <v>2</v>
      </c>
      <c r="GU28" s="100">
        <f t="shared" si="150"/>
        <v>0</v>
      </c>
      <c r="GV28" s="100">
        <f t="shared" si="151"/>
        <v>2.2517399999999999</v>
      </c>
      <c r="GW28" s="125">
        <f t="shared" si="152"/>
        <v>2</v>
      </c>
      <c r="GX28" s="125">
        <v>1.2413000000000001</v>
      </c>
      <c r="GY28" s="125">
        <f t="shared" si="153"/>
        <v>0</v>
      </c>
      <c r="GZ28" s="125">
        <f t="shared" si="154"/>
        <v>2</v>
      </c>
      <c r="HA28" s="125">
        <f t="shared" si="155"/>
        <v>0</v>
      </c>
      <c r="HB28" s="81">
        <f t="shared" si="156"/>
        <v>6.0127899999999999</v>
      </c>
      <c r="HC28" s="127">
        <f t="shared" si="157"/>
        <v>1</v>
      </c>
      <c r="HD28" s="127">
        <v>1.12415</v>
      </c>
      <c r="HE28" s="127">
        <f t="shared" si="158"/>
        <v>1</v>
      </c>
      <c r="HF28" s="127">
        <f t="shared" si="159"/>
        <v>0</v>
      </c>
      <c r="HG28" s="127">
        <f t="shared" si="160"/>
        <v>1.12415</v>
      </c>
      <c r="HH28" s="120">
        <f t="shared" si="161"/>
        <v>2</v>
      </c>
      <c r="HI28" s="120">
        <v>1.1006800000000001</v>
      </c>
      <c r="HJ28" s="120">
        <f t="shared" si="162"/>
        <v>2</v>
      </c>
      <c r="HK28" s="120">
        <f t="shared" si="163"/>
        <v>0</v>
      </c>
      <c r="HL28" s="120">
        <f t="shared" si="164"/>
        <v>2.2013600000000002</v>
      </c>
      <c r="HM28" s="123">
        <f t="shared" si="165"/>
        <v>2</v>
      </c>
      <c r="HN28" s="123">
        <v>1.1006800000000001</v>
      </c>
      <c r="HO28" s="123">
        <f t="shared" si="166"/>
        <v>2</v>
      </c>
      <c r="HP28" s="123">
        <f t="shared" si="167"/>
        <v>0</v>
      </c>
      <c r="HQ28" s="123">
        <f t="shared" si="168"/>
        <v>2.2013600000000002</v>
      </c>
      <c r="HR28" s="122">
        <f t="shared" si="169"/>
        <v>2</v>
      </c>
      <c r="HS28" s="122">
        <v>1.12415</v>
      </c>
      <c r="HT28" s="122">
        <f t="shared" si="170"/>
        <v>2</v>
      </c>
      <c r="HU28" s="122">
        <f t="shared" si="171"/>
        <v>0</v>
      </c>
      <c r="HV28" s="122">
        <f t="shared" si="172"/>
        <v>2.2483</v>
      </c>
      <c r="HW28" s="81">
        <f t="shared" si="173"/>
        <v>7.775170000000001</v>
      </c>
      <c r="HX28" s="128">
        <f t="shared" si="174"/>
        <v>22.4749555</v>
      </c>
      <c r="IN28" s="46" t="s">
        <v>71</v>
      </c>
      <c r="IO28" s="46" t="s">
        <v>95</v>
      </c>
      <c r="IP28" s="46" t="s">
        <v>279</v>
      </c>
    </row>
    <row r="29" spans="1:250">
      <c r="A29" s="76">
        <v>21</v>
      </c>
      <c r="B29" s="77" t="s">
        <v>96</v>
      </c>
      <c r="C29" s="78" t="s">
        <v>71</v>
      </c>
      <c r="D29" s="79">
        <f>'[1]DATOS-QUINTO'!AK29</f>
        <v>1</v>
      </c>
      <c r="E29" s="80">
        <f>'[1]DATOS-QUINTO'!AL29</f>
        <v>1</v>
      </c>
      <c r="F29" s="80">
        <f>'[1]DATOS-QUINTO'!AM29</f>
        <v>1</v>
      </c>
      <c r="G29" s="80">
        <f>'[1]DATOS-QUINTO'!AN29</f>
        <v>0</v>
      </c>
      <c r="H29" s="80">
        <f>'[1]DATOS-QUINTO'!AO29</f>
        <v>1</v>
      </c>
      <c r="I29" s="80">
        <f>'[1]DATOS-QUINTO'!AP29</f>
        <v>1</v>
      </c>
      <c r="J29" s="80">
        <f>'[1]DATOS-QUINTO'!AQ29</f>
        <v>1</v>
      </c>
      <c r="K29" s="87">
        <f>'[1]DATOS-QUINTO'!AR29</f>
        <v>1</v>
      </c>
      <c r="L29" s="87">
        <f>'[1]DATOS-QUINTO'!AS29</f>
        <v>1</v>
      </c>
      <c r="M29" s="87">
        <f>'[1]DATOS-QUINTO'!AT29</f>
        <v>0</v>
      </c>
      <c r="N29" s="87">
        <f>'[1]DATOS-QUINTO'!AU29</f>
        <v>1</v>
      </c>
      <c r="O29" s="87">
        <f>'[1]DATOS-QUINTO'!AV29</f>
        <v>1</v>
      </c>
      <c r="P29" s="87">
        <f>'[1]DATOS-QUINTO'!AW29</f>
        <v>1</v>
      </c>
      <c r="Q29" s="87">
        <f>'[1]DATOS-QUINTO'!AX29</f>
        <v>1</v>
      </c>
      <c r="R29" s="87">
        <f>'[1]DATOS-QUINTO'!AY29</f>
        <v>1</v>
      </c>
      <c r="S29" s="87">
        <f>'[1]DATOS-QUINTO'!AZ29</f>
        <v>1</v>
      </c>
      <c r="T29" s="90">
        <f>'[1]DATOS-QUINTO'!BA29</f>
        <v>1</v>
      </c>
      <c r="U29" s="90">
        <f>'[1]DATOS-QUINTO'!BB29</f>
        <v>1</v>
      </c>
      <c r="V29" s="90">
        <f>'[1]DATOS-QUINTO'!BC29</f>
        <v>1</v>
      </c>
      <c r="W29" s="90">
        <f>'[1]DATOS-QUINTO'!BD29</f>
        <v>1</v>
      </c>
      <c r="X29" s="90">
        <f>'[1]DATOS-QUINTO'!BE29</f>
        <v>1</v>
      </c>
      <c r="Y29" s="90">
        <f>'[1]DATOS-QUINTO'!BF29</f>
        <v>1</v>
      </c>
      <c r="Z29" s="90">
        <f>'[1]DATOS-QUINTO'!BG29</f>
        <v>1</v>
      </c>
      <c r="AA29" s="50">
        <f>'[1]DATOS-QUINTO'!BH29</f>
        <v>0</v>
      </c>
      <c r="AB29" s="50">
        <f>'[1]DATOS-QUINTO'!BI29</f>
        <v>0</v>
      </c>
      <c r="AC29" s="50">
        <f>'[1]DATOS-QUINTO'!BJ29</f>
        <v>1</v>
      </c>
      <c r="AD29" s="50">
        <f>'[1]DATOS-QUINTO'!BK29</f>
        <v>0</v>
      </c>
      <c r="AE29" s="50">
        <f>'[1]DATOS-QUINTO'!BL29</f>
        <v>1</v>
      </c>
      <c r="AF29" s="50">
        <f>'[1]DATOS-QUINTO'!BM29</f>
        <v>1</v>
      </c>
      <c r="AG29" s="100">
        <f>'[1]DATOS-QUINTO'!BN29</f>
        <v>1</v>
      </c>
      <c r="AH29" s="100">
        <f>'[1]DATOS-QUINTO'!BO29</f>
        <v>1</v>
      </c>
      <c r="AI29" s="100">
        <f>'[1]DATOS-QUINTO'!BP29</f>
        <v>0</v>
      </c>
      <c r="AJ29" s="100">
        <f>'[1]DATOS-QUINTO'!BQ29</f>
        <v>1</v>
      </c>
      <c r="AK29" s="101">
        <f t="shared" si="44"/>
        <v>1</v>
      </c>
      <c r="AL29" s="101">
        <f t="shared" si="45"/>
        <v>1.12415</v>
      </c>
      <c r="AM29" s="101">
        <f t="shared" si="46"/>
        <v>2</v>
      </c>
      <c r="AN29" s="101">
        <f t="shared" si="47"/>
        <v>2.2013600000000002</v>
      </c>
      <c r="AO29" s="101">
        <f t="shared" si="48"/>
        <v>0</v>
      </c>
      <c r="AP29" s="101">
        <f t="shared" si="49"/>
        <v>0</v>
      </c>
      <c r="AQ29" s="101">
        <f t="shared" si="50"/>
        <v>1</v>
      </c>
      <c r="AR29" s="101">
        <f t="shared" si="51"/>
        <v>1.6583374</v>
      </c>
      <c r="AS29" s="101">
        <f t="shared" si="52"/>
        <v>1</v>
      </c>
      <c r="AT29" s="101">
        <f t="shared" si="53"/>
        <v>1.6587874499999999</v>
      </c>
      <c r="AU29" s="101">
        <f t="shared" si="54"/>
        <v>1</v>
      </c>
      <c r="AV29" s="101">
        <f t="shared" si="55"/>
        <v>1.6782674</v>
      </c>
      <c r="AW29" s="102">
        <f t="shared" si="56"/>
        <v>2</v>
      </c>
      <c r="AX29" s="102">
        <f t="shared" si="57"/>
        <v>2.2483</v>
      </c>
      <c r="AY29" s="102">
        <f t="shared" si="58"/>
        <v>1</v>
      </c>
      <c r="AZ29" s="102">
        <f t="shared" si="59"/>
        <v>1.1006800000000001</v>
      </c>
      <c r="BA29" s="102">
        <f t="shared" si="60"/>
        <v>2</v>
      </c>
      <c r="BB29" s="102">
        <f t="shared" si="61"/>
        <v>1.942896</v>
      </c>
      <c r="BC29" s="102">
        <f t="shared" si="62"/>
        <v>3</v>
      </c>
      <c r="BD29" s="102">
        <f t="shared" si="63"/>
        <v>3.0642420000000001</v>
      </c>
      <c r="BE29" s="103">
        <f t="shared" si="64"/>
        <v>3</v>
      </c>
      <c r="BF29" s="103">
        <f t="shared" si="65"/>
        <v>3.809577</v>
      </c>
      <c r="BG29" s="103">
        <f t="shared" si="66"/>
        <v>2</v>
      </c>
      <c r="BH29" s="103">
        <f t="shared" si="67"/>
        <v>2.4202819999999998</v>
      </c>
      <c r="BI29" s="103">
        <f t="shared" si="68"/>
        <v>1</v>
      </c>
      <c r="BJ29" s="103">
        <f t="shared" si="69"/>
        <v>0.79674</v>
      </c>
      <c r="BK29" s="103">
        <f t="shared" si="70"/>
        <v>1</v>
      </c>
      <c r="BL29" s="103">
        <f t="shared" si="71"/>
        <v>0.80188999999999999</v>
      </c>
      <c r="BM29" s="104">
        <f t="shared" si="72"/>
        <v>0</v>
      </c>
      <c r="BN29" s="104">
        <f t="shared" si="73"/>
        <v>0</v>
      </c>
      <c r="BO29" s="104">
        <f t="shared" si="74"/>
        <v>1</v>
      </c>
      <c r="BP29" s="104">
        <f t="shared" si="75"/>
        <v>1.4254114250000001</v>
      </c>
      <c r="BQ29" s="104">
        <f t="shared" si="76"/>
        <v>2</v>
      </c>
      <c r="BR29" s="104">
        <f t="shared" si="77"/>
        <v>2.3094974000000001</v>
      </c>
      <c r="BS29" s="104">
        <f t="shared" si="78"/>
        <v>2</v>
      </c>
      <c r="BT29" s="104">
        <f t="shared" si="79"/>
        <v>2.2517399999999999</v>
      </c>
      <c r="BU29" s="105">
        <f t="shared" si="80"/>
        <v>1</v>
      </c>
      <c r="BV29" s="105">
        <f t="shared" si="81"/>
        <v>1.2413000000000001</v>
      </c>
      <c r="BW29" s="100">
        <f t="shared" si="15"/>
        <v>1.12415</v>
      </c>
      <c r="BX29" s="90">
        <f t="shared" si="16"/>
        <v>2.2013600000000002</v>
      </c>
      <c r="BY29" s="100">
        <f t="shared" si="17"/>
        <v>0</v>
      </c>
      <c r="BZ29" s="106">
        <f t="shared" si="18"/>
        <v>1.6583374</v>
      </c>
      <c r="CA29" s="90">
        <f t="shared" si="19"/>
        <v>1.6587874499999999</v>
      </c>
      <c r="CB29" s="106">
        <f t="shared" si="20"/>
        <v>1.6782674</v>
      </c>
      <c r="CC29" s="87">
        <f t="shared" si="21"/>
        <v>2.2483</v>
      </c>
      <c r="CD29" s="107">
        <f t="shared" si="22"/>
        <v>1.1006800000000001</v>
      </c>
      <c r="CE29" s="108">
        <f t="shared" si="23"/>
        <v>1.942896</v>
      </c>
      <c r="CF29" s="80">
        <f t="shared" si="24"/>
        <v>3.0642420000000001</v>
      </c>
      <c r="CG29" s="83">
        <f t="shared" si="82"/>
        <v>3.809577</v>
      </c>
      <c r="CH29" s="108">
        <f t="shared" si="25"/>
        <v>2.4202819999999998</v>
      </c>
      <c r="CI29" s="80">
        <f t="shared" si="26"/>
        <v>0.79674</v>
      </c>
      <c r="CJ29" s="90">
        <f t="shared" si="27"/>
        <v>0.80188999999999999</v>
      </c>
      <c r="CK29" s="109">
        <f t="shared" si="28"/>
        <v>0</v>
      </c>
      <c r="CL29" s="110">
        <f t="shared" si="29"/>
        <v>1.4254114250000001</v>
      </c>
      <c r="CM29" s="111">
        <f t="shared" si="30"/>
        <v>2.3094974000000001</v>
      </c>
      <c r="CN29" s="87">
        <f t="shared" si="31"/>
        <v>2.2517399999999999</v>
      </c>
      <c r="CO29" s="112">
        <f t="shared" si="32"/>
        <v>1.2413000000000001</v>
      </c>
      <c r="CP29" s="113">
        <f t="shared" si="83"/>
        <v>31.733458074999998</v>
      </c>
      <c r="CQ29" s="113">
        <f t="shared" si="33"/>
        <v>7</v>
      </c>
      <c r="CR29" s="112">
        <f t="shared" si="34"/>
        <v>27</v>
      </c>
      <c r="CS29" s="112">
        <f t="shared" si="35"/>
        <v>6</v>
      </c>
      <c r="CT29" s="57" t="s">
        <v>96</v>
      </c>
      <c r="CU29" s="94">
        <f t="shared" si="36"/>
        <v>8.3209022499999996</v>
      </c>
      <c r="CV29" s="94">
        <f t="shared" si="37"/>
        <v>8.3561180000000004</v>
      </c>
      <c r="CW29" s="94">
        <f t="shared" si="38"/>
        <v>7.8284889999999994</v>
      </c>
      <c r="CX29" s="94">
        <f t="shared" si="39"/>
        <v>3.7349088250000002</v>
      </c>
      <c r="CY29" s="94">
        <f t="shared" si="40"/>
        <v>3.4930399999999997</v>
      </c>
      <c r="CZ29" s="58" t="s">
        <v>96</v>
      </c>
      <c r="DA29" s="116">
        <f t="shared" ref="DA29:DE29" si="194">CU29/$CP29</f>
        <v>0.262212275458101</v>
      </c>
      <c r="DB29" s="116">
        <f t="shared" si="194"/>
        <v>0.26332201111681086</v>
      </c>
      <c r="DC29" s="116">
        <f t="shared" si="194"/>
        <v>0.24669511219035337</v>
      </c>
      <c r="DD29" s="116">
        <f t="shared" si="194"/>
        <v>0.11769624401389796</v>
      </c>
      <c r="DE29" s="116">
        <f t="shared" si="194"/>
        <v>0.11007435722083686</v>
      </c>
      <c r="DF29" s="58" t="s">
        <v>96</v>
      </c>
      <c r="DG29" s="116">
        <f t="shared" si="42"/>
        <v>0.81818181818181823</v>
      </c>
      <c r="DH29" s="116">
        <f t="shared" si="43"/>
        <v>0.18181818181818182</v>
      </c>
      <c r="DI29" s="46">
        <f>'RANKING-QUINTOS'!L24</f>
        <v>0</v>
      </c>
      <c r="DJ29" s="46">
        <f t="shared" si="85"/>
        <v>16</v>
      </c>
      <c r="DK29" s="118" t="str">
        <f t="shared" si="86"/>
        <v>DyC4ever</v>
      </c>
      <c r="DL29" s="46" t="str">
        <f t="shared" si="87"/>
        <v>YANARICO  BATALLANOS  CAREDEE CAMILA LISZY</v>
      </c>
      <c r="DM29" s="46">
        <v>5</v>
      </c>
      <c r="DN29" s="46" t="s">
        <v>74</v>
      </c>
      <c r="DO29" s="46" t="s">
        <v>186</v>
      </c>
      <c r="DP29" s="46" t="s">
        <v>187</v>
      </c>
      <c r="DQ29" s="46">
        <f t="shared" si="88"/>
        <v>7</v>
      </c>
      <c r="DR29" s="46" t="str">
        <f t="shared" si="89"/>
        <v>TERCIO SUPERIOR</v>
      </c>
      <c r="DS29" s="46">
        <v>33</v>
      </c>
      <c r="DT29" s="46">
        <f t="shared" si="90"/>
        <v>27</v>
      </c>
      <c r="DU29" s="46">
        <f t="shared" si="91"/>
        <v>6</v>
      </c>
      <c r="DV29" s="46">
        <f>'RESULTADOS QUINTO'!HX29</f>
        <v>31.733458075000001</v>
      </c>
      <c r="DW29" s="46">
        <f t="shared" si="92"/>
        <v>16</v>
      </c>
      <c r="DX29" s="119">
        <f t="shared" si="93"/>
        <v>0.81818181818181823</v>
      </c>
      <c r="DY29" s="119"/>
      <c r="EC29" s="120">
        <f t="shared" si="94"/>
        <v>1</v>
      </c>
      <c r="ED29" s="120">
        <v>1.6782674</v>
      </c>
      <c r="EE29" s="120">
        <f t="shared" si="95"/>
        <v>1</v>
      </c>
      <c r="EF29" s="120">
        <f t="shared" si="96"/>
        <v>0</v>
      </c>
      <c r="EG29" s="120">
        <f t="shared" si="97"/>
        <v>1.6782674</v>
      </c>
      <c r="EH29" s="121">
        <f t="shared" si="98"/>
        <v>1</v>
      </c>
      <c r="EI29" s="121">
        <v>1.6587874499999999</v>
      </c>
      <c r="EJ29" s="121">
        <f t="shared" si="99"/>
        <v>1</v>
      </c>
      <c r="EK29" s="121">
        <f t="shared" si="100"/>
        <v>0</v>
      </c>
      <c r="EL29" s="121">
        <f t="shared" si="101"/>
        <v>1.6587874499999999</v>
      </c>
      <c r="EM29" s="122">
        <f t="shared" si="102"/>
        <v>1</v>
      </c>
      <c r="EN29" s="122">
        <v>1.6495770000000001</v>
      </c>
      <c r="EO29" s="122">
        <f t="shared" si="103"/>
        <v>0</v>
      </c>
      <c r="EP29" s="122">
        <f t="shared" si="104"/>
        <v>1</v>
      </c>
      <c r="EQ29" s="122">
        <f t="shared" si="105"/>
        <v>0</v>
      </c>
      <c r="ER29" s="123">
        <f t="shared" si="106"/>
        <v>1</v>
      </c>
      <c r="ES29" s="123">
        <v>1.6583374</v>
      </c>
      <c r="ET29" s="123">
        <f t="shared" si="107"/>
        <v>1</v>
      </c>
      <c r="EU29" s="123">
        <f t="shared" si="108"/>
        <v>0</v>
      </c>
      <c r="EV29" s="123">
        <f t="shared" si="109"/>
        <v>1.6583374</v>
      </c>
      <c r="EW29" s="64">
        <f t="shared" si="110"/>
        <v>4.9953922500000001</v>
      </c>
      <c r="EX29" s="124">
        <f t="shared" si="111"/>
        <v>2</v>
      </c>
      <c r="EY29" s="124">
        <v>1.52482685</v>
      </c>
      <c r="EZ29" s="124">
        <f t="shared" si="112"/>
        <v>0</v>
      </c>
      <c r="FA29" s="124">
        <f t="shared" si="113"/>
        <v>2</v>
      </c>
      <c r="FB29" s="124">
        <f t="shared" si="114"/>
        <v>0</v>
      </c>
      <c r="FC29" s="123">
        <f t="shared" si="115"/>
        <v>2</v>
      </c>
      <c r="FD29" s="123">
        <v>1.4254114250000001</v>
      </c>
      <c r="FE29" s="123">
        <f t="shared" si="116"/>
        <v>1</v>
      </c>
      <c r="FF29" s="123">
        <f t="shared" si="117"/>
        <v>1</v>
      </c>
      <c r="FG29" s="123">
        <f t="shared" si="118"/>
        <v>1.4254114250000001</v>
      </c>
      <c r="FH29" s="122">
        <f t="shared" si="119"/>
        <v>2</v>
      </c>
      <c r="FI29" s="122">
        <v>1.1547487000000001</v>
      </c>
      <c r="FJ29" s="122">
        <f t="shared" si="120"/>
        <v>2</v>
      </c>
      <c r="FK29" s="122">
        <f t="shared" si="121"/>
        <v>0</v>
      </c>
      <c r="FL29" s="122">
        <f t="shared" si="122"/>
        <v>2.3094974000000001</v>
      </c>
      <c r="FM29" s="81">
        <f t="shared" si="123"/>
        <v>3.7349088250000002</v>
      </c>
      <c r="FN29" s="123">
        <f t="shared" si="124"/>
        <v>3</v>
      </c>
      <c r="FO29" s="123">
        <v>1.021414</v>
      </c>
      <c r="FP29" s="123">
        <f t="shared" si="125"/>
        <v>3</v>
      </c>
      <c r="FQ29" s="123">
        <f t="shared" si="126"/>
        <v>0</v>
      </c>
      <c r="FR29" s="123">
        <f t="shared" si="127"/>
        <v>3.0642420000000001</v>
      </c>
      <c r="FS29" s="121">
        <f t="shared" si="128"/>
        <v>2</v>
      </c>
      <c r="FT29" s="121">
        <v>0.97144799999999998</v>
      </c>
      <c r="FU29" s="121">
        <f t="shared" si="129"/>
        <v>2</v>
      </c>
      <c r="FV29" s="121">
        <f t="shared" si="130"/>
        <v>0</v>
      </c>
      <c r="FW29" s="121">
        <f t="shared" si="131"/>
        <v>1.942896</v>
      </c>
      <c r="FX29" s="124">
        <f t="shared" si="177"/>
        <v>3</v>
      </c>
      <c r="FY29" s="124">
        <v>1.2698590000000001</v>
      </c>
      <c r="FZ29" s="124">
        <f t="shared" si="133"/>
        <v>3</v>
      </c>
      <c r="GA29" s="124">
        <f t="shared" si="134"/>
        <v>0</v>
      </c>
      <c r="GB29" s="124">
        <f t="shared" si="135"/>
        <v>3.809577</v>
      </c>
      <c r="GC29" s="125">
        <f t="shared" si="136"/>
        <v>2</v>
      </c>
      <c r="GD29" s="125">
        <v>1.2101409999999999</v>
      </c>
      <c r="GE29" s="125">
        <f t="shared" si="137"/>
        <v>2</v>
      </c>
      <c r="GF29" s="125">
        <f t="shared" si="138"/>
        <v>0</v>
      </c>
      <c r="GG29" s="125">
        <f t="shared" si="139"/>
        <v>2.4202819999999998</v>
      </c>
      <c r="GH29" s="126">
        <f t="shared" si="140"/>
        <v>1</v>
      </c>
      <c r="GI29" s="126">
        <v>0.80188999999999999</v>
      </c>
      <c r="GJ29" s="126">
        <f t="shared" si="141"/>
        <v>1</v>
      </c>
      <c r="GK29" s="126">
        <f t="shared" si="142"/>
        <v>0</v>
      </c>
      <c r="GL29" s="126">
        <f t="shared" si="143"/>
        <v>0.80188999999999999</v>
      </c>
      <c r="GM29" s="124">
        <f t="shared" si="144"/>
        <v>1</v>
      </c>
      <c r="GN29" s="124">
        <v>0.79674</v>
      </c>
      <c r="GO29" s="124">
        <f t="shared" si="145"/>
        <v>1</v>
      </c>
      <c r="GP29" s="124">
        <f t="shared" si="146"/>
        <v>0</v>
      </c>
      <c r="GQ29" s="124">
        <f t="shared" si="147"/>
        <v>0.79674</v>
      </c>
      <c r="GR29" s="100">
        <f t="shared" si="148"/>
        <v>2</v>
      </c>
      <c r="GS29" s="100">
        <v>1.1258699999999999</v>
      </c>
      <c r="GT29" s="100">
        <f t="shared" si="149"/>
        <v>2</v>
      </c>
      <c r="GU29" s="100">
        <f t="shared" si="150"/>
        <v>0</v>
      </c>
      <c r="GV29" s="100">
        <f t="shared" si="151"/>
        <v>2.2517399999999999</v>
      </c>
      <c r="GW29" s="125">
        <f t="shared" si="152"/>
        <v>2</v>
      </c>
      <c r="GX29" s="125">
        <v>1.2413000000000001</v>
      </c>
      <c r="GY29" s="125">
        <f t="shared" si="153"/>
        <v>1</v>
      </c>
      <c r="GZ29" s="125">
        <f t="shared" si="154"/>
        <v>1</v>
      </c>
      <c r="HA29" s="125">
        <f t="shared" si="155"/>
        <v>1.2413000000000001</v>
      </c>
      <c r="HB29" s="81">
        <f t="shared" si="156"/>
        <v>16.328666999999999</v>
      </c>
      <c r="HC29" s="127">
        <f t="shared" si="157"/>
        <v>1</v>
      </c>
      <c r="HD29" s="127">
        <v>1.12415</v>
      </c>
      <c r="HE29" s="127">
        <f t="shared" si="158"/>
        <v>1</v>
      </c>
      <c r="HF29" s="127">
        <f t="shared" si="159"/>
        <v>0</v>
      </c>
      <c r="HG29" s="127">
        <f t="shared" si="160"/>
        <v>1.12415</v>
      </c>
      <c r="HH29" s="120">
        <f t="shared" si="161"/>
        <v>2</v>
      </c>
      <c r="HI29" s="120">
        <v>1.1006800000000001</v>
      </c>
      <c r="HJ29" s="120">
        <f t="shared" si="162"/>
        <v>2</v>
      </c>
      <c r="HK29" s="120">
        <f t="shared" si="163"/>
        <v>0</v>
      </c>
      <c r="HL29" s="120">
        <f t="shared" si="164"/>
        <v>2.2013600000000002</v>
      </c>
      <c r="HM29" s="123">
        <f t="shared" si="165"/>
        <v>2</v>
      </c>
      <c r="HN29" s="123">
        <v>1.1006800000000001</v>
      </c>
      <c r="HO29" s="123">
        <f t="shared" si="166"/>
        <v>1</v>
      </c>
      <c r="HP29" s="123">
        <f t="shared" si="167"/>
        <v>1</v>
      </c>
      <c r="HQ29" s="123">
        <f t="shared" si="168"/>
        <v>1.1006800000000001</v>
      </c>
      <c r="HR29" s="122">
        <f t="shared" si="169"/>
        <v>2</v>
      </c>
      <c r="HS29" s="122">
        <v>1.12415</v>
      </c>
      <c r="HT29" s="122">
        <f t="shared" si="170"/>
        <v>2</v>
      </c>
      <c r="HU29" s="122">
        <f t="shared" si="171"/>
        <v>0</v>
      </c>
      <c r="HV29" s="122">
        <f t="shared" si="172"/>
        <v>2.2483</v>
      </c>
      <c r="HW29" s="81">
        <f t="shared" si="173"/>
        <v>6.6744900000000005</v>
      </c>
      <c r="HX29" s="128">
        <f t="shared" si="174"/>
        <v>31.733458075000001</v>
      </c>
      <c r="IN29" s="46" t="s">
        <v>71</v>
      </c>
      <c r="IO29" s="46" t="s">
        <v>280</v>
      </c>
      <c r="IP29" s="46" t="s">
        <v>281</v>
      </c>
    </row>
    <row r="30" spans="1:250">
      <c r="A30" s="76">
        <v>22</v>
      </c>
      <c r="B30" s="77" t="s">
        <v>97</v>
      </c>
      <c r="C30" s="78" t="s">
        <v>98</v>
      </c>
      <c r="D30" s="79">
        <f>'[1]DATOS-QUINTO'!AK30</f>
        <v>1</v>
      </c>
      <c r="E30" s="80">
        <f>'[1]DATOS-QUINTO'!AL30</f>
        <v>1</v>
      </c>
      <c r="F30" s="80">
        <f>'[1]DATOS-QUINTO'!AM30</f>
        <v>1</v>
      </c>
      <c r="G30" s="80">
        <f>'[1]DATOS-QUINTO'!AN30</f>
        <v>0</v>
      </c>
      <c r="H30" s="80">
        <f>'[1]DATOS-QUINTO'!AO30</f>
        <v>0</v>
      </c>
      <c r="I30" s="80">
        <f>'[1]DATOS-QUINTO'!AP30</f>
        <v>0</v>
      </c>
      <c r="J30" s="80">
        <f>'[1]DATOS-QUINTO'!AQ30</f>
        <v>0</v>
      </c>
      <c r="K30" s="87">
        <f>'[1]DATOS-QUINTO'!AR30</f>
        <v>1</v>
      </c>
      <c r="L30" s="87">
        <f>'[1]DATOS-QUINTO'!AS30</f>
        <v>1</v>
      </c>
      <c r="M30" s="87">
        <f>'[1]DATOS-QUINTO'!AT30</f>
        <v>1</v>
      </c>
      <c r="N30" s="87">
        <f>'[1]DATOS-QUINTO'!AU30</f>
        <v>1</v>
      </c>
      <c r="O30" s="87">
        <f>'[1]DATOS-QUINTO'!AV30</f>
        <v>1</v>
      </c>
      <c r="P30" s="87">
        <f>'[1]DATOS-QUINTO'!AW30</f>
        <v>0</v>
      </c>
      <c r="Q30" s="87">
        <f>'[1]DATOS-QUINTO'!AX30</f>
        <v>0</v>
      </c>
      <c r="R30" s="87">
        <f>'[1]DATOS-QUINTO'!AY30</f>
        <v>0</v>
      </c>
      <c r="S30" s="87">
        <f>'[1]DATOS-QUINTO'!AZ30</f>
        <v>1</v>
      </c>
      <c r="T30" s="90">
        <f>'[1]DATOS-QUINTO'!BA30</f>
        <v>1</v>
      </c>
      <c r="U30" s="90">
        <f>'[1]DATOS-QUINTO'!BB30</f>
        <v>0</v>
      </c>
      <c r="V30" s="90">
        <f>'[1]DATOS-QUINTO'!BC30</f>
        <v>1</v>
      </c>
      <c r="W30" s="90">
        <f>'[1]DATOS-QUINTO'!BD30</f>
        <v>1</v>
      </c>
      <c r="X30" s="90">
        <f>'[1]DATOS-QUINTO'!BE30</f>
        <v>1</v>
      </c>
      <c r="Y30" s="90">
        <f>'[1]DATOS-QUINTO'!BF30</f>
        <v>1</v>
      </c>
      <c r="Z30" s="90">
        <f>'[1]DATOS-QUINTO'!BG30</f>
        <v>1</v>
      </c>
      <c r="AA30" s="50">
        <f>'[1]DATOS-QUINTO'!BH30</f>
        <v>0</v>
      </c>
      <c r="AB30" s="50">
        <f>'[1]DATOS-QUINTO'!BI30</f>
        <v>0</v>
      </c>
      <c r="AC30" s="50">
        <f>'[1]DATOS-QUINTO'!BJ30</f>
        <v>1</v>
      </c>
      <c r="AD30" s="50">
        <f>'[1]DATOS-QUINTO'!BK30</f>
        <v>0</v>
      </c>
      <c r="AE30" s="50">
        <f>'[1]DATOS-QUINTO'!BL30</f>
        <v>1</v>
      </c>
      <c r="AF30" s="50">
        <f>'[1]DATOS-QUINTO'!BM30</f>
        <v>1</v>
      </c>
      <c r="AG30" s="100">
        <f>'[1]DATOS-QUINTO'!BN30</f>
        <v>1</v>
      </c>
      <c r="AH30" s="100">
        <f>'[1]DATOS-QUINTO'!BO30</f>
        <v>1</v>
      </c>
      <c r="AI30" s="100">
        <f>'[1]DATOS-QUINTO'!BP30</f>
        <v>1</v>
      </c>
      <c r="AJ30" s="100">
        <f>'[1]DATOS-QUINTO'!BQ30</f>
        <v>0</v>
      </c>
      <c r="AK30" s="101">
        <f t="shared" si="44"/>
        <v>1</v>
      </c>
      <c r="AL30" s="101">
        <f t="shared" si="45"/>
        <v>1.12415</v>
      </c>
      <c r="AM30" s="101">
        <f t="shared" si="46"/>
        <v>2</v>
      </c>
      <c r="AN30" s="101">
        <f t="shared" si="47"/>
        <v>2.2013600000000002</v>
      </c>
      <c r="AO30" s="101">
        <f t="shared" si="48"/>
        <v>0</v>
      </c>
      <c r="AP30" s="101">
        <f t="shared" si="49"/>
        <v>0</v>
      </c>
      <c r="AQ30" s="101">
        <f t="shared" si="50"/>
        <v>0</v>
      </c>
      <c r="AR30" s="101">
        <f t="shared" si="51"/>
        <v>0</v>
      </c>
      <c r="AS30" s="101">
        <f t="shared" si="52"/>
        <v>0</v>
      </c>
      <c r="AT30" s="101">
        <f t="shared" si="53"/>
        <v>0</v>
      </c>
      <c r="AU30" s="101">
        <f t="shared" si="54"/>
        <v>0</v>
      </c>
      <c r="AV30" s="101">
        <f t="shared" si="55"/>
        <v>0</v>
      </c>
      <c r="AW30" s="102">
        <f t="shared" si="56"/>
        <v>2</v>
      </c>
      <c r="AX30" s="102">
        <f t="shared" si="57"/>
        <v>2.2483</v>
      </c>
      <c r="AY30" s="102">
        <f t="shared" si="58"/>
        <v>2</v>
      </c>
      <c r="AZ30" s="102">
        <f t="shared" si="59"/>
        <v>2.2013600000000002</v>
      </c>
      <c r="BA30" s="102">
        <f t="shared" si="60"/>
        <v>1</v>
      </c>
      <c r="BB30" s="102">
        <f t="shared" si="61"/>
        <v>0.97144799999999998</v>
      </c>
      <c r="BC30" s="102">
        <f t="shared" si="62"/>
        <v>1</v>
      </c>
      <c r="BD30" s="102">
        <f t="shared" si="63"/>
        <v>1.021414</v>
      </c>
      <c r="BE30" s="103">
        <f t="shared" si="64"/>
        <v>2</v>
      </c>
      <c r="BF30" s="103">
        <f t="shared" si="65"/>
        <v>2.5397180000000001</v>
      </c>
      <c r="BG30" s="103">
        <f t="shared" si="66"/>
        <v>2</v>
      </c>
      <c r="BH30" s="103">
        <f t="shared" si="67"/>
        <v>2.4202819999999998</v>
      </c>
      <c r="BI30" s="103">
        <f t="shared" si="68"/>
        <v>1</v>
      </c>
      <c r="BJ30" s="103">
        <f t="shared" si="69"/>
        <v>0.79674</v>
      </c>
      <c r="BK30" s="103">
        <f t="shared" si="70"/>
        <v>1</v>
      </c>
      <c r="BL30" s="103">
        <f t="shared" si="71"/>
        <v>0.80188999999999999</v>
      </c>
      <c r="BM30" s="104">
        <f t="shared" si="72"/>
        <v>0</v>
      </c>
      <c r="BN30" s="104">
        <f t="shared" si="73"/>
        <v>0</v>
      </c>
      <c r="BO30" s="104">
        <f t="shared" si="74"/>
        <v>1</v>
      </c>
      <c r="BP30" s="104">
        <f t="shared" si="75"/>
        <v>1.4254114250000001</v>
      </c>
      <c r="BQ30" s="104">
        <f t="shared" si="76"/>
        <v>2</v>
      </c>
      <c r="BR30" s="104">
        <f t="shared" si="77"/>
        <v>2.3094974000000001</v>
      </c>
      <c r="BS30" s="104">
        <f t="shared" si="78"/>
        <v>2</v>
      </c>
      <c r="BT30" s="104">
        <f t="shared" si="79"/>
        <v>2.2517399999999999</v>
      </c>
      <c r="BU30" s="105">
        <f t="shared" si="80"/>
        <v>1</v>
      </c>
      <c r="BV30" s="105">
        <f t="shared" si="81"/>
        <v>1.2413000000000001</v>
      </c>
      <c r="BW30" s="100">
        <f t="shared" si="15"/>
        <v>1.12415</v>
      </c>
      <c r="BX30" s="90">
        <f t="shared" si="16"/>
        <v>2.2013600000000002</v>
      </c>
      <c r="BY30" s="100">
        <f t="shared" si="17"/>
        <v>0</v>
      </c>
      <c r="BZ30" s="106">
        <f t="shared" si="18"/>
        <v>0</v>
      </c>
      <c r="CA30" s="90">
        <f t="shared" si="19"/>
        <v>0</v>
      </c>
      <c r="CB30" s="106">
        <f t="shared" si="20"/>
        <v>0</v>
      </c>
      <c r="CC30" s="87">
        <f t="shared" si="21"/>
        <v>2.2483</v>
      </c>
      <c r="CD30" s="107">
        <f t="shared" si="22"/>
        <v>2.2013600000000002</v>
      </c>
      <c r="CE30" s="108">
        <f t="shared" si="23"/>
        <v>0.97144799999999998</v>
      </c>
      <c r="CF30" s="80">
        <f t="shared" si="24"/>
        <v>1.021414</v>
      </c>
      <c r="CG30" s="83">
        <f t="shared" si="82"/>
        <v>2.5397180000000001</v>
      </c>
      <c r="CH30" s="108">
        <f t="shared" si="25"/>
        <v>2.4202819999999998</v>
      </c>
      <c r="CI30" s="80">
        <f t="shared" si="26"/>
        <v>0.79674</v>
      </c>
      <c r="CJ30" s="90">
        <f t="shared" si="27"/>
        <v>0.80188999999999999</v>
      </c>
      <c r="CK30" s="109">
        <f t="shared" si="28"/>
        <v>0</v>
      </c>
      <c r="CL30" s="110">
        <f t="shared" si="29"/>
        <v>1.4254114250000001</v>
      </c>
      <c r="CM30" s="111">
        <f t="shared" si="30"/>
        <v>2.3094974000000001</v>
      </c>
      <c r="CN30" s="87">
        <f t="shared" si="31"/>
        <v>2.2517399999999999</v>
      </c>
      <c r="CO30" s="112">
        <f t="shared" si="32"/>
        <v>1.2413000000000001</v>
      </c>
      <c r="CP30" s="113">
        <f t="shared" si="83"/>
        <v>23.554610825000001</v>
      </c>
      <c r="CQ30" s="113">
        <f t="shared" si="33"/>
        <v>22</v>
      </c>
      <c r="CR30" s="112">
        <f t="shared" si="34"/>
        <v>21</v>
      </c>
      <c r="CS30" s="112">
        <f t="shared" si="35"/>
        <v>12</v>
      </c>
      <c r="CT30" s="57" t="s">
        <v>97</v>
      </c>
      <c r="CU30" s="94">
        <f t="shared" si="36"/>
        <v>3.3255100000000004</v>
      </c>
      <c r="CV30" s="94">
        <f t="shared" si="37"/>
        <v>6.4425219999999994</v>
      </c>
      <c r="CW30" s="94">
        <f t="shared" si="38"/>
        <v>6.55863</v>
      </c>
      <c r="CX30" s="94">
        <f t="shared" si="39"/>
        <v>3.7349088250000002</v>
      </c>
      <c r="CY30" s="94">
        <f t="shared" si="40"/>
        <v>3.4930399999999997</v>
      </c>
      <c r="CZ30" s="58" t="s">
        <v>97</v>
      </c>
      <c r="DA30" s="116">
        <f t="shared" ref="DA30:DE30" si="195">CU30/$CP30</f>
        <v>0.14118297367369051</v>
      </c>
      <c r="DB30" s="116">
        <f t="shared" si="195"/>
        <v>0.27351426214871455</v>
      </c>
      <c r="DC30" s="116">
        <f t="shared" si="195"/>
        <v>0.27844357305359979</v>
      </c>
      <c r="DD30" s="116">
        <f t="shared" si="195"/>
        <v>0.15856380955510863</v>
      </c>
      <c r="DE30" s="116">
        <f t="shared" si="195"/>
        <v>0.1482953815688865</v>
      </c>
      <c r="DF30" s="58" t="s">
        <v>97</v>
      </c>
      <c r="DG30" s="116">
        <f t="shared" si="42"/>
        <v>0.63636363636363635</v>
      </c>
      <c r="DH30" s="116">
        <f t="shared" si="43"/>
        <v>0.36363636363636365</v>
      </c>
      <c r="DI30" s="46">
        <f>'RANKING-QUINTOS'!L25</f>
        <v>0</v>
      </c>
      <c r="DJ30" s="46">
        <f t="shared" si="85"/>
        <v>13</v>
      </c>
      <c r="DK30" s="118" t="str">
        <f t="shared" si="86"/>
        <v>Mili1234</v>
      </c>
      <c r="DL30" s="46" t="str">
        <f t="shared" si="87"/>
        <v>ALVARO  ARAOZ  MILAGROS SAMAI</v>
      </c>
      <c r="DM30" s="46">
        <v>5</v>
      </c>
      <c r="DN30" s="46" t="s">
        <v>75</v>
      </c>
      <c r="DO30" s="46" t="s">
        <v>186</v>
      </c>
      <c r="DP30" s="46" t="s">
        <v>187</v>
      </c>
      <c r="DQ30" s="46">
        <f t="shared" si="88"/>
        <v>17</v>
      </c>
      <c r="DR30" s="46" t="str">
        <f t="shared" si="89"/>
        <v xml:space="preserve"> </v>
      </c>
      <c r="DS30" s="46">
        <v>33</v>
      </c>
      <c r="DT30" s="46">
        <f t="shared" si="90"/>
        <v>21</v>
      </c>
      <c r="DU30" s="46">
        <f t="shared" si="91"/>
        <v>12</v>
      </c>
      <c r="DV30" s="46">
        <f>'RESULTADOS QUINTO'!HX30</f>
        <v>25.232878225</v>
      </c>
      <c r="DW30" s="46">
        <f t="shared" si="92"/>
        <v>13</v>
      </c>
      <c r="DX30" s="119">
        <f t="shared" si="93"/>
        <v>0.63636363636363635</v>
      </c>
      <c r="DY30" s="119"/>
      <c r="EC30" s="120">
        <f t="shared" si="94"/>
        <v>1</v>
      </c>
      <c r="ED30" s="120">
        <v>1.6782674</v>
      </c>
      <c r="EE30" s="120">
        <f t="shared" si="95"/>
        <v>1</v>
      </c>
      <c r="EF30" s="120">
        <f t="shared" si="96"/>
        <v>0</v>
      </c>
      <c r="EG30" s="120">
        <f t="shared" si="97"/>
        <v>1.6782674</v>
      </c>
      <c r="EH30" s="121">
        <f t="shared" si="98"/>
        <v>1</v>
      </c>
      <c r="EI30" s="121">
        <v>1.6587874499999999</v>
      </c>
      <c r="EJ30" s="121">
        <f t="shared" si="99"/>
        <v>0</v>
      </c>
      <c r="EK30" s="121">
        <f t="shared" si="100"/>
        <v>1</v>
      </c>
      <c r="EL30" s="121">
        <f t="shared" si="101"/>
        <v>0</v>
      </c>
      <c r="EM30" s="122">
        <f t="shared" si="102"/>
        <v>1</v>
      </c>
      <c r="EN30" s="122">
        <v>1.6495770000000001</v>
      </c>
      <c r="EO30" s="122">
        <f t="shared" si="103"/>
        <v>0</v>
      </c>
      <c r="EP30" s="122">
        <f t="shared" si="104"/>
        <v>1</v>
      </c>
      <c r="EQ30" s="122">
        <f t="shared" si="105"/>
        <v>0</v>
      </c>
      <c r="ER30" s="123">
        <f t="shared" si="106"/>
        <v>1</v>
      </c>
      <c r="ES30" s="123">
        <v>1.6583374</v>
      </c>
      <c r="ET30" s="123">
        <f t="shared" si="107"/>
        <v>0</v>
      </c>
      <c r="EU30" s="123">
        <f t="shared" si="108"/>
        <v>1</v>
      </c>
      <c r="EV30" s="123">
        <f t="shared" si="109"/>
        <v>0</v>
      </c>
      <c r="EW30" s="64">
        <f t="shared" si="110"/>
        <v>1.6782674</v>
      </c>
      <c r="EX30" s="124">
        <f t="shared" si="111"/>
        <v>2</v>
      </c>
      <c r="EY30" s="124">
        <v>1.52482685</v>
      </c>
      <c r="EZ30" s="124">
        <f t="shared" si="112"/>
        <v>0</v>
      </c>
      <c r="FA30" s="124">
        <f t="shared" si="113"/>
        <v>2</v>
      </c>
      <c r="FB30" s="124">
        <f t="shared" si="114"/>
        <v>0</v>
      </c>
      <c r="FC30" s="123">
        <f t="shared" si="115"/>
        <v>2</v>
      </c>
      <c r="FD30" s="123">
        <v>1.4254114250000001</v>
      </c>
      <c r="FE30" s="123">
        <f t="shared" si="116"/>
        <v>1</v>
      </c>
      <c r="FF30" s="123">
        <f t="shared" si="117"/>
        <v>1</v>
      </c>
      <c r="FG30" s="123">
        <f t="shared" si="118"/>
        <v>1.4254114250000001</v>
      </c>
      <c r="FH30" s="122">
        <f t="shared" si="119"/>
        <v>2</v>
      </c>
      <c r="FI30" s="122">
        <v>1.1547487000000001</v>
      </c>
      <c r="FJ30" s="122">
        <f t="shared" si="120"/>
        <v>2</v>
      </c>
      <c r="FK30" s="122">
        <f t="shared" si="121"/>
        <v>0</v>
      </c>
      <c r="FL30" s="122">
        <f t="shared" si="122"/>
        <v>2.3094974000000001</v>
      </c>
      <c r="FM30" s="81">
        <f t="shared" si="123"/>
        <v>3.7349088250000002</v>
      </c>
      <c r="FN30" s="123">
        <f t="shared" si="124"/>
        <v>3</v>
      </c>
      <c r="FO30" s="123">
        <v>1.021414</v>
      </c>
      <c r="FP30" s="123">
        <f t="shared" si="125"/>
        <v>1</v>
      </c>
      <c r="FQ30" s="123">
        <f t="shared" si="126"/>
        <v>2</v>
      </c>
      <c r="FR30" s="123">
        <f t="shared" si="127"/>
        <v>1.021414</v>
      </c>
      <c r="FS30" s="121">
        <f t="shared" si="128"/>
        <v>2</v>
      </c>
      <c r="FT30" s="121">
        <v>0.97144799999999998</v>
      </c>
      <c r="FU30" s="121">
        <f t="shared" si="129"/>
        <v>1</v>
      </c>
      <c r="FV30" s="121">
        <f t="shared" si="130"/>
        <v>1</v>
      </c>
      <c r="FW30" s="121">
        <f t="shared" si="131"/>
        <v>0.97144799999999998</v>
      </c>
      <c r="FX30" s="124">
        <f t="shared" si="177"/>
        <v>3</v>
      </c>
      <c r="FY30" s="124">
        <v>1.2698590000000001</v>
      </c>
      <c r="FZ30" s="124">
        <f t="shared" si="133"/>
        <v>2</v>
      </c>
      <c r="GA30" s="124">
        <f t="shared" si="134"/>
        <v>1</v>
      </c>
      <c r="GB30" s="124">
        <f t="shared" si="135"/>
        <v>2.5397180000000001</v>
      </c>
      <c r="GC30" s="125">
        <f t="shared" si="136"/>
        <v>2</v>
      </c>
      <c r="GD30" s="125">
        <v>1.2101409999999999</v>
      </c>
      <c r="GE30" s="125">
        <f t="shared" si="137"/>
        <v>2</v>
      </c>
      <c r="GF30" s="125">
        <f t="shared" si="138"/>
        <v>0</v>
      </c>
      <c r="GG30" s="125">
        <f t="shared" si="139"/>
        <v>2.4202819999999998</v>
      </c>
      <c r="GH30" s="126">
        <f t="shared" si="140"/>
        <v>1</v>
      </c>
      <c r="GI30" s="126">
        <v>0.80188999999999999</v>
      </c>
      <c r="GJ30" s="126">
        <f t="shared" si="141"/>
        <v>1</v>
      </c>
      <c r="GK30" s="126">
        <f t="shared" si="142"/>
        <v>0</v>
      </c>
      <c r="GL30" s="126">
        <f t="shared" si="143"/>
        <v>0.80188999999999999</v>
      </c>
      <c r="GM30" s="124">
        <f t="shared" si="144"/>
        <v>1</v>
      </c>
      <c r="GN30" s="124">
        <v>0.79674</v>
      </c>
      <c r="GO30" s="124">
        <f t="shared" si="145"/>
        <v>1</v>
      </c>
      <c r="GP30" s="124">
        <f t="shared" si="146"/>
        <v>0</v>
      </c>
      <c r="GQ30" s="124">
        <f t="shared" si="147"/>
        <v>0.79674</v>
      </c>
      <c r="GR30" s="100">
        <f t="shared" si="148"/>
        <v>2</v>
      </c>
      <c r="GS30" s="100">
        <v>1.1258699999999999</v>
      </c>
      <c r="GT30" s="100">
        <f t="shared" si="149"/>
        <v>2</v>
      </c>
      <c r="GU30" s="100">
        <f t="shared" si="150"/>
        <v>0</v>
      </c>
      <c r="GV30" s="100">
        <f t="shared" si="151"/>
        <v>2.2517399999999999</v>
      </c>
      <c r="GW30" s="125">
        <f t="shared" si="152"/>
        <v>2</v>
      </c>
      <c r="GX30" s="125">
        <v>1.2413000000000001</v>
      </c>
      <c r="GY30" s="125">
        <f t="shared" si="153"/>
        <v>1</v>
      </c>
      <c r="GZ30" s="125">
        <f t="shared" si="154"/>
        <v>1</v>
      </c>
      <c r="HA30" s="125">
        <f t="shared" si="155"/>
        <v>1.2413000000000001</v>
      </c>
      <c r="HB30" s="81">
        <f t="shared" si="156"/>
        <v>12.044532</v>
      </c>
      <c r="HC30" s="127">
        <f t="shared" si="157"/>
        <v>1</v>
      </c>
      <c r="HD30" s="127">
        <v>1.12415</v>
      </c>
      <c r="HE30" s="127">
        <f t="shared" si="158"/>
        <v>1</v>
      </c>
      <c r="HF30" s="127">
        <f t="shared" si="159"/>
        <v>0</v>
      </c>
      <c r="HG30" s="127">
        <f t="shared" si="160"/>
        <v>1.12415</v>
      </c>
      <c r="HH30" s="120">
        <f t="shared" si="161"/>
        <v>2</v>
      </c>
      <c r="HI30" s="120">
        <v>1.1006800000000001</v>
      </c>
      <c r="HJ30" s="120">
        <f t="shared" si="162"/>
        <v>2</v>
      </c>
      <c r="HK30" s="120">
        <f t="shared" si="163"/>
        <v>0</v>
      </c>
      <c r="HL30" s="120">
        <f t="shared" si="164"/>
        <v>2.2013600000000002</v>
      </c>
      <c r="HM30" s="123">
        <f t="shared" si="165"/>
        <v>2</v>
      </c>
      <c r="HN30" s="123">
        <v>1.1006800000000001</v>
      </c>
      <c r="HO30" s="123">
        <f t="shared" si="166"/>
        <v>2</v>
      </c>
      <c r="HP30" s="123">
        <f t="shared" si="167"/>
        <v>0</v>
      </c>
      <c r="HQ30" s="123">
        <f t="shared" si="168"/>
        <v>2.2013600000000002</v>
      </c>
      <c r="HR30" s="122">
        <f t="shared" si="169"/>
        <v>2</v>
      </c>
      <c r="HS30" s="122">
        <v>1.12415</v>
      </c>
      <c r="HT30" s="122">
        <f t="shared" si="170"/>
        <v>2</v>
      </c>
      <c r="HU30" s="122">
        <f t="shared" si="171"/>
        <v>0</v>
      </c>
      <c r="HV30" s="122">
        <f t="shared" si="172"/>
        <v>2.2483</v>
      </c>
      <c r="HW30" s="81">
        <f t="shared" si="173"/>
        <v>7.775170000000001</v>
      </c>
      <c r="HX30" s="128">
        <f t="shared" si="174"/>
        <v>25.232878225</v>
      </c>
      <c r="IN30" s="46" t="s">
        <v>98</v>
      </c>
      <c r="IO30" s="46" t="s">
        <v>97</v>
      </c>
      <c r="IP30" s="46" t="s">
        <v>282</v>
      </c>
    </row>
    <row r="31" spans="1:250">
      <c r="A31" s="76">
        <v>23</v>
      </c>
      <c r="B31" s="77" t="s">
        <v>99</v>
      </c>
      <c r="C31" s="78" t="s">
        <v>98</v>
      </c>
      <c r="D31" s="79">
        <f>'[1]DATOS-QUINTO'!AK31</f>
        <v>0</v>
      </c>
      <c r="E31" s="80">
        <f>'[1]DATOS-QUINTO'!AL31</f>
        <v>0</v>
      </c>
      <c r="F31" s="80">
        <f>'[1]DATOS-QUINTO'!AM31</f>
        <v>1</v>
      </c>
      <c r="G31" s="80">
        <f>'[1]DATOS-QUINTO'!AN31</f>
        <v>0</v>
      </c>
      <c r="H31" s="80">
        <f>'[1]DATOS-QUINTO'!AO31</f>
        <v>1</v>
      </c>
      <c r="I31" s="80">
        <f>'[1]DATOS-QUINTO'!AP31</f>
        <v>0</v>
      </c>
      <c r="J31" s="80">
        <f>'[1]DATOS-QUINTO'!AQ31</f>
        <v>0</v>
      </c>
      <c r="K31" s="87">
        <f>'[1]DATOS-QUINTO'!AR31</f>
        <v>1</v>
      </c>
      <c r="L31" s="87">
        <f>'[1]DATOS-QUINTO'!AS31</f>
        <v>1</v>
      </c>
      <c r="M31" s="87">
        <f>'[1]DATOS-QUINTO'!AT31</f>
        <v>1</v>
      </c>
      <c r="N31" s="87">
        <f>'[1]DATOS-QUINTO'!AU31</f>
        <v>1</v>
      </c>
      <c r="O31" s="87">
        <f>'[1]DATOS-QUINTO'!AV31</f>
        <v>1</v>
      </c>
      <c r="P31" s="87">
        <f>'[1]DATOS-QUINTO'!AW31</f>
        <v>1</v>
      </c>
      <c r="Q31" s="87">
        <f>'[1]DATOS-QUINTO'!AX31</f>
        <v>1</v>
      </c>
      <c r="R31" s="87">
        <f>'[1]DATOS-QUINTO'!AY31</f>
        <v>1</v>
      </c>
      <c r="S31" s="87">
        <f>'[1]DATOS-QUINTO'!AZ31</f>
        <v>1</v>
      </c>
      <c r="T31" s="90">
        <f>'[1]DATOS-QUINTO'!BA31</f>
        <v>0</v>
      </c>
      <c r="U31" s="90">
        <f>'[1]DATOS-QUINTO'!BB31</f>
        <v>1</v>
      </c>
      <c r="V31" s="90">
        <f>'[1]DATOS-QUINTO'!BC31</f>
        <v>1</v>
      </c>
      <c r="W31" s="90">
        <f>'[1]DATOS-QUINTO'!BD31</f>
        <v>1</v>
      </c>
      <c r="X31" s="90">
        <f>'[1]DATOS-QUINTO'!BE31</f>
        <v>1</v>
      </c>
      <c r="Y31" s="90">
        <f>'[1]DATOS-QUINTO'!BF31</f>
        <v>1</v>
      </c>
      <c r="Z31" s="90">
        <f>'[1]DATOS-QUINTO'!BG31</f>
        <v>1</v>
      </c>
      <c r="AA31" s="50">
        <f>'[1]DATOS-QUINTO'!BH31</f>
        <v>1</v>
      </c>
      <c r="AB31" s="50">
        <f>'[1]DATOS-QUINTO'!BI31</f>
        <v>0</v>
      </c>
      <c r="AC31" s="50">
        <f>'[1]DATOS-QUINTO'!BJ31</f>
        <v>1</v>
      </c>
      <c r="AD31" s="50">
        <f>'[1]DATOS-QUINTO'!BK31</f>
        <v>0</v>
      </c>
      <c r="AE31" s="50">
        <f>'[1]DATOS-QUINTO'!BL31</f>
        <v>0</v>
      </c>
      <c r="AF31" s="50">
        <f>'[1]DATOS-QUINTO'!BM31</f>
        <v>1</v>
      </c>
      <c r="AG31" s="100">
        <f>'[1]DATOS-QUINTO'!BN31</f>
        <v>1</v>
      </c>
      <c r="AH31" s="100">
        <f>'[1]DATOS-QUINTO'!BO31</f>
        <v>1</v>
      </c>
      <c r="AI31" s="100">
        <f>'[1]DATOS-QUINTO'!BP31</f>
        <v>0</v>
      </c>
      <c r="AJ31" s="100">
        <f>'[1]DATOS-QUINTO'!BQ31</f>
        <v>0</v>
      </c>
      <c r="AK31" s="101">
        <f t="shared" si="44"/>
        <v>0</v>
      </c>
      <c r="AL31" s="101">
        <f t="shared" si="45"/>
        <v>0</v>
      </c>
      <c r="AM31" s="101">
        <f t="shared" si="46"/>
        <v>1</v>
      </c>
      <c r="AN31" s="101">
        <f t="shared" si="47"/>
        <v>1.1006800000000001</v>
      </c>
      <c r="AO31" s="101">
        <f t="shared" si="48"/>
        <v>0</v>
      </c>
      <c r="AP31" s="101">
        <f t="shared" si="49"/>
        <v>0</v>
      </c>
      <c r="AQ31" s="101">
        <f t="shared" si="50"/>
        <v>1</v>
      </c>
      <c r="AR31" s="101">
        <f t="shared" si="51"/>
        <v>1.6583374</v>
      </c>
      <c r="AS31" s="101">
        <f t="shared" si="52"/>
        <v>0</v>
      </c>
      <c r="AT31" s="101">
        <f t="shared" si="53"/>
        <v>0</v>
      </c>
      <c r="AU31" s="101">
        <f t="shared" si="54"/>
        <v>0</v>
      </c>
      <c r="AV31" s="101">
        <f t="shared" si="55"/>
        <v>0</v>
      </c>
      <c r="AW31" s="102">
        <f t="shared" si="56"/>
        <v>2</v>
      </c>
      <c r="AX31" s="102">
        <f t="shared" si="57"/>
        <v>2.2483</v>
      </c>
      <c r="AY31" s="102">
        <f t="shared" si="58"/>
        <v>2</v>
      </c>
      <c r="AZ31" s="102">
        <f t="shared" si="59"/>
        <v>2.2013600000000002</v>
      </c>
      <c r="BA31" s="102">
        <f t="shared" si="60"/>
        <v>2</v>
      </c>
      <c r="BB31" s="102">
        <f t="shared" si="61"/>
        <v>1.942896</v>
      </c>
      <c r="BC31" s="102">
        <f t="shared" si="62"/>
        <v>3</v>
      </c>
      <c r="BD31" s="102">
        <f t="shared" si="63"/>
        <v>3.0642420000000001</v>
      </c>
      <c r="BE31" s="103">
        <f t="shared" si="64"/>
        <v>2</v>
      </c>
      <c r="BF31" s="103">
        <f t="shared" si="65"/>
        <v>2.5397180000000001</v>
      </c>
      <c r="BG31" s="103">
        <f t="shared" si="66"/>
        <v>2</v>
      </c>
      <c r="BH31" s="103">
        <f t="shared" si="67"/>
        <v>2.4202819999999998</v>
      </c>
      <c r="BI31" s="103">
        <f t="shared" si="68"/>
        <v>1</v>
      </c>
      <c r="BJ31" s="103">
        <f t="shared" si="69"/>
        <v>0.79674</v>
      </c>
      <c r="BK31" s="103">
        <f t="shared" si="70"/>
        <v>1</v>
      </c>
      <c r="BL31" s="103">
        <f t="shared" si="71"/>
        <v>0.80188999999999999</v>
      </c>
      <c r="BM31" s="104">
        <f t="shared" si="72"/>
        <v>1</v>
      </c>
      <c r="BN31" s="104">
        <f t="shared" si="73"/>
        <v>1.52482685</v>
      </c>
      <c r="BO31" s="104">
        <f t="shared" si="74"/>
        <v>1</v>
      </c>
      <c r="BP31" s="104">
        <f t="shared" si="75"/>
        <v>1.4254114250000001</v>
      </c>
      <c r="BQ31" s="104">
        <f t="shared" si="76"/>
        <v>1</v>
      </c>
      <c r="BR31" s="104">
        <f t="shared" si="77"/>
        <v>1.1547487000000001</v>
      </c>
      <c r="BS31" s="104">
        <f t="shared" si="78"/>
        <v>2</v>
      </c>
      <c r="BT31" s="104">
        <f t="shared" si="79"/>
        <v>2.2517399999999999</v>
      </c>
      <c r="BU31" s="105">
        <f t="shared" si="80"/>
        <v>0</v>
      </c>
      <c r="BV31" s="105">
        <f t="shared" si="81"/>
        <v>0</v>
      </c>
      <c r="BW31" s="100">
        <f t="shared" si="15"/>
        <v>0</v>
      </c>
      <c r="BX31" s="90">
        <f t="shared" si="16"/>
        <v>1.1006800000000001</v>
      </c>
      <c r="BY31" s="100">
        <f t="shared" si="17"/>
        <v>0</v>
      </c>
      <c r="BZ31" s="106">
        <f t="shared" si="18"/>
        <v>1.6583374</v>
      </c>
      <c r="CA31" s="90">
        <f t="shared" si="19"/>
        <v>0</v>
      </c>
      <c r="CB31" s="106">
        <f t="shared" si="20"/>
        <v>0</v>
      </c>
      <c r="CC31" s="87">
        <f t="shared" si="21"/>
        <v>2.2483</v>
      </c>
      <c r="CD31" s="107">
        <f t="shared" si="22"/>
        <v>2.2013600000000002</v>
      </c>
      <c r="CE31" s="108">
        <f t="shared" si="23"/>
        <v>1.942896</v>
      </c>
      <c r="CF31" s="80">
        <f t="shared" si="24"/>
        <v>3.0642420000000001</v>
      </c>
      <c r="CG31" s="83">
        <f t="shared" si="82"/>
        <v>2.5397180000000001</v>
      </c>
      <c r="CH31" s="108">
        <f t="shared" si="25"/>
        <v>2.4202819999999998</v>
      </c>
      <c r="CI31" s="80">
        <f t="shared" si="26"/>
        <v>0.79674</v>
      </c>
      <c r="CJ31" s="90">
        <f t="shared" si="27"/>
        <v>0.80188999999999999</v>
      </c>
      <c r="CK31" s="109">
        <f t="shared" si="28"/>
        <v>1.52482685</v>
      </c>
      <c r="CL31" s="110">
        <f t="shared" si="29"/>
        <v>1.4254114250000001</v>
      </c>
      <c r="CM31" s="111">
        <f t="shared" si="30"/>
        <v>1.1547487000000001</v>
      </c>
      <c r="CN31" s="87">
        <f t="shared" si="31"/>
        <v>2.2517399999999999</v>
      </c>
      <c r="CO31" s="112">
        <f t="shared" si="32"/>
        <v>0</v>
      </c>
      <c r="CP31" s="113">
        <f t="shared" si="83"/>
        <v>25.131172374999998</v>
      </c>
      <c r="CQ31" s="113">
        <f t="shared" si="33"/>
        <v>18</v>
      </c>
      <c r="CR31" s="112">
        <f t="shared" si="34"/>
        <v>22</v>
      </c>
      <c r="CS31" s="112">
        <f t="shared" si="35"/>
        <v>11</v>
      </c>
      <c r="CT31" s="57" t="s">
        <v>99</v>
      </c>
      <c r="CU31" s="94">
        <f t="shared" si="36"/>
        <v>2.7590174000000003</v>
      </c>
      <c r="CV31" s="94">
        <f t="shared" si="37"/>
        <v>9.4567979999999991</v>
      </c>
      <c r="CW31" s="94">
        <f t="shared" si="38"/>
        <v>6.55863</v>
      </c>
      <c r="CX31" s="94">
        <f t="shared" si="39"/>
        <v>4.1049869750000001</v>
      </c>
      <c r="CY31" s="94">
        <f t="shared" si="40"/>
        <v>2.2517399999999999</v>
      </c>
      <c r="CZ31" s="58" t="s">
        <v>99</v>
      </c>
      <c r="DA31" s="116">
        <f t="shared" ref="DA31:DE31" si="196">CU31/$CP31</f>
        <v>0.10978466737765952</v>
      </c>
      <c r="DB31" s="116">
        <f t="shared" si="196"/>
        <v>0.37629752639027053</v>
      </c>
      <c r="DC31" s="116">
        <f t="shared" si="196"/>
        <v>0.2609758869237791</v>
      </c>
      <c r="DD31" s="116">
        <f t="shared" si="196"/>
        <v>0.16334243837679302</v>
      </c>
      <c r="DE31" s="116">
        <f t="shared" si="196"/>
        <v>8.959948093149793E-2</v>
      </c>
      <c r="DF31" s="58" t="s">
        <v>99</v>
      </c>
      <c r="DG31" s="116">
        <f t="shared" si="42"/>
        <v>0.66666666666666663</v>
      </c>
      <c r="DH31" s="116">
        <f t="shared" si="43"/>
        <v>0.33333333333333331</v>
      </c>
      <c r="DI31" s="46">
        <f>'RANKING-QUINTOS'!L26</f>
        <v>0</v>
      </c>
      <c r="DJ31" s="46">
        <f t="shared" si="85"/>
        <v>13</v>
      </c>
      <c r="DK31" s="118" t="str">
        <f t="shared" si="86"/>
        <v>Kiara903</v>
      </c>
      <c r="DL31" s="46" t="str">
        <f t="shared" si="87"/>
        <v>ARPITA  MAMANI  KIARA YARUSHKA GERALDYNE</v>
      </c>
      <c r="DM31" s="46">
        <v>5</v>
      </c>
      <c r="DN31" s="46" t="s">
        <v>75</v>
      </c>
      <c r="DO31" s="46" t="s">
        <v>186</v>
      </c>
      <c r="DP31" s="46" t="s">
        <v>187</v>
      </c>
      <c r="DQ31" s="46">
        <f t="shared" si="88"/>
        <v>19</v>
      </c>
      <c r="DR31" s="46" t="str">
        <f t="shared" si="89"/>
        <v xml:space="preserve"> </v>
      </c>
      <c r="DS31" s="46">
        <v>33</v>
      </c>
      <c r="DT31" s="46">
        <f t="shared" si="90"/>
        <v>22</v>
      </c>
      <c r="DU31" s="46">
        <f t="shared" si="91"/>
        <v>11</v>
      </c>
      <c r="DV31" s="46">
        <f>'RESULTADOS QUINTO'!HX31</f>
        <v>25.131172374999998</v>
      </c>
      <c r="DW31" s="46">
        <f t="shared" si="92"/>
        <v>13</v>
      </c>
      <c r="DX31" s="119">
        <f t="shared" si="93"/>
        <v>0.66666666666666663</v>
      </c>
      <c r="DY31" s="119"/>
      <c r="EC31" s="120">
        <f t="shared" si="94"/>
        <v>1</v>
      </c>
      <c r="ED31" s="120">
        <v>1.6782674</v>
      </c>
      <c r="EE31" s="120">
        <f t="shared" si="95"/>
        <v>0</v>
      </c>
      <c r="EF31" s="120">
        <f t="shared" si="96"/>
        <v>1</v>
      </c>
      <c r="EG31" s="120">
        <f t="shared" si="97"/>
        <v>0</v>
      </c>
      <c r="EH31" s="121">
        <f t="shared" si="98"/>
        <v>1</v>
      </c>
      <c r="EI31" s="121">
        <v>1.6587874499999999</v>
      </c>
      <c r="EJ31" s="121">
        <f t="shared" si="99"/>
        <v>0</v>
      </c>
      <c r="EK31" s="121">
        <f t="shared" si="100"/>
        <v>1</v>
      </c>
      <c r="EL31" s="121">
        <f t="shared" si="101"/>
        <v>0</v>
      </c>
      <c r="EM31" s="122">
        <f t="shared" si="102"/>
        <v>1</v>
      </c>
      <c r="EN31" s="122">
        <v>1.6495770000000001</v>
      </c>
      <c r="EO31" s="122">
        <f t="shared" si="103"/>
        <v>0</v>
      </c>
      <c r="EP31" s="122">
        <f t="shared" si="104"/>
        <v>1</v>
      </c>
      <c r="EQ31" s="122">
        <f t="shared" si="105"/>
        <v>0</v>
      </c>
      <c r="ER31" s="123">
        <f t="shared" si="106"/>
        <v>1</v>
      </c>
      <c r="ES31" s="123">
        <v>1.6583374</v>
      </c>
      <c r="ET31" s="123">
        <f t="shared" si="107"/>
        <v>1</v>
      </c>
      <c r="EU31" s="123">
        <f t="shared" si="108"/>
        <v>0</v>
      </c>
      <c r="EV31" s="123">
        <f t="shared" si="109"/>
        <v>1.6583374</v>
      </c>
      <c r="EW31" s="64">
        <f t="shared" si="110"/>
        <v>1.6583374</v>
      </c>
      <c r="EX31" s="124">
        <f t="shared" si="111"/>
        <v>2</v>
      </c>
      <c r="EY31" s="124">
        <v>1.52482685</v>
      </c>
      <c r="EZ31" s="124">
        <f t="shared" si="112"/>
        <v>1</v>
      </c>
      <c r="FA31" s="124">
        <f t="shared" si="113"/>
        <v>1</v>
      </c>
      <c r="FB31" s="124">
        <f t="shared" si="114"/>
        <v>1.52482685</v>
      </c>
      <c r="FC31" s="123">
        <f t="shared" si="115"/>
        <v>2</v>
      </c>
      <c r="FD31" s="123">
        <v>1.4254114250000001</v>
      </c>
      <c r="FE31" s="123">
        <f t="shared" si="116"/>
        <v>1</v>
      </c>
      <c r="FF31" s="123">
        <f t="shared" si="117"/>
        <v>1</v>
      </c>
      <c r="FG31" s="123">
        <f t="shared" si="118"/>
        <v>1.4254114250000001</v>
      </c>
      <c r="FH31" s="122">
        <f t="shared" si="119"/>
        <v>2</v>
      </c>
      <c r="FI31" s="122">
        <v>1.1547487000000001</v>
      </c>
      <c r="FJ31" s="122">
        <f t="shared" si="120"/>
        <v>1</v>
      </c>
      <c r="FK31" s="122">
        <f t="shared" si="121"/>
        <v>1</v>
      </c>
      <c r="FL31" s="122">
        <f t="shared" si="122"/>
        <v>1.1547487000000001</v>
      </c>
      <c r="FM31" s="81">
        <f t="shared" si="123"/>
        <v>4.1049869750000001</v>
      </c>
      <c r="FN31" s="123">
        <f t="shared" si="124"/>
        <v>3</v>
      </c>
      <c r="FO31" s="123">
        <v>1.021414</v>
      </c>
      <c r="FP31" s="123">
        <f t="shared" si="125"/>
        <v>3</v>
      </c>
      <c r="FQ31" s="123">
        <f t="shared" si="126"/>
        <v>0</v>
      </c>
      <c r="FR31" s="123">
        <f t="shared" si="127"/>
        <v>3.0642420000000001</v>
      </c>
      <c r="FS31" s="121">
        <f t="shared" si="128"/>
        <v>2</v>
      </c>
      <c r="FT31" s="121">
        <v>0.97144799999999998</v>
      </c>
      <c r="FU31" s="121">
        <f t="shared" si="129"/>
        <v>2</v>
      </c>
      <c r="FV31" s="121">
        <f t="shared" si="130"/>
        <v>0</v>
      </c>
      <c r="FW31" s="121">
        <f t="shared" si="131"/>
        <v>1.942896</v>
      </c>
      <c r="FX31" s="124">
        <f t="shared" si="177"/>
        <v>3</v>
      </c>
      <c r="FY31" s="124">
        <v>1.2698590000000001</v>
      </c>
      <c r="FZ31" s="124">
        <f t="shared" si="133"/>
        <v>2</v>
      </c>
      <c r="GA31" s="124">
        <f t="shared" si="134"/>
        <v>1</v>
      </c>
      <c r="GB31" s="124">
        <f t="shared" si="135"/>
        <v>2.5397180000000001</v>
      </c>
      <c r="GC31" s="125">
        <f t="shared" si="136"/>
        <v>2</v>
      </c>
      <c r="GD31" s="125">
        <v>1.2101409999999999</v>
      </c>
      <c r="GE31" s="125">
        <f t="shared" si="137"/>
        <v>2</v>
      </c>
      <c r="GF31" s="125">
        <f t="shared" si="138"/>
        <v>0</v>
      </c>
      <c r="GG31" s="125">
        <f t="shared" si="139"/>
        <v>2.4202819999999998</v>
      </c>
      <c r="GH31" s="126">
        <f t="shared" si="140"/>
        <v>1</v>
      </c>
      <c r="GI31" s="126">
        <v>0.80188999999999999</v>
      </c>
      <c r="GJ31" s="126">
        <f t="shared" si="141"/>
        <v>1</v>
      </c>
      <c r="GK31" s="126">
        <f t="shared" si="142"/>
        <v>0</v>
      </c>
      <c r="GL31" s="126">
        <f t="shared" si="143"/>
        <v>0.80188999999999999</v>
      </c>
      <c r="GM31" s="124">
        <f t="shared" si="144"/>
        <v>1</v>
      </c>
      <c r="GN31" s="124">
        <v>0.79674</v>
      </c>
      <c r="GO31" s="124">
        <f t="shared" si="145"/>
        <v>1</v>
      </c>
      <c r="GP31" s="124">
        <f t="shared" si="146"/>
        <v>0</v>
      </c>
      <c r="GQ31" s="124">
        <f t="shared" si="147"/>
        <v>0.79674</v>
      </c>
      <c r="GR31" s="100">
        <f t="shared" si="148"/>
        <v>2</v>
      </c>
      <c r="GS31" s="100">
        <v>1.1258699999999999</v>
      </c>
      <c r="GT31" s="100">
        <f t="shared" si="149"/>
        <v>2</v>
      </c>
      <c r="GU31" s="100">
        <f t="shared" si="150"/>
        <v>0</v>
      </c>
      <c r="GV31" s="100">
        <f t="shared" si="151"/>
        <v>2.2517399999999999</v>
      </c>
      <c r="GW31" s="125">
        <f t="shared" si="152"/>
        <v>2</v>
      </c>
      <c r="GX31" s="125">
        <v>1.2413000000000001</v>
      </c>
      <c r="GY31" s="125">
        <f t="shared" si="153"/>
        <v>0</v>
      </c>
      <c r="GZ31" s="125">
        <f t="shared" si="154"/>
        <v>2</v>
      </c>
      <c r="HA31" s="125">
        <f t="shared" si="155"/>
        <v>0</v>
      </c>
      <c r="HB31" s="81">
        <f t="shared" si="156"/>
        <v>13.817508</v>
      </c>
      <c r="HC31" s="127">
        <f t="shared" si="157"/>
        <v>1</v>
      </c>
      <c r="HD31" s="127">
        <v>1.12415</v>
      </c>
      <c r="HE31" s="127">
        <f t="shared" si="158"/>
        <v>0</v>
      </c>
      <c r="HF31" s="127">
        <f t="shared" si="159"/>
        <v>1</v>
      </c>
      <c r="HG31" s="127">
        <f t="shared" si="160"/>
        <v>0</v>
      </c>
      <c r="HH31" s="120">
        <f t="shared" si="161"/>
        <v>2</v>
      </c>
      <c r="HI31" s="120">
        <v>1.1006800000000001</v>
      </c>
      <c r="HJ31" s="120">
        <f t="shared" si="162"/>
        <v>1</v>
      </c>
      <c r="HK31" s="120">
        <f t="shared" si="163"/>
        <v>1</v>
      </c>
      <c r="HL31" s="120">
        <f t="shared" si="164"/>
        <v>1.1006800000000001</v>
      </c>
      <c r="HM31" s="123">
        <f t="shared" si="165"/>
        <v>2</v>
      </c>
      <c r="HN31" s="123">
        <v>1.1006800000000001</v>
      </c>
      <c r="HO31" s="123">
        <f t="shared" si="166"/>
        <v>2</v>
      </c>
      <c r="HP31" s="123">
        <f t="shared" si="167"/>
        <v>0</v>
      </c>
      <c r="HQ31" s="123">
        <f t="shared" si="168"/>
        <v>2.2013600000000002</v>
      </c>
      <c r="HR31" s="122">
        <f t="shared" si="169"/>
        <v>2</v>
      </c>
      <c r="HS31" s="122">
        <v>1.12415</v>
      </c>
      <c r="HT31" s="122">
        <f t="shared" si="170"/>
        <v>2</v>
      </c>
      <c r="HU31" s="122">
        <f t="shared" si="171"/>
        <v>0</v>
      </c>
      <c r="HV31" s="122">
        <f t="shared" si="172"/>
        <v>2.2483</v>
      </c>
      <c r="HW31" s="81">
        <f t="shared" si="173"/>
        <v>5.5503400000000003</v>
      </c>
      <c r="HX31" s="128">
        <f t="shared" si="174"/>
        <v>25.131172374999998</v>
      </c>
      <c r="IN31" s="46" t="s">
        <v>98</v>
      </c>
      <c r="IO31" s="46" t="s">
        <v>99</v>
      </c>
      <c r="IP31" s="46" t="s">
        <v>283</v>
      </c>
    </row>
    <row r="32" spans="1:250">
      <c r="A32" s="76">
        <v>24</v>
      </c>
      <c r="B32" s="77" t="s">
        <v>100</v>
      </c>
      <c r="C32" s="78" t="s">
        <v>98</v>
      </c>
      <c r="D32" s="79">
        <f>'[1]DATOS-QUINTO'!AK32</f>
        <v>1</v>
      </c>
      <c r="E32" s="80">
        <f>'[1]DATOS-QUINTO'!AL32</f>
        <v>1</v>
      </c>
      <c r="F32" s="80">
        <f>'[1]DATOS-QUINTO'!AM32</f>
        <v>1</v>
      </c>
      <c r="G32" s="80">
        <f>'[1]DATOS-QUINTO'!AN32</f>
        <v>1</v>
      </c>
      <c r="H32" s="80">
        <f>'[1]DATOS-QUINTO'!AO32</f>
        <v>1</v>
      </c>
      <c r="I32" s="80">
        <f>'[1]DATOS-QUINTO'!AP32</f>
        <v>1</v>
      </c>
      <c r="J32" s="80">
        <f>'[1]DATOS-QUINTO'!AQ32</f>
        <v>1</v>
      </c>
      <c r="K32" s="87">
        <f>'[1]DATOS-QUINTO'!AR32</f>
        <v>1</v>
      </c>
      <c r="L32" s="87">
        <f>'[1]DATOS-QUINTO'!AS32</f>
        <v>1</v>
      </c>
      <c r="M32" s="87">
        <f>'[1]DATOS-QUINTO'!AT32</f>
        <v>1</v>
      </c>
      <c r="N32" s="87">
        <f>'[1]DATOS-QUINTO'!AU32</f>
        <v>1</v>
      </c>
      <c r="O32" s="87">
        <f>'[1]DATOS-QUINTO'!AV32</f>
        <v>1</v>
      </c>
      <c r="P32" s="87">
        <f>'[1]DATOS-QUINTO'!AW32</f>
        <v>1</v>
      </c>
      <c r="Q32" s="87">
        <f>'[1]DATOS-QUINTO'!AX32</f>
        <v>1</v>
      </c>
      <c r="R32" s="87">
        <f>'[1]DATOS-QUINTO'!AY32</f>
        <v>1</v>
      </c>
      <c r="S32" s="87">
        <f>'[1]DATOS-QUINTO'!AZ32</f>
        <v>1</v>
      </c>
      <c r="T32" s="90">
        <f>'[1]DATOS-QUINTO'!BA32</f>
        <v>1</v>
      </c>
      <c r="U32" s="90">
        <f>'[1]DATOS-QUINTO'!BB32</f>
        <v>0</v>
      </c>
      <c r="V32" s="90">
        <f>'[1]DATOS-QUINTO'!BC32</f>
        <v>1</v>
      </c>
      <c r="W32" s="90">
        <f>'[1]DATOS-QUINTO'!BD32</f>
        <v>1</v>
      </c>
      <c r="X32" s="90">
        <f>'[1]DATOS-QUINTO'!BE32</f>
        <v>0</v>
      </c>
      <c r="Y32" s="90">
        <f>'[1]DATOS-QUINTO'!BF32</f>
        <v>1</v>
      </c>
      <c r="Z32" s="90">
        <f>'[1]DATOS-QUINTO'!BG32</f>
        <v>1</v>
      </c>
      <c r="AA32" s="50">
        <f>'[1]DATOS-QUINTO'!BH32</f>
        <v>0</v>
      </c>
      <c r="AB32" s="50">
        <f>'[1]DATOS-QUINTO'!BI32</f>
        <v>1</v>
      </c>
      <c r="AC32" s="50">
        <f>'[1]DATOS-QUINTO'!BJ32</f>
        <v>1</v>
      </c>
      <c r="AD32" s="50">
        <f>'[1]DATOS-QUINTO'!BK32</f>
        <v>0</v>
      </c>
      <c r="AE32" s="50">
        <f>'[1]DATOS-QUINTO'!BL32</f>
        <v>1</v>
      </c>
      <c r="AF32" s="50">
        <f>'[1]DATOS-QUINTO'!BM32</f>
        <v>1</v>
      </c>
      <c r="AG32" s="100">
        <f>'[1]DATOS-QUINTO'!BN32</f>
        <v>1</v>
      </c>
      <c r="AH32" s="100">
        <f>'[1]DATOS-QUINTO'!BO32</f>
        <v>1</v>
      </c>
      <c r="AI32" s="100">
        <f>'[1]DATOS-QUINTO'!BP32</f>
        <v>0</v>
      </c>
      <c r="AJ32" s="100">
        <f>'[1]DATOS-QUINTO'!BQ32</f>
        <v>1</v>
      </c>
      <c r="AK32" s="101">
        <f t="shared" si="44"/>
        <v>1</v>
      </c>
      <c r="AL32" s="101">
        <f t="shared" si="45"/>
        <v>1.12415</v>
      </c>
      <c r="AM32" s="101">
        <f t="shared" si="46"/>
        <v>2</v>
      </c>
      <c r="AN32" s="101">
        <f t="shared" si="47"/>
        <v>2.2013600000000002</v>
      </c>
      <c r="AO32" s="101">
        <f t="shared" si="48"/>
        <v>1</v>
      </c>
      <c r="AP32" s="101">
        <f t="shared" si="49"/>
        <v>1.6495770000000001</v>
      </c>
      <c r="AQ32" s="101">
        <f t="shared" si="50"/>
        <v>1</v>
      </c>
      <c r="AR32" s="101">
        <f t="shared" si="51"/>
        <v>1.6583374</v>
      </c>
      <c r="AS32" s="101">
        <f t="shared" si="52"/>
        <v>1</v>
      </c>
      <c r="AT32" s="101">
        <f t="shared" si="53"/>
        <v>1.6587874499999999</v>
      </c>
      <c r="AU32" s="101">
        <f t="shared" si="54"/>
        <v>1</v>
      </c>
      <c r="AV32" s="101">
        <f t="shared" si="55"/>
        <v>1.6782674</v>
      </c>
      <c r="AW32" s="102">
        <f t="shared" si="56"/>
        <v>2</v>
      </c>
      <c r="AX32" s="102">
        <f t="shared" si="57"/>
        <v>2.2483</v>
      </c>
      <c r="AY32" s="102">
        <f t="shared" si="58"/>
        <v>2</v>
      </c>
      <c r="AZ32" s="102">
        <f t="shared" si="59"/>
        <v>2.2013600000000002</v>
      </c>
      <c r="BA32" s="102">
        <f t="shared" si="60"/>
        <v>2</v>
      </c>
      <c r="BB32" s="102">
        <f t="shared" si="61"/>
        <v>1.942896</v>
      </c>
      <c r="BC32" s="102">
        <f t="shared" si="62"/>
        <v>3</v>
      </c>
      <c r="BD32" s="102">
        <f t="shared" si="63"/>
        <v>3.0642420000000001</v>
      </c>
      <c r="BE32" s="103">
        <f t="shared" si="64"/>
        <v>2</v>
      </c>
      <c r="BF32" s="103">
        <f t="shared" si="65"/>
        <v>2.5397180000000001</v>
      </c>
      <c r="BG32" s="103">
        <f t="shared" si="66"/>
        <v>1</v>
      </c>
      <c r="BH32" s="103">
        <f t="shared" si="67"/>
        <v>1.2101409999999999</v>
      </c>
      <c r="BI32" s="103">
        <f t="shared" si="68"/>
        <v>1</v>
      </c>
      <c r="BJ32" s="103">
        <f t="shared" si="69"/>
        <v>0.79674</v>
      </c>
      <c r="BK32" s="103">
        <f t="shared" si="70"/>
        <v>1</v>
      </c>
      <c r="BL32" s="103">
        <f t="shared" si="71"/>
        <v>0.80188999999999999</v>
      </c>
      <c r="BM32" s="104">
        <f t="shared" si="72"/>
        <v>1</v>
      </c>
      <c r="BN32" s="104">
        <f t="shared" si="73"/>
        <v>1.52482685</v>
      </c>
      <c r="BO32" s="104">
        <f t="shared" si="74"/>
        <v>1</v>
      </c>
      <c r="BP32" s="104">
        <f t="shared" si="75"/>
        <v>1.4254114250000001</v>
      </c>
      <c r="BQ32" s="104">
        <f t="shared" si="76"/>
        <v>2</v>
      </c>
      <c r="BR32" s="104">
        <f t="shared" si="77"/>
        <v>2.3094974000000001</v>
      </c>
      <c r="BS32" s="104">
        <f t="shared" si="78"/>
        <v>2</v>
      </c>
      <c r="BT32" s="104">
        <f t="shared" si="79"/>
        <v>2.2517399999999999</v>
      </c>
      <c r="BU32" s="105">
        <f t="shared" si="80"/>
        <v>1</v>
      </c>
      <c r="BV32" s="105">
        <f t="shared" si="81"/>
        <v>1.2413000000000001</v>
      </c>
      <c r="BW32" s="100">
        <f t="shared" si="15"/>
        <v>1.12415</v>
      </c>
      <c r="BX32" s="90">
        <f t="shared" si="16"/>
        <v>2.2013600000000002</v>
      </c>
      <c r="BY32" s="100">
        <f t="shared" si="17"/>
        <v>1.6495770000000001</v>
      </c>
      <c r="BZ32" s="106">
        <f t="shared" si="18"/>
        <v>1.6583374</v>
      </c>
      <c r="CA32" s="90">
        <f t="shared" si="19"/>
        <v>1.6587874499999999</v>
      </c>
      <c r="CB32" s="106">
        <f t="shared" si="20"/>
        <v>1.6782674</v>
      </c>
      <c r="CC32" s="87">
        <f t="shared" si="21"/>
        <v>2.2483</v>
      </c>
      <c r="CD32" s="107">
        <f t="shared" si="22"/>
        <v>2.2013600000000002</v>
      </c>
      <c r="CE32" s="108">
        <f t="shared" si="23"/>
        <v>1.942896</v>
      </c>
      <c r="CF32" s="80">
        <f t="shared" si="24"/>
        <v>3.0642420000000001</v>
      </c>
      <c r="CG32" s="83">
        <f t="shared" si="82"/>
        <v>2.5397180000000001</v>
      </c>
      <c r="CH32" s="108">
        <f t="shared" si="25"/>
        <v>1.2101409999999999</v>
      </c>
      <c r="CI32" s="80">
        <f t="shared" si="26"/>
        <v>0.79674</v>
      </c>
      <c r="CJ32" s="90">
        <f t="shared" si="27"/>
        <v>0.80188999999999999</v>
      </c>
      <c r="CK32" s="109">
        <f t="shared" si="28"/>
        <v>1.52482685</v>
      </c>
      <c r="CL32" s="110">
        <f t="shared" si="29"/>
        <v>1.4254114250000001</v>
      </c>
      <c r="CM32" s="111">
        <f t="shared" si="30"/>
        <v>2.3094974000000001</v>
      </c>
      <c r="CN32" s="87">
        <f t="shared" si="31"/>
        <v>2.2517399999999999</v>
      </c>
      <c r="CO32" s="112">
        <f t="shared" si="32"/>
        <v>1.2413000000000001</v>
      </c>
      <c r="CP32" s="113">
        <f t="shared" si="83"/>
        <v>33.528541925000006</v>
      </c>
      <c r="CQ32" s="113">
        <f t="shared" si="33"/>
        <v>4</v>
      </c>
      <c r="CR32" s="112">
        <f t="shared" si="34"/>
        <v>28</v>
      </c>
      <c r="CS32" s="112">
        <f t="shared" si="35"/>
        <v>5</v>
      </c>
      <c r="CT32" s="57" t="s">
        <v>100</v>
      </c>
      <c r="CU32" s="94">
        <f t="shared" si="36"/>
        <v>9.9704792499999986</v>
      </c>
      <c r="CV32" s="94">
        <f t="shared" si="37"/>
        <v>9.4567979999999991</v>
      </c>
      <c r="CW32" s="94">
        <f t="shared" si="38"/>
        <v>5.3484889999999998</v>
      </c>
      <c r="CX32" s="94">
        <f t="shared" si="39"/>
        <v>5.2597356749999999</v>
      </c>
      <c r="CY32" s="94">
        <f t="shared" si="40"/>
        <v>3.4930399999999997</v>
      </c>
      <c r="CZ32" s="58" t="s">
        <v>100</v>
      </c>
      <c r="DA32" s="116">
        <f t="shared" ref="DA32:DE32" si="197">CU32/$CP32</f>
        <v>0.29737288523619559</v>
      </c>
      <c r="DB32" s="116">
        <f t="shared" si="197"/>
        <v>0.28205216979473519</v>
      </c>
      <c r="DC32" s="116">
        <f t="shared" si="197"/>
        <v>0.15952047697045801</v>
      </c>
      <c r="DD32" s="116">
        <f t="shared" si="197"/>
        <v>0.15687337930666662</v>
      </c>
      <c r="DE32" s="116">
        <f t="shared" si="197"/>
        <v>0.10418108869194434</v>
      </c>
      <c r="DF32" s="58" t="s">
        <v>100</v>
      </c>
      <c r="DG32" s="116">
        <f t="shared" si="42"/>
        <v>0.84848484848484851</v>
      </c>
      <c r="DH32" s="116">
        <f t="shared" si="43"/>
        <v>0.15151515151515152</v>
      </c>
      <c r="DI32" s="46">
        <f>'RANKING-QUINTOS'!L27</f>
        <v>0</v>
      </c>
      <c r="DJ32" s="46">
        <f t="shared" si="85"/>
        <v>17</v>
      </c>
      <c r="DK32" s="118" t="str">
        <f t="shared" si="86"/>
        <v>lu6154ba</v>
      </c>
      <c r="DL32" s="46" t="str">
        <f t="shared" si="87"/>
        <v>BARRANTES  HUARACALLO  LUCIANA ANHELIZ</v>
      </c>
      <c r="DM32" s="46">
        <v>5</v>
      </c>
      <c r="DN32" s="46" t="s">
        <v>75</v>
      </c>
      <c r="DO32" s="46" t="s">
        <v>186</v>
      </c>
      <c r="DP32" s="46" t="s">
        <v>187</v>
      </c>
      <c r="DQ32" s="46">
        <f t="shared" si="88"/>
        <v>4</v>
      </c>
      <c r="DR32" s="46" t="str">
        <f t="shared" si="89"/>
        <v>TERCIO SUPERIOR</v>
      </c>
      <c r="DS32" s="46">
        <v>33</v>
      </c>
      <c r="DT32" s="46">
        <f t="shared" si="90"/>
        <v>28</v>
      </c>
      <c r="DU32" s="46">
        <f t="shared" si="91"/>
        <v>5</v>
      </c>
      <c r="DV32" s="46">
        <f>'RESULTADOS QUINTO'!HX32</f>
        <v>33.528541925000006</v>
      </c>
      <c r="DW32" s="46">
        <f t="shared" si="92"/>
        <v>17</v>
      </c>
      <c r="DX32" s="119">
        <f t="shared" si="93"/>
        <v>0.84848484848484851</v>
      </c>
      <c r="DY32" s="119"/>
      <c r="EC32" s="120">
        <f t="shared" si="94"/>
        <v>1</v>
      </c>
      <c r="ED32" s="120">
        <v>1.6782674</v>
      </c>
      <c r="EE32" s="120">
        <f t="shared" si="95"/>
        <v>1</v>
      </c>
      <c r="EF32" s="120">
        <f t="shared" si="96"/>
        <v>0</v>
      </c>
      <c r="EG32" s="120">
        <f t="shared" si="97"/>
        <v>1.6782674</v>
      </c>
      <c r="EH32" s="121">
        <f t="shared" si="98"/>
        <v>1</v>
      </c>
      <c r="EI32" s="121">
        <v>1.6587874499999999</v>
      </c>
      <c r="EJ32" s="121">
        <f t="shared" si="99"/>
        <v>1</v>
      </c>
      <c r="EK32" s="121">
        <f t="shared" si="100"/>
        <v>0</v>
      </c>
      <c r="EL32" s="121">
        <f t="shared" si="101"/>
        <v>1.6587874499999999</v>
      </c>
      <c r="EM32" s="122">
        <f t="shared" si="102"/>
        <v>1</v>
      </c>
      <c r="EN32" s="122">
        <v>1.6495770000000001</v>
      </c>
      <c r="EO32" s="122">
        <f t="shared" si="103"/>
        <v>1</v>
      </c>
      <c r="EP32" s="122">
        <f t="shared" si="104"/>
        <v>0</v>
      </c>
      <c r="EQ32" s="122">
        <f t="shared" si="105"/>
        <v>1.6495770000000001</v>
      </c>
      <c r="ER32" s="123">
        <f t="shared" si="106"/>
        <v>1</v>
      </c>
      <c r="ES32" s="123">
        <v>1.6583374</v>
      </c>
      <c r="ET32" s="123">
        <f t="shared" si="107"/>
        <v>1</v>
      </c>
      <c r="EU32" s="123">
        <f t="shared" si="108"/>
        <v>0</v>
      </c>
      <c r="EV32" s="123">
        <f t="shared" si="109"/>
        <v>1.6583374</v>
      </c>
      <c r="EW32" s="64">
        <f t="shared" si="110"/>
        <v>6.6449692499999999</v>
      </c>
      <c r="EX32" s="124">
        <f t="shared" si="111"/>
        <v>2</v>
      </c>
      <c r="EY32" s="124">
        <v>1.52482685</v>
      </c>
      <c r="EZ32" s="124">
        <f t="shared" si="112"/>
        <v>1</v>
      </c>
      <c r="FA32" s="124">
        <f t="shared" si="113"/>
        <v>1</v>
      </c>
      <c r="FB32" s="124">
        <f t="shared" si="114"/>
        <v>1.52482685</v>
      </c>
      <c r="FC32" s="123">
        <f t="shared" si="115"/>
        <v>2</v>
      </c>
      <c r="FD32" s="123">
        <v>1.4254114250000001</v>
      </c>
      <c r="FE32" s="123">
        <f t="shared" si="116"/>
        <v>1</v>
      </c>
      <c r="FF32" s="123">
        <f t="shared" si="117"/>
        <v>1</v>
      </c>
      <c r="FG32" s="123">
        <f t="shared" si="118"/>
        <v>1.4254114250000001</v>
      </c>
      <c r="FH32" s="122">
        <f t="shared" si="119"/>
        <v>2</v>
      </c>
      <c r="FI32" s="122">
        <v>1.1547487000000001</v>
      </c>
      <c r="FJ32" s="122">
        <f t="shared" si="120"/>
        <v>2</v>
      </c>
      <c r="FK32" s="122">
        <f t="shared" si="121"/>
        <v>0</v>
      </c>
      <c r="FL32" s="122">
        <f t="shared" si="122"/>
        <v>2.3094974000000001</v>
      </c>
      <c r="FM32" s="81">
        <f t="shared" si="123"/>
        <v>5.2597356749999999</v>
      </c>
      <c r="FN32" s="123">
        <f t="shared" si="124"/>
        <v>3</v>
      </c>
      <c r="FO32" s="123">
        <v>1.021414</v>
      </c>
      <c r="FP32" s="123">
        <f t="shared" si="125"/>
        <v>3</v>
      </c>
      <c r="FQ32" s="123">
        <f t="shared" si="126"/>
        <v>0</v>
      </c>
      <c r="FR32" s="123">
        <f t="shared" si="127"/>
        <v>3.0642420000000001</v>
      </c>
      <c r="FS32" s="121">
        <f t="shared" si="128"/>
        <v>2</v>
      </c>
      <c r="FT32" s="121">
        <v>0.97144799999999998</v>
      </c>
      <c r="FU32" s="121">
        <f t="shared" si="129"/>
        <v>2</v>
      </c>
      <c r="FV32" s="121">
        <f t="shared" si="130"/>
        <v>0</v>
      </c>
      <c r="FW32" s="121">
        <f t="shared" si="131"/>
        <v>1.942896</v>
      </c>
      <c r="FX32" s="124">
        <f t="shared" si="177"/>
        <v>3</v>
      </c>
      <c r="FY32" s="124">
        <v>1.2698590000000001</v>
      </c>
      <c r="FZ32" s="124">
        <f t="shared" si="133"/>
        <v>2</v>
      </c>
      <c r="GA32" s="124">
        <f t="shared" si="134"/>
        <v>1</v>
      </c>
      <c r="GB32" s="124">
        <f t="shared" si="135"/>
        <v>2.5397180000000001</v>
      </c>
      <c r="GC32" s="125">
        <f t="shared" si="136"/>
        <v>2</v>
      </c>
      <c r="GD32" s="125">
        <v>1.2101409999999999</v>
      </c>
      <c r="GE32" s="125">
        <f t="shared" si="137"/>
        <v>1</v>
      </c>
      <c r="GF32" s="125">
        <f t="shared" si="138"/>
        <v>1</v>
      </c>
      <c r="GG32" s="125">
        <f t="shared" si="139"/>
        <v>1.2101409999999999</v>
      </c>
      <c r="GH32" s="126">
        <f t="shared" si="140"/>
        <v>1</v>
      </c>
      <c r="GI32" s="126">
        <v>0.80188999999999999</v>
      </c>
      <c r="GJ32" s="126">
        <f t="shared" si="141"/>
        <v>1</v>
      </c>
      <c r="GK32" s="126">
        <f t="shared" si="142"/>
        <v>0</v>
      </c>
      <c r="GL32" s="126">
        <f t="shared" si="143"/>
        <v>0.80188999999999999</v>
      </c>
      <c r="GM32" s="124">
        <f t="shared" si="144"/>
        <v>1</v>
      </c>
      <c r="GN32" s="124">
        <v>0.79674</v>
      </c>
      <c r="GO32" s="124">
        <f t="shared" si="145"/>
        <v>1</v>
      </c>
      <c r="GP32" s="124">
        <f t="shared" si="146"/>
        <v>0</v>
      </c>
      <c r="GQ32" s="124">
        <f t="shared" si="147"/>
        <v>0.79674</v>
      </c>
      <c r="GR32" s="100">
        <f t="shared" si="148"/>
        <v>2</v>
      </c>
      <c r="GS32" s="100">
        <v>1.1258699999999999</v>
      </c>
      <c r="GT32" s="100">
        <f t="shared" si="149"/>
        <v>2</v>
      </c>
      <c r="GU32" s="100">
        <f t="shared" si="150"/>
        <v>0</v>
      </c>
      <c r="GV32" s="100">
        <f t="shared" si="151"/>
        <v>2.2517399999999999</v>
      </c>
      <c r="GW32" s="125">
        <f t="shared" si="152"/>
        <v>2</v>
      </c>
      <c r="GX32" s="125">
        <v>1.2413000000000001</v>
      </c>
      <c r="GY32" s="125">
        <f t="shared" si="153"/>
        <v>1</v>
      </c>
      <c r="GZ32" s="125">
        <f t="shared" si="154"/>
        <v>1</v>
      </c>
      <c r="HA32" s="125">
        <f t="shared" si="155"/>
        <v>1.2413000000000001</v>
      </c>
      <c r="HB32" s="81">
        <f t="shared" si="156"/>
        <v>13.848667000000001</v>
      </c>
      <c r="HC32" s="127">
        <f t="shared" si="157"/>
        <v>1</v>
      </c>
      <c r="HD32" s="127">
        <v>1.12415</v>
      </c>
      <c r="HE32" s="127">
        <f t="shared" si="158"/>
        <v>1</v>
      </c>
      <c r="HF32" s="127">
        <f t="shared" si="159"/>
        <v>0</v>
      </c>
      <c r="HG32" s="127">
        <f t="shared" si="160"/>
        <v>1.12415</v>
      </c>
      <c r="HH32" s="120">
        <f t="shared" si="161"/>
        <v>2</v>
      </c>
      <c r="HI32" s="120">
        <v>1.1006800000000001</v>
      </c>
      <c r="HJ32" s="120">
        <f t="shared" si="162"/>
        <v>2</v>
      </c>
      <c r="HK32" s="120">
        <f t="shared" si="163"/>
        <v>0</v>
      </c>
      <c r="HL32" s="120">
        <f t="shared" si="164"/>
        <v>2.2013600000000002</v>
      </c>
      <c r="HM32" s="123">
        <f t="shared" si="165"/>
        <v>2</v>
      </c>
      <c r="HN32" s="123">
        <v>1.1006800000000001</v>
      </c>
      <c r="HO32" s="123">
        <f t="shared" si="166"/>
        <v>2</v>
      </c>
      <c r="HP32" s="123">
        <f t="shared" si="167"/>
        <v>0</v>
      </c>
      <c r="HQ32" s="123">
        <f t="shared" si="168"/>
        <v>2.2013600000000002</v>
      </c>
      <c r="HR32" s="122">
        <f t="shared" si="169"/>
        <v>2</v>
      </c>
      <c r="HS32" s="122">
        <v>1.12415</v>
      </c>
      <c r="HT32" s="122">
        <f t="shared" si="170"/>
        <v>2</v>
      </c>
      <c r="HU32" s="122">
        <f t="shared" si="171"/>
        <v>0</v>
      </c>
      <c r="HV32" s="122">
        <f t="shared" si="172"/>
        <v>2.2483</v>
      </c>
      <c r="HW32" s="81">
        <f t="shared" si="173"/>
        <v>7.775170000000001</v>
      </c>
      <c r="HX32" s="128">
        <f t="shared" si="174"/>
        <v>33.528541925000006</v>
      </c>
      <c r="IN32" s="46" t="s">
        <v>98</v>
      </c>
      <c r="IO32" s="46" t="s">
        <v>100</v>
      </c>
      <c r="IP32" s="46" t="s">
        <v>284</v>
      </c>
    </row>
    <row r="33" spans="1:250">
      <c r="A33" s="76">
        <v>25</v>
      </c>
      <c r="B33" s="77" t="s">
        <v>101</v>
      </c>
      <c r="C33" s="78" t="s">
        <v>98</v>
      </c>
      <c r="D33" s="79">
        <f>'[1]DATOS-QUINTO'!AK33</f>
        <v>1</v>
      </c>
      <c r="E33" s="80">
        <f>'[1]DATOS-QUINTO'!AL33</f>
        <v>0</v>
      </c>
      <c r="F33" s="80">
        <f>'[1]DATOS-QUINTO'!AM33</f>
        <v>0</v>
      </c>
      <c r="G33" s="80">
        <f>'[1]DATOS-QUINTO'!AN33</f>
        <v>0</v>
      </c>
      <c r="H33" s="80">
        <f>'[1]DATOS-QUINTO'!AO33</f>
        <v>0</v>
      </c>
      <c r="I33" s="80">
        <f>'[1]DATOS-QUINTO'!AP33</f>
        <v>0</v>
      </c>
      <c r="J33" s="80">
        <f>'[1]DATOS-QUINTO'!AQ33</f>
        <v>1</v>
      </c>
      <c r="K33" s="87">
        <f>'[1]DATOS-QUINTO'!AR33</f>
        <v>1</v>
      </c>
      <c r="L33" s="87">
        <f>'[1]DATOS-QUINTO'!AS33</f>
        <v>1</v>
      </c>
      <c r="M33" s="87">
        <f>'[1]DATOS-QUINTO'!AT33</f>
        <v>1</v>
      </c>
      <c r="N33" s="87">
        <f>'[1]DATOS-QUINTO'!AU33</f>
        <v>1</v>
      </c>
      <c r="O33" s="87">
        <f>'[1]DATOS-QUINTO'!AV33</f>
        <v>0</v>
      </c>
      <c r="P33" s="87">
        <f>'[1]DATOS-QUINTO'!AW33</f>
        <v>1</v>
      </c>
      <c r="Q33" s="87">
        <f>'[1]DATOS-QUINTO'!AX33</f>
        <v>1</v>
      </c>
      <c r="R33" s="87">
        <f>'[1]DATOS-QUINTO'!AY33</f>
        <v>0</v>
      </c>
      <c r="S33" s="87">
        <f>'[1]DATOS-QUINTO'!AZ33</f>
        <v>1</v>
      </c>
      <c r="T33" s="90">
        <f>'[1]DATOS-QUINTO'!BA33</f>
        <v>0</v>
      </c>
      <c r="U33" s="90">
        <f>'[1]DATOS-QUINTO'!BB33</f>
        <v>0</v>
      </c>
      <c r="V33" s="90">
        <f>'[1]DATOS-QUINTO'!BC33</f>
        <v>0</v>
      </c>
      <c r="W33" s="90">
        <f>'[1]DATOS-QUINTO'!BD33</f>
        <v>1</v>
      </c>
      <c r="X33" s="90">
        <f>'[1]DATOS-QUINTO'!BE33</f>
        <v>1</v>
      </c>
      <c r="Y33" s="90">
        <f>'[1]DATOS-QUINTO'!BF33</f>
        <v>0</v>
      </c>
      <c r="Z33" s="90">
        <f>'[1]DATOS-QUINTO'!BG33</f>
        <v>1</v>
      </c>
      <c r="AA33" s="50">
        <f>'[1]DATOS-QUINTO'!BH33</f>
        <v>1</v>
      </c>
      <c r="AB33" s="50">
        <f>'[1]DATOS-QUINTO'!BI33</f>
        <v>0</v>
      </c>
      <c r="AC33" s="50">
        <f>'[1]DATOS-QUINTO'!BJ33</f>
        <v>0</v>
      </c>
      <c r="AD33" s="50">
        <f>'[1]DATOS-QUINTO'!BK33</f>
        <v>0</v>
      </c>
      <c r="AE33" s="50">
        <f>'[1]DATOS-QUINTO'!BL33</f>
        <v>1</v>
      </c>
      <c r="AF33" s="50">
        <f>'[1]DATOS-QUINTO'!BM33</f>
        <v>1</v>
      </c>
      <c r="AG33" s="100">
        <f>'[1]DATOS-QUINTO'!BN33</f>
        <v>1</v>
      </c>
      <c r="AH33" s="100">
        <f>'[1]DATOS-QUINTO'!BO33</f>
        <v>1</v>
      </c>
      <c r="AI33" s="100">
        <f>'[1]DATOS-QUINTO'!BP33</f>
        <v>1</v>
      </c>
      <c r="AJ33" s="100">
        <f>'[1]DATOS-QUINTO'!BQ33</f>
        <v>1</v>
      </c>
      <c r="AK33" s="101">
        <f t="shared" si="44"/>
        <v>1</v>
      </c>
      <c r="AL33" s="101">
        <f t="shared" si="45"/>
        <v>1.12415</v>
      </c>
      <c r="AM33" s="101">
        <f t="shared" si="46"/>
        <v>0</v>
      </c>
      <c r="AN33" s="101">
        <f t="shared" si="47"/>
        <v>0</v>
      </c>
      <c r="AO33" s="101">
        <f t="shared" si="48"/>
        <v>0</v>
      </c>
      <c r="AP33" s="101">
        <f t="shared" si="49"/>
        <v>0</v>
      </c>
      <c r="AQ33" s="101">
        <f t="shared" si="50"/>
        <v>0</v>
      </c>
      <c r="AR33" s="101">
        <f t="shared" si="51"/>
        <v>0</v>
      </c>
      <c r="AS33" s="101">
        <f t="shared" si="52"/>
        <v>0</v>
      </c>
      <c r="AT33" s="101">
        <f t="shared" si="53"/>
        <v>0</v>
      </c>
      <c r="AU33" s="101">
        <f t="shared" si="54"/>
        <v>1</v>
      </c>
      <c r="AV33" s="101">
        <f t="shared" si="55"/>
        <v>1.6782674</v>
      </c>
      <c r="AW33" s="102">
        <f t="shared" si="56"/>
        <v>2</v>
      </c>
      <c r="AX33" s="102">
        <f t="shared" si="57"/>
        <v>2.2483</v>
      </c>
      <c r="AY33" s="102">
        <f t="shared" si="58"/>
        <v>2</v>
      </c>
      <c r="AZ33" s="102">
        <f t="shared" si="59"/>
        <v>2.2013600000000002</v>
      </c>
      <c r="BA33" s="102">
        <f t="shared" si="60"/>
        <v>1</v>
      </c>
      <c r="BB33" s="102">
        <f t="shared" si="61"/>
        <v>0.97144799999999998</v>
      </c>
      <c r="BC33" s="102">
        <f t="shared" si="62"/>
        <v>2</v>
      </c>
      <c r="BD33" s="102">
        <f t="shared" si="63"/>
        <v>2.0428280000000001</v>
      </c>
      <c r="BE33" s="103">
        <f t="shared" si="64"/>
        <v>0</v>
      </c>
      <c r="BF33" s="103">
        <f t="shared" si="65"/>
        <v>0</v>
      </c>
      <c r="BG33" s="103">
        <f t="shared" si="66"/>
        <v>2</v>
      </c>
      <c r="BH33" s="103">
        <f t="shared" si="67"/>
        <v>2.4202819999999998</v>
      </c>
      <c r="BI33" s="103">
        <f t="shared" si="68"/>
        <v>0</v>
      </c>
      <c r="BJ33" s="103">
        <f t="shared" si="69"/>
        <v>0</v>
      </c>
      <c r="BK33" s="103">
        <f t="shared" si="70"/>
        <v>1</v>
      </c>
      <c r="BL33" s="103">
        <f t="shared" si="71"/>
        <v>0.80188999999999999</v>
      </c>
      <c r="BM33" s="104">
        <f t="shared" si="72"/>
        <v>1</v>
      </c>
      <c r="BN33" s="104">
        <f t="shared" si="73"/>
        <v>1.52482685</v>
      </c>
      <c r="BO33" s="104">
        <f t="shared" si="74"/>
        <v>0</v>
      </c>
      <c r="BP33" s="104">
        <f t="shared" si="75"/>
        <v>0</v>
      </c>
      <c r="BQ33" s="104">
        <f t="shared" si="76"/>
        <v>2</v>
      </c>
      <c r="BR33" s="104">
        <f t="shared" si="77"/>
        <v>2.3094974000000001</v>
      </c>
      <c r="BS33" s="104">
        <f t="shared" si="78"/>
        <v>2</v>
      </c>
      <c r="BT33" s="104">
        <f t="shared" si="79"/>
        <v>2.2517399999999999</v>
      </c>
      <c r="BU33" s="105">
        <f t="shared" si="80"/>
        <v>2</v>
      </c>
      <c r="BV33" s="105">
        <f t="shared" si="81"/>
        <v>2.4826000000000001</v>
      </c>
      <c r="BW33" s="100">
        <f t="shared" si="15"/>
        <v>1.12415</v>
      </c>
      <c r="BX33" s="90">
        <f t="shared" si="16"/>
        <v>0</v>
      </c>
      <c r="BY33" s="100">
        <f t="shared" si="17"/>
        <v>0</v>
      </c>
      <c r="BZ33" s="106">
        <f t="shared" si="18"/>
        <v>0</v>
      </c>
      <c r="CA33" s="90">
        <f t="shared" si="19"/>
        <v>0</v>
      </c>
      <c r="CB33" s="106">
        <f t="shared" si="20"/>
        <v>1.6782674</v>
      </c>
      <c r="CC33" s="87">
        <f t="shared" si="21"/>
        <v>2.2483</v>
      </c>
      <c r="CD33" s="107">
        <f t="shared" si="22"/>
        <v>2.2013600000000002</v>
      </c>
      <c r="CE33" s="108">
        <f t="shared" si="23"/>
        <v>0.97144799999999998</v>
      </c>
      <c r="CF33" s="80">
        <f t="shared" si="24"/>
        <v>2.0428280000000001</v>
      </c>
      <c r="CG33" s="83">
        <f t="shared" si="82"/>
        <v>0</v>
      </c>
      <c r="CH33" s="108">
        <f t="shared" si="25"/>
        <v>2.4202819999999998</v>
      </c>
      <c r="CI33" s="80">
        <f t="shared" si="26"/>
        <v>0</v>
      </c>
      <c r="CJ33" s="90">
        <f t="shared" si="27"/>
        <v>0.80188999999999999</v>
      </c>
      <c r="CK33" s="109">
        <f t="shared" si="28"/>
        <v>1.52482685</v>
      </c>
      <c r="CL33" s="110">
        <f t="shared" si="29"/>
        <v>0</v>
      </c>
      <c r="CM33" s="111">
        <f t="shared" si="30"/>
        <v>2.3094974000000001</v>
      </c>
      <c r="CN33" s="87">
        <f t="shared" si="31"/>
        <v>2.2517399999999999</v>
      </c>
      <c r="CO33" s="112">
        <f t="shared" si="32"/>
        <v>2.4826000000000001</v>
      </c>
      <c r="CP33" s="113">
        <f t="shared" si="83"/>
        <v>22.057189650000002</v>
      </c>
      <c r="CQ33" s="113">
        <f t="shared" si="33"/>
        <v>28</v>
      </c>
      <c r="CR33" s="112">
        <f t="shared" si="34"/>
        <v>19</v>
      </c>
      <c r="CS33" s="112">
        <f t="shared" si="35"/>
        <v>14</v>
      </c>
      <c r="CT33" s="57" t="s">
        <v>101</v>
      </c>
      <c r="CU33" s="94">
        <f t="shared" si="36"/>
        <v>2.8024173999999999</v>
      </c>
      <c r="CV33" s="94">
        <f t="shared" si="37"/>
        <v>7.4639359999999995</v>
      </c>
      <c r="CW33" s="94">
        <f t="shared" si="38"/>
        <v>3.2221719999999996</v>
      </c>
      <c r="CX33" s="94">
        <f t="shared" si="39"/>
        <v>3.8343242499999999</v>
      </c>
      <c r="CY33" s="94">
        <f t="shared" si="40"/>
        <v>4.7343399999999995</v>
      </c>
      <c r="CZ33" s="58" t="s">
        <v>101</v>
      </c>
      <c r="DA33" s="116">
        <f t="shared" ref="DA33:DE33" si="198">CU33/$CP33</f>
        <v>0.12705233279798181</v>
      </c>
      <c r="DB33" s="116">
        <f t="shared" si="198"/>
        <v>0.33839016295532459</v>
      </c>
      <c r="DC33" s="116">
        <f t="shared" si="198"/>
        <v>0.14608261755594959</v>
      </c>
      <c r="DD33" s="116">
        <f t="shared" si="198"/>
        <v>0.17383557519531959</v>
      </c>
      <c r="DE33" s="116">
        <f t="shared" si="198"/>
        <v>0.21463931149542431</v>
      </c>
      <c r="DF33" s="58" t="s">
        <v>101</v>
      </c>
      <c r="DG33" s="116">
        <f t="shared" si="42"/>
        <v>0.5757575757575758</v>
      </c>
      <c r="DH33" s="116">
        <f t="shared" si="43"/>
        <v>0.42424242424242425</v>
      </c>
      <c r="DI33" s="46">
        <f>'RANKING-QUINTOS'!L28</f>
        <v>0</v>
      </c>
      <c r="DJ33" s="46">
        <f t="shared" si="85"/>
        <v>11</v>
      </c>
      <c r="DK33" s="118" t="str">
        <f t="shared" si="86"/>
        <v>BEGazo17</v>
      </c>
      <c r="DL33" s="46" t="str">
        <f t="shared" si="87"/>
        <v>BEGAZO  COSI  FIORELA DAYANA</v>
      </c>
      <c r="DM33" s="46">
        <v>5</v>
      </c>
      <c r="DN33" s="46" t="s">
        <v>75</v>
      </c>
      <c r="DO33" s="46" t="s">
        <v>186</v>
      </c>
      <c r="DP33" s="46" t="s">
        <v>187</v>
      </c>
      <c r="DQ33" s="46">
        <f t="shared" si="88"/>
        <v>28</v>
      </c>
      <c r="DR33" s="46" t="str">
        <f t="shared" si="89"/>
        <v xml:space="preserve"> </v>
      </c>
      <c r="DS33" s="46">
        <v>33</v>
      </c>
      <c r="DT33" s="46">
        <f t="shared" si="90"/>
        <v>19</v>
      </c>
      <c r="DU33" s="46">
        <f t="shared" si="91"/>
        <v>14</v>
      </c>
      <c r="DV33" s="46">
        <f>'RESULTADOS QUINTO'!HX33</f>
        <v>22.057189649999998</v>
      </c>
      <c r="DW33" s="46">
        <f t="shared" si="92"/>
        <v>11</v>
      </c>
      <c r="DX33" s="119">
        <f t="shared" si="93"/>
        <v>0.5757575757575758</v>
      </c>
      <c r="DY33" s="119"/>
      <c r="EC33" s="120">
        <f t="shared" si="94"/>
        <v>1</v>
      </c>
      <c r="ED33" s="120">
        <v>1.6782674</v>
      </c>
      <c r="EE33" s="120">
        <f t="shared" si="95"/>
        <v>1</v>
      </c>
      <c r="EF33" s="120">
        <f t="shared" si="96"/>
        <v>0</v>
      </c>
      <c r="EG33" s="120">
        <f t="shared" si="97"/>
        <v>1.6782674</v>
      </c>
      <c r="EH33" s="121">
        <f t="shared" si="98"/>
        <v>1</v>
      </c>
      <c r="EI33" s="121">
        <v>1.6587874499999999</v>
      </c>
      <c r="EJ33" s="121">
        <f t="shared" si="99"/>
        <v>0</v>
      </c>
      <c r="EK33" s="121">
        <f t="shared" si="100"/>
        <v>1</v>
      </c>
      <c r="EL33" s="121">
        <f t="shared" si="101"/>
        <v>0</v>
      </c>
      <c r="EM33" s="122">
        <f t="shared" si="102"/>
        <v>1</v>
      </c>
      <c r="EN33" s="122">
        <v>1.6495770000000001</v>
      </c>
      <c r="EO33" s="122">
        <f t="shared" si="103"/>
        <v>0</v>
      </c>
      <c r="EP33" s="122">
        <f t="shared" si="104"/>
        <v>1</v>
      </c>
      <c r="EQ33" s="122">
        <f t="shared" si="105"/>
        <v>0</v>
      </c>
      <c r="ER33" s="123">
        <f t="shared" si="106"/>
        <v>1</v>
      </c>
      <c r="ES33" s="123">
        <v>1.6583374</v>
      </c>
      <c r="ET33" s="123">
        <f t="shared" si="107"/>
        <v>0</v>
      </c>
      <c r="EU33" s="123">
        <f t="shared" si="108"/>
        <v>1</v>
      </c>
      <c r="EV33" s="123">
        <f t="shared" si="109"/>
        <v>0</v>
      </c>
      <c r="EW33" s="64">
        <f t="shared" si="110"/>
        <v>1.6782674</v>
      </c>
      <c r="EX33" s="124">
        <f t="shared" si="111"/>
        <v>2</v>
      </c>
      <c r="EY33" s="124">
        <v>1.52482685</v>
      </c>
      <c r="EZ33" s="124">
        <f t="shared" si="112"/>
        <v>1</v>
      </c>
      <c r="FA33" s="124">
        <f t="shared" si="113"/>
        <v>1</v>
      </c>
      <c r="FB33" s="124">
        <f t="shared" si="114"/>
        <v>1.52482685</v>
      </c>
      <c r="FC33" s="123">
        <f t="shared" si="115"/>
        <v>2</v>
      </c>
      <c r="FD33" s="123">
        <v>1.4254114250000001</v>
      </c>
      <c r="FE33" s="123">
        <f t="shared" si="116"/>
        <v>0</v>
      </c>
      <c r="FF33" s="123">
        <f t="shared" si="117"/>
        <v>2</v>
      </c>
      <c r="FG33" s="123">
        <f t="shared" si="118"/>
        <v>0</v>
      </c>
      <c r="FH33" s="122">
        <f t="shared" si="119"/>
        <v>2</v>
      </c>
      <c r="FI33" s="122">
        <v>1.1547487000000001</v>
      </c>
      <c r="FJ33" s="122">
        <f t="shared" si="120"/>
        <v>2</v>
      </c>
      <c r="FK33" s="122">
        <f t="shared" si="121"/>
        <v>0</v>
      </c>
      <c r="FL33" s="122">
        <f t="shared" si="122"/>
        <v>2.3094974000000001</v>
      </c>
      <c r="FM33" s="81">
        <f t="shared" si="123"/>
        <v>3.8343242499999999</v>
      </c>
      <c r="FN33" s="123">
        <f t="shared" si="124"/>
        <v>3</v>
      </c>
      <c r="FO33" s="123">
        <v>1.021414</v>
      </c>
      <c r="FP33" s="123">
        <f t="shared" si="125"/>
        <v>2</v>
      </c>
      <c r="FQ33" s="123">
        <f t="shared" si="126"/>
        <v>1</v>
      </c>
      <c r="FR33" s="123">
        <f t="shared" si="127"/>
        <v>2.0428280000000001</v>
      </c>
      <c r="FS33" s="121">
        <f t="shared" si="128"/>
        <v>2</v>
      </c>
      <c r="FT33" s="121">
        <v>0.97144799999999998</v>
      </c>
      <c r="FU33" s="121">
        <f t="shared" si="129"/>
        <v>1</v>
      </c>
      <c r="FV33" s="121">
        <f t="shared" si="130"/>
        <v>1</v>
      </c>
      <c r="FW33" s="121">
        <f t="shared" si="131"/>
        <v>0.97144799999999998</v>
      </c>
      <c r="FX33" s="124">
        <f t="shared" si="177"/>
        <v>3</v>
      </c>
      <c r="FY33" s="124">
        <v>1.2698590000000001</v>
      </c>
      <c r="FZ33" s="124">
        <f t="shared" si="133"/>
        <v>0</v>
      </c>
      <c r="GA33" s="124">
        <f t="shared" si="134"/>
        <v>3</v>
      </c>
      <c r="GB33" s="124">
        <f t="shared" si="135"/>
        <v>0</v>
      </c>
      <c r="GC33" s="125">
        <f t="shared" si="136"/>
        <v>2</v>
      </c>
      <c r="GD33" s="125">
        <v>1.2101409999999999</v>
      </c>
      <c r="GE33" s="125">
        <f t="shared" si="137"/>
        <v>2</v>
      </c>
      <c r="GF33" s="125">
        <f t="shared" si="138"/>
        <v>0</v>
      </c>
      <c r="GG33" s="125">
        <f t="shared" si="139"/>
        <v>2.4202819999999998</v>
      </c>
      <c r="GH33" s="126">
        <f t="shared" si="140"/>
        <v>1</v>
      </c>
      <c r="GI33" s="126">
        <v>0.80188999999999999</v>
      </c>
      <c r="GJ33" s="126">
        <f t="shared" si="141"/>
        <v>1</v>
      </c>
      <c r="GK33" s="126">
        <f t="shared" si="142"/>
        <v>0</v>
      </c>
      <c r="GL33" s="126">
        <f t="shared" si="143"/>
        <v>0.80188999999999999</v>
      </c>
      <c r="GM33" s="124">
        <f t="shared" si="144"/>
        <v>1</v>
      </c>
      <c r="GN33" s="124">
        <v>0.79674</v>
      </c>
      <c r="GO33" s="124">
        <f t="shared" si="145"/>
        <v>0</v>
      </c>
      <c r="GP33" s="124">
        <f t="shared" si="146"/>
        <v>1</v>
      </c>
      <c r="GQ33" s="124">
        <f t="shared" si="147"/>
        <v>0</v>
      </c>
      <c r="GR33" s="100">
        <f t="shared" si="148"/>
        <v>2</v>
      </c>
      <c r="GS33" s="100">
        <v>1.1258699999999999</v>
      </c>
      <c r="GT33" s="100">
        <f t="shared" si="149"/>
        <v>2</v>
      </c>
      <c r="GU33" s="100">
        <f t="shared" si="150"/>
        <v>0</v>
      </c>
      <c r="GV33" s="100">
        <f t="shared" si="151"/>
        <v>2.2517399999999999</v>
      </c>
      <c r="GW33" s="125">
        <f t="shared" si="152"/>
        <v>2</v>
      </c>
      <c r="GX33" s="125">
        <v>1.2413000000000001</v>
      </c>
      <c r="GY33" s="125">
        <f t="shared" si="153"/>
        <v>2</v>
      </c>
      <c r="GZ33" s="125">
        <f t="shared" si="154"/>
        <v>0</v>
      </c>
      <c r="HA33" s="125">
        <f t="shared" si="155"/>
        <v>2.4826000000000001</v>
      </c>
      <c r="HB33" s="81">
        <f t="shared" si="156"/>
        <v>10.970788000000001</v>
      </c>
      <c r="HC33" s="127">
        <f t="shared" si="157"/>
        <v>1</v>
      </c>
      <c r="HD33" s="127">
        <v>1.12415</v>
      </c>
      <c r="HE33" s="127">
        <f t="shared" si="158"/>
        <v>1</v>
      </c>
      <c r="HF33" s="127">
        <f t="shared" si="159"/>
        <v>0</v>
      </c>
      <c r="HG33" s="127">
        <f t="shared" si="160"/>
        <v>1.12415</v>
      </c>
      <c r="HH33" s="120">
        <f t="shared" si="161"/>
        <v>2</v>
      </c>
      <c r="HI33" s="120">
        <v>1.1006800000000001</v>
      </c>
      <c r="HJ33" s="120">
        <f t="shared" si="162"/>
        <v>0</v>
      </c>
      <c r="HK33" s="120">
        <f t="shared" si="163"/>
        <v>2</v>
      </c>
      <c r="HL33" s="120">
        <f t="shared" si="164"/>
        <v>0</v>
      </c>
      <c r="HM33" s="123">
        <f t="shared" si="165"/>
        <v>2</v>
      </c>
      <c r="HN33" s="123">
        <v>1.1006800000000001</v>
      </c>
      <c r="HO33" s="123">
        <f t="shared" si="166"/>
        <v>2</v>
      </c>
      <c r="HP33" s="123">
        <f t="shared" si="167"/>
        <v>0</v>
      </c>
      <c r="HQ33" s="123">
        <f t="shared" si="168"/>
        <v>2.2013600000000002</v>
      </c>
      <c r="HR33" s="122">
        <f t="shared" si="169"/>
        <v>2</v>
      </c>
      <c r="HS33" s="122">
        <v>1.12415</v>
      </c>
      <c r="HT33" s="122">
        <f t="shared" si="170"/>
        <v>2</v>
      </c>
      <c r="HU33" s="122">
        <f t="shared" si="171"/>
        <v>0</v>
      </c>
      <c r="HV33" s="122">
        <f t="shared" si="172"/>
        <v>2.2483</v>
      </c>
      <c r="HW33" s="81">
        <f t="shared" si="173"/>
        <v>5.5738099999999999</v>
      </c>
      <c r="HX33" s="128">
        <f t="shared" si="174"/>
        <v>22.057189649999998</v>
      </c>
      <c r="IN33" s="46" t="s">
        <v>98</v>
      </c>
      <c r="IO33" s="46" t="s">
        <v>101</v>
      </c>
      <c r="IP33" s="46" t="s">
        <v>285</v>
      </c>
    </row>
    <row r="34" spans="1:250">
      <c r="A34" s="76">
        <v>26</v>
      </c>
      <c r="B34" s="77" t="s">
        <v>102</v>
      </c>
      <c r="C34" s="78" t="s">
        <v>98</v>
      </c>
      <c r="D34" s="79">
        <f>'[1]DATOS-QUINTO'!AK34</f>
        <v>0</v>
      </c>
      <c r="E34" s="80">
        <f>'[1]DATOS-QUINTO'!AL34</f>
        <v>1</v>
      </c>
      <c r="F34" s="80">
        <f>'[1]DATOS-QUINTO'!AM34</f>
        <v>1</v>
      </c>
      <c r="G34" s="80">
        <f>'[1]DATOS-QUINTO'!AN34</f>
        <v>0</v>
      </c>
      <c r="H34" s="80">
        <f>'[1]DATOS-QUINTO'!AO34</f>
        <v>0</v>
      </c>
      <c r="I34" s="80">
        <f>'[1]DATOS-QUINTO'!AP34</f>
        <v>0</v>
      </c>
      <c r="J34" s="80">
        <f>'[1]DATOS-QUINTO'!AQ34</f>
        <v>1</v>
      </c>
      <c r="K34" s="87">
        <f>'[1]DATOS-QUINTO'!AR34</f>
        <v>1</v>
      </c>
      <c r="L34" s="87">
        <f>'[1]DATOS-QUINTO'!AS34</f>
        <v>1</v>
      </c>
      <c r="M34" s="87">
        <f>'[1]DATOS-QUINTO'!AT34</f>
        <v>1</v>
      </c>
      <c r="N34" s="87">
        <f>'[1]DATOS-QUINTO'!AU34</f>
        <v>1</v>
      </c>
      <c r="O34" s="87">
        <f>'[1]DATOS-QUINTO'!AV34</f>
        <v>1</v>
      </c>
      <c r="P34" s="87">
        <f>'[1]DATOS-QUINTO'!AW34</f>
        <v>1</v>
      </c>
      <c r="Q34" s="87">
        <f>'[1]DATOS-QUINTO'!AX34</f>
        <v>0</v>
      </c>
      <c r="R34" s="87">
        <f>'[1]DATOS-QUINTO'!AY34</f>
        <v>0</v>
      </c>
      <c r="S34" s="87">
        <f>'[1]DATOS-QUINTO'!AZ34</f>
        <v>1</v>
      </c>
      <c r="T34" s="90">
        <f>'[1]DATOS-QUINTO'!BA34</f>
        <v>0</v>
      </c>
      <c r="U34" s="90">
        <f>'[1]DATOS-QUINTO'!BB34</f>
        <v>1</v>
      </c>
      <c r="V34" s="90">
        <f>'[1]DATOS-QUINTO'!BC34</f>
        <v>0</v>
      </c>
      <c r="W34" s="90">
        <f>'[1]DATOS-QUINTO'!BD34</f>
        <v>1</v>
      </c>
      <c r="X34" s="90">
        <f>'[1]DATOS-QUINTO'!BE34</f>
        <v>1</v>
      </c>
      <c r="Y34" s="90">
        <f>'[1]DATOS-QUINTO'!BF34</f>
        <v>0</v>
      </c>
      <c r="Z34" s="90">
        <f>'[1]DATOS-QUINTO'!BG34</f>
        <v>1</v>
      </c>
      <c r="AA34" s="50">
        <f>'[1]DATOS-QUINTO'!BH34</f>
        <v>0</v>
      </c>
      <c r="AB34" s="50">
        <f>'[1]DATOS-QUINTO'!BI34</f>
        <v>1</v>
      </c>
      <c r="AC34" s="50">
        <f>'[1]DATOS-QUINTO'!BJ34</f>
        <v>1</v>
      </c>
      <c r="AD34" s="50">
        <f>'[1]DATOS-QUINTO'!BK34</f>
        <v>0</v>
      </c>
      <c r="AE34" s="50">
        <f>'[1]DATOS-QUINTO'!BL34</f>
        <v>0</v>
      </c>
      <c r="AF34" s="50">
        <f>'[1]DATOS-QUINTO'!BM34</f>
        <v>1</v>
      </c>
      <c r="AG34" s="100">
        <f>'[1]DATOS-QUINTO'!BN34</f>
        <v>1</v>
      </c>
      <c r="AH34" s="100">
        <f>'[1]DATOS-QUINTO'!BO34</f>
        <v>1</v>
      </c>
      <c r="AI34" s="100">
        <f>'[1]DATOS-QUINTO'!BP34</f>
        <v>0</v>
      </c>
      <c r="AJ34" s="100">
        <f>'[1]DATOS-QUINTO'!BQ34</f>
        <v>0</v>
      </c>
      <c r="AK34" s="101">
        <f t="shared" si="44"/>
        <v>0</v>
      </c>
      <c r="AL34" s="101">
        <f t="shared" si="45"/>
        <v>0</v>
      </c>
      <c r="AM34" s="101">
        <f t="shared" si="46"/>
        <v>2</v>
      </c>
      <c r="AN34" s="101">
        <f t="shared" si="47"/>
        <v>2.2013600000000002</v>
      </c>
      <c r="AO34" s="101">
        <f t="shared" si="48"/>
        <v>0</v>
      </c>
      <c r="AP34" s="101">
        <f t="shared" si="49"/>
        <v>0</v>
      </c>
      <c r="AQ34" s="101">
        <f t="shared" si="50"/>
        <v>0</v>
      </c>
      <c r="AR34" s="101">
        <f t="shared" si="51"/>
        <v>0</v>
      </c>
      <c r="AS34" s="101">
        <f t="shared" si="52"/>
        <v>0</v>
      </c>
      <c r="AT34" s="101">
        <f t="shared" si="53"/>
        <v>0</v>
      </c>
      <c r="AU34" s="101">
        <f t="shared" si="54"/>
        <v>1</v>
      </c>
      <c r="AV34" s="101">
        <f t="shared" si="55"/>
        <v>1.6782674</v>
      </c>
      <c r="AW34" s="102">
        <f t="shared" si="56"/>
        <v>2</v>
      </c>
      <c r="AX34" s="102">
        <f t="shared" si="57"/>
        <v>2.2483</v>
      </c>
      <c r="AY34" s="102">
        <f t="shared" si="58"/>
        <v>2</v>
      </c>
      <c r="AZ34" s="102">
        <f t="shared" si="59"/>
        <v>2.2013600000000002</v>
      </c>
      <c r="BA34" s="102">
        <f t="shared" si="60"/>
        <v>2</v>
      </c>
      <c r="BB34" s="102">
        <f t="shared" si="61"/>
        <v>1.942896</v>
      </c>
      <c r="BC34" s="102">
        <f t="shared" si="62"/>
        <v>1</v>
      </c>
      <c r="BD34" s="102">
        <f t="shared" si="63"/>
        <v>1.021414</v>
      </c>
      <c r="BE34" s="103">
        <f t="shared" si="64"/>
        <v>1</v>
      </c>
      <c r="BF34" s="103">
        <f t="shared" si="65"/>
        <v>1.2698590000000001</v>
      </c>
      <c r="BG34" s="103">
        <f t="shared" si="66"/>
        <v>2</v>
      </c>
      <c r="BH34" s="103">
        <f t="shared" si="67"/>
        <v>2.4202819999999998</v>
      </c>
      <c r="BI34" s="103">
        <f t="shared" si="68"/>
        <v>0</v>
      </c>
      <c r="BJ34" s="103">
        <f t="shared" si="69"/>
        <v>0</v>
      </c>
      <c r="BK34" s="103">
        <f t="shared" si="70"/>
        <v>1</v>
      </c>
      <c r="BL34" s="103">
        <f t="shared" si="71"/>
        <v>0.80188999999999999</v>
      </c>
      <c r="BM34" s="104">
        <f t="shared" si="72"/>
        <v>1</v>
      </c>
      <c r="BN34" s="104">
        <f t="shared" si="73"/>
        <v>1.52482685</v>
      </c>
      <c r="BO34" s="104">
        <f t="shared" si="74"/>
        <v>1</v>
      </c>
      <c r="BP34" s="104">
        <f t="shared" si="75"/>
        <v>1.4254114250000001</v>
      </c>
      <c r="BQ34" s="104">
        <f t="shared" si="76"/>
        <v>1</v>
      </c>
      <c r="BR34" s="104">
        <f t="shared" si="77"/>
        <v>1.1547487000000001</v>
      </c>
      <c r="BS34" s="104">
        <f t="shared" si="78"/>
        <v>2</v>
      </c>
      <c r="BT34" s="104">
        <f t="shared" si="79"/>
        <v>2.2517399999999999</v>
      </c>
      <c r="BU34" s="105">
        <f t="shared" si="80"/>
        <v>0</v>
      </c>
      <c r="BV34" s="105">
        <f t="shared" si="81"/>
        <v>0</v>
      </c>
      <c r="BW34" s="100">
        <f t="shared" si="15"/>
        <v>0</v>
      </c>
      <c r="BX34" s="90">
        <f t="shared" si="16"/>
        <v>2.2013600000000002</v>
      </c>
      <c r="BY34" s="100">
        <f t="shared" si="17"/>
        <v>0</v>
      </c>
      <c r="BZ34" s="106">
        <f t="shared" si="18"/>
        <v>0</v>
      </c>
      <c r="CA34" s="90">
        <f t="shared" si="19"/>
        <v>0</v>
      </c>
      <c r="CB34" s="106">
        <f t="shared" si="20"/>
        <v>1.6782674</v>
      </c>
      <c r="CC34" s="87">
        <f t="shared" si="21"/>
        <v>2.2483</v>
      </c>
      <c r="CD34" s="107">
        <f t="shared" si="22"/>
        <v>2.2013600000000002</v>
      </c>
      <c r="CE34" s="108">
        <f t="shared" si="23"/>
        <v>1.942896</v>
      </c>
      <c r="CF34" s="80">
        <f t="shared" si="24"/>
        <v>1.021414</v>
      </c>
      <c r="CG34" s="83">
        <f t="shared" si="82"/>
        <v>1.2698590000000001</v>
      </c>
      <c r="CH34" s="108">
        <f t="shared" si="25"/>
        <v>2.4202819999999998</v>
      </c>
      <c r="CI34" s="80">
        <f t="shared" si="26"/>
        <v>0</v>
      </c>
      <c r="CJ34" s="90">
        <f t="shared" si="27"/>
        <v>0.80188999999999999</v>
      </c>
      <c r="CK34" s="109">
        <f t="shared" si="28"/>
        <v>1.52482685</v>
      </c>
      <c r="CL34" s="110">
        <f t="shared" si="29"/>
        <v>1.4254114250000001</v>
      </c>
      <c r="CM34" s="111">
        <f t="shared" si="30"/>
        <v>1.1547487000000001</v>
      </c>
      <c r="CN34" s="87">
        <f t="shared" si="31"/>
        <v>2.2517399999999999</v>
      </c>
      <c r="CO34" s="112">
        <f t="shared" si="32"/>
        <v>0</v>
      </c>
      <c r="CP34" s="113">
        <f t="shared" si="83"/>
        <v>22.142355375000001</v>
      </c>
      <c r="CQ34" s="113">
        <f t="shared" si="33"/>
        <v>27</v>
      </c>
      <c r="CR34" s="112">
        <f t="shared" si="34"/>
        <v>19</v>
      </c>
      <c r="CS34" s="112">
        <f t="shared" si="35"/>
        <v>14</v>
      </c>
      <c r="CT34" s="57" t="s">
        <v>102</v>
      </c>
      <c r="CU34" s="94">
        <f t="shared" si="36"/>
        <v>3.8796274000000004</v>
      </c>
      <c r="CV34" s="94">
        <f t="shared" si="37"/>
        <v>7.4139699999999999</v>
      </c>
      <c r="CW34" s="94">
        <f t="shared" si="38"/>
        <v>4.4920309999999999</v>
      </c>
      <c r="CX34" s="94">
        <f t="shared" si="39"/>
        <v>4.1049869750000001</v>
      </c>
      <c r="CY34" s="94">
        <f t="shared" si="40"/>
        <v>2.2517399999999999</v>
      </c>
      <c r="CZ34" s="58" t="s">
        <v>102</v>
      </c>
      <c r="DA34" s="116">
        <f t="shared" ref="DA34:DE34" si="199">CU34/$CP34</f>
        <v>0.17521294976506085</v>
      </c>
      <c r="DB34" s="116">
        <f t="shared" si="199"/>
        <v>0.334832039068924</v>
      </c>
      <c r="DC34" s="116">
        <f t="shared" si="199"/>
        <v>0.20287051327302616</v>
      </c>
      <c r="DD34" s="116">
        <f t="shared" si="199"/>
        <v>0.18539070959157161</v>
      </c>
      <c r="DE34" s="116">
        <f t="shared" si="199"/>
        <v>0.10169378830141731</v>
      </c>
      <c r="DF34" s="58" t="s">
        <v>102</v>
      </c>
      <c r="DG34" s="116">
        <f t="shared" si="42"/>
        <v>0.5757575757575758</v>
      </c>
      <c r="DH34" s="116">
        <f t="shared" si="43"/>
        <v>0.42424242424242425</v>
      </c>
      <c r="DI34" s="46">
        <f>'RANKING-QUINTOS'!L29</f>
        <v>0</v>
      </c>
      <c r="DJ34" s="46">
        <f t="shared" si="85"/>
        <v>10</v>
      </c>
      <c r="DK34" s="118" t="str">
        <f t="shared" si="86"/>
        <v>SteFANY5</v>
      </c>
      <c r="DL34" s="46" t="str">
        <f t="shared" si="87"/>
        <v>CALCINA  USCAMAYTA  CLAUDIA STEFANNY</v>
      </c>
      <c r="DM34" s="46">
        <v>5</v>
      </c>
      <c r="DN34" s="46" t="s">
        <v>75</v>
      </c>
      <c r="DO34" s="46" t="s">
        <v>186</v>
      </c>
      <c r="DP34" s="46" t="s">
        <v>187</v>
      </c>
      <c r="DQ34" s="46">
        <f t="shared" si="88"/>
        <v>34</v>
      </c>
      <c r="DR34" s="46" t="str">
        <f t="shared" si="89"/>
        <v xml:space="preserve"> </v>
      </c>
      <c r="DS34" s="46">
        <v>33</v>
      </c>
      <c r="DT34" s="46">
        <f t="shared" si="90"/>
        <v>19</v>
      </c>
      <c r="DU34" s="46">
        <f t="shared" si="91"/>
        <v>14</v>
      </c>
      <c r="DV34" s="46">
        <f>'RESULTADOS QUINTO'!HX34</f>
        <v>20.464087974999998</v>
      </c>
      <c r="DW34" s="46">
        <f t="shared" si="92"/>
        <v>10</v>
      </c>
      <c r="DX34" s="119">
        <f t="shared" si="93"/>
        <v>0.5757575757575758</v>
      </c>
      <c r="DY34" s="119"/>
      <c r="EC34" s="120">
        <f t="shared" si="94"/>
        <v>1</v>
      </c>
      <c r="ED34" s="120">
        <v>1.6782674</v>
      </c>
      <c r="EE34" s="120">
        <f t="shared" si="95"/>
        <v>0</v>
      </c>
      <c r="EF34" s="120">
        <f t="shared" si="96"/>
        <v>1</v>
      </c>
      <c r="EG34" s="120">
        <f t="shared" si="97"/>
        <v>0</v>
      </c>
      <c r="EH34" s="121">
        <f t="shared" si="98"/>
        <v>1</v>
      </c>
      <c r="EI34" s="121">
        <v>1.6587874499999999</v>
      </c>
      <c r="EJ34" s="121">
        <f t="shared" si="99"/>
        <v>0</v>
      </c>
      <c r="EK34" s="121">
        <f t="shared" si="100"/>
        <v>1</v>
      </c>
      <c r="EL34" s="121">
        <f t="shared" si="101"/>
        <v>0</v>
      </c>
      <c r="EM34" s="122">
        <f t="shared" si="102"/>
        <v>1</v>
      </c>
      <c r="EN34" s="122">
        <v>1.6495770000000001</v>
      </c>
      <c r="EO34" s="122">
        <f t="shared" si="103"/>
        <v>0</v>
      </c>
      <c r="EP34" s="122">
        <f t="shared" si="104"/>
        <v>1</v>
      </c>
      <c r="EQ34" s="122">
        <f t="shared" si="105"/>
        <v>0</v>
      </c>
      <c r="ER34" s="123">
        <f t="shared" si="106"/>
        <v>1</v>
      </c>
      <c r="ES34" s="123">
        <v>1.6583374</v>
      </c>
      <c r="ET34" s="123">
        <f t="shared" si="107"/>
        <v>0</v>
      </c>
      <c r="EU34" s="123">
        <f t="shared" si="108"/>
        <v>1</v>
      </c>
      <c r="EV34" s="123">
        <f t="shared" si="109"/>
        <v>0</v>
      </c>
      <c r="EW34" s="64">
        <f t="shared" si="110"/>
        <v>0</v>
      </c>
      <c r="EX34" s="124">
        <f t="shared" si="111"/>
        <v>2</v>
      </c>
      <c r="EY34" s="124">
        <v>1.52482685</v>
      </c>
      <c r="EZ34" s="124">
        <f t="shared" si="112"/>
        <v>1</v>
      </c>
      <c r="FA34" s="124">
        <f t="shared" si="113"/>
        <v>1</v>
      </c>
      <c r="FB34" s="124">
        <f t="shared" si="114"/>
        <v>1.52482685</v>
      </c>
      <c r="FC34" s="123">
        <f t="shared" si="115"/>
        <v>2</v>
      </c>
      <c r="FD34" s="123">
        <v>1.4254114250000001</v>
      </c>
      <c r="FE34" s="123">
        <f t="shared" si="116"/>
        <v>1</v>
      </c>
      <c r="FF34" s="123">
        <f t="shared" si="117"/>
        <v>1</v>
      </c>
      <c r="FG34" s="123">
        <f t="shared" si="118"/>
        <v>1.4254114250000001</v>
      </c>
      <c r="FH34" s="122">
        <f t="shared" si="119"/>
        <v>2</v>
      </c>
      <c r="FI34" s="122">
        <v>1.1547487000000001</v>
      </c>
      <c r="FJ34" s="122">
        <f t="shared" si="120"/>
        <v>1</v>
      </c>
      <c r="FK34" s="122">
        <f t="shared" si="121"/>
        <v>1</v>
      </c>
      <c r="FL34" s="122">
        <f t="shared" si="122"/>
        <v>1.1547487000000001</v>
      </c>
      <c r="FM34" s="81">
        <f t="shared" si="123"/>
        <v>4.1049869750000001</v>
      </c>
      <c r="FN34" s="123">
        <f t="shared" si="124"/>
        <v>3</v>
      </c>
      <c r="FO34" s="123">
        <v>1.021414</v>
      </c>
      <c r="FP34" s="123">
        <f t="shared" si="125"/>
        <v>1</v>
      </c>
      <c r="FQ34" s="123">
        <f t="shared" si="126"/>
        <v>2</v>
      </c>
      <c r="FR34" s="123">
        <f t="shared" si="127"/>
        <v>1.021414</v>
      </c>
      <c r="FS34" s="121">
        <f t="shared" si="128"/>
        <v>2</v>
      </c>
      <c r="FT34" s="121">
        <v>0.97144799999999998</v>
      </c>
      <c r="FU34" s="121">
        <f t="shared" si="129"/>
        <v>2</v>
      </c>
      <c r="FV34" s="121">
        <f t="shared" si="130"/>
        <v>0</v>
      </c>
      <c r="FW34" s="121">
        <f t="shared" si="131"/>
        <v>1.942896</v>
      </c>
      <c r="FX34" s="124">
        <f t="shared" si="177"/>
        <v>3</v>
      </c>
      <c r="FY34" s="124">
        <v>1.2698590000000001</v>
      </c>
      <c r="FZ34" s="124">
        <f t="shared" si="133"/>
        <v>1</v>
      </c>
      <c r="GA34" s="124">
        <f t="shared" si="134"/>
        <v>2</v>
      </c>
      <c r="GB34" s="124">
        <f t="shared" si="135"/>
        <v>1.2698590000000001</v>
      </c>
      <c r="GC34" s="125">
        <f t="shared" si="136"/>
        <v>2</v>
      </c>
      <c r="GD34" s="125">
        <v>1.2101409999999999</v>
      </c>
      <c r="GE34" s="125">
        <f t="shared" si="137"/>
        <v>2</v>
      </c>
      <c r="GF34" s="125">
        <f t="shared" si="138"/>
        <v>0</v>
      </c>
      <c r="GG34" s="125">
        <f t="shared" si="139"/>
        <v>2.4202819999999998</v>
      </c>
      <c r="GH34" s="126">
        <f t="shared" si="140"/>
        <v>1</v>
      </c>
      <c r="GI34" s="126">
        <v>0.80188999999999999</v>
      </c>
      <c r="GJ34" s="126">
        <f t="shared" si="141"/>
        <v>1</v>
      </c>
      <c r="GK34" s="126">
        <f t="shared" si="142"/>
        <v>0</v>
      </c>
      <c r="GL34" s="126">
        <f t="shared" si="143"/>
        <v>0.80188999999999999</v>
      </c>
      <c r="GM34" s="124">
        <f t="shared" si="144"/>
        <v>1</v>
      </c>
      <c r="GN34" s="124">
        <v>0.79674</v>
      </c>
      <c r="GO34" s="124">
        <f t="shared" si="145"/>
        <v>0</v>
      </c>
      <c r="GP34" s="124">
        <f t="shared" si="146"/>
        <v>1</v>
      </c>
      <c r="GQ34" s="124">
        <f t="shared" si="147"/>
        <v>0</v>
      </c>
      <c r="GR34" s="100">
        <f t="shared" si="148"/>
        <v>2</v>
      </c>
      <c r="GS34" s="100">
        <v>1.1258699999999999</v>
      </c>
      <c r="GT34" s="100">
        <f t="shared" si="149"/>
        <v>2</v>
      </c>
      <c r="GU34" s="100">
        <f t="shared" si="150"/>
        <v>0</v>
      </c>
      <c r="GV34" s="100">
        <f t="shared" si="151"/>
        <v>2.2517399999999999</v>
      </c>
      <c r="GW34" s="125">
        <f t="shared" si="152"/>
        <v>2</v>
      </c>
      <c r="GX34" s="125">
        <v>1.2413000000000001</v>
      </c>
      <c r="GY34" s="125">
        <f t="shared" si="153"/>
        <v>0</v>
      </c>
      <c r="GZ34" s="125">
        <f t="shared" si="154"/>
        <v>2</v>
      </c>
      <c r="HA34" s="125">
        <f t="shared" si="155"/>
        <v>0</v>
      </c>
      <c r="HB34" s="81">
        <f t="shared" si="156"/>
        <v>9.708081</v>
      </c>
      <c r="HC34" s="127">
        <f t="shared" si="157"/>
        <v>1</v>
      </c>
      <c r="HD34" s="127">
        <v>1.12415</v>
      </c>
      <c r="HE34" s="127">
        <f t="shared" si="158"/>
        <v>0</v>
      </c>
      <c r="HF34" s="127">
        <f t="shared" si="159"/>
        <v>1</v>
      </c>
      <c r="HG34" s="127">
        <f t="shared" si="160"/>
        <v>0</v>
      </c>
      <c r="HH34" s="120">
        <f t="shared" si="161"/>
        <v>2</v>
      </c>
      <c r="HI34" s="120">
        <v>1.1006800000000001</v>
      </c>
      <c r="HJ34" s="120">
        <f t="shared" si="162"/>
        <v>2</v>
      </c>
      <c r="HK34" s="120">
        <f t="shared" si="163"/>
        <v>0</v>
      </c>
      <c r="HL34" s="120">
        <f t="shared" si="164"/>
        <v>2.2013600000000002</v>
      </c>
      <c r="HM34" s="123">
        <f t="shared" si="165"/>
        <v>2</v>
      </c>
      <c r="HN34" s="123">
        <v>1.1006800000000001</v>
      </c>
      <c r="HO34" s="123">
        <f t="shared" si="166"/>
        <v>2</v>
      </c>
      <c r="HP34" s="123">
        <f t="shared" si="167"/>
        <v>0</v>
      </c>
      <c r="HQ34" s="123">
        <f t="shared" si="168"/>
        <v>2.2013600000000002</v>
      </c>
      <c r="HR34" s="122">
        <f t="shared" si="169"/>
        <v>2</v>
      </c>
      <c r="HS34" s="122">
        <v>1.12415</v>
      </c>
      <c r="HT34" s="122">
        <f t="shared" si="170"/>
        <v>2</v>
      </c>
      <c r="HU34" s="122">
        <f t="shared" si="171"/>
        <v>0</v>
      </c>
      <c r="HV34" s="122">
        <f t="shared" si="172"/>
        <v>2.2483</v>
      </c>
      <c r="HW34" s="81">
        <f t="shared" si="173"/>
        <v>6.6510200000000008</v>
      </c>
      <c r="HX34" s="128">
        <f t="shared" si="174"/>
        <v>20.464087974999998</v>
      </c>
      <c r="IN34" s="46" t="s">
        <v>98</v>
      </c>
      <c r="IO34" s="46" t="s">
        <v>102</v>
      </c>
      <c r="IP34" s="46" t="s">
        <v>286</v>
      </c>
    </row>
    <row r="35" spans="1:250">
      <c r="A35" s="76">
        <v>27</v>
      </c>
      <c r="B35" s="77" t="s">
        <v>103</v>
      </c>
      <c r="C35" s="78" t="s">
        <v>98</v>
      </c>
      <c r="D35" s="79">
        <f>'[1]DATOS-QUINTO'!AK35</f>
        <v>1</v>
      </c>
      <c r="E35" s="80">
        <f>'[1]DATOS-QUINTO'!AL35</f>
        <v>0</v>
      </c>
      <c r="F35" s="80">
        <f>'[1]DATOS-QUINTO'!AM35</f>
        <v>1</v>
      </c>
      <c r="G35" s="80">
        <f>'[1]DATOS-QUINTO'!AN35</f>
        <v>0</v>
      </c>
      <c r="H35" s="80">
        <f>'[1]DATOS-QUINTO'!AO35</f>
        <v>0</v>
      </c>
      <c r="I35" s="80">
        <f>'[1]DATOS-QUINTO'!AP35</f>
        <v>1</v>
      </c>
      <c r="J35" s="80">
        <f>'[1]DATOS-QUINTO'!AQ35</f>
        <v>0</v>
      </c>
      <c r="K35" s="87">
        <f>'[1]DATOS-QUINTO'!AR35</f>
        <v>1</v>
      </c>
      <c r="L35" s="87">
        <f>'[1]DATOS-QUINTO'!AS35</f>
        <v>1</v>
      </c>
      <c r="M35" s="87">
        <f>'[1]DATOS-QUINTO'!AT35</f>
        <v>1</v>
      </c>
      <c r="N35" s="87">
        <f>'[1]DATOS-QUINTO'!AU35</f>
        <v>1</v>
      </c>
      <c r="O35" s="87">
        <f>'[1]DATOS-QUINTO'!AV35</f>
        <v>1</v>
      </c>
      <c r="P35" s="87">
        <f>'[1]DATOS-QUINTO'!AW35</f>
        <v>1</v>
      </c>
      <c r="Q35" s="87">
        <f>'[1]DATOS-QUINTO'!AX35</f>
        <v>1</v>
      </c>
      <c r="R35" s="87">
        <f>'[1]DATOS-QUINTO'!AY35</f>
        <v>0</v>
      </c>
      <c r="S35" s="87">
        <f>'[1]DATOS-QUINTO'!AZ35</f>
        <v>1</v>
      </c>
      <c r="T35" s="90">
        <f>'[1]DATOS-QUINTO'!BA35</f>
        <v>0</v>
      </c>
      <c r="U35" s="90">
        <f>'[1]DATOS-QUINTO'!BB35</f>
        <v>1</v>
      </c>
      <c r="V35" s="90">
        <f>'[1]DATOS-QUINTO'!BC35</f>
        <v>0</v>
      </c>
      <c r="W35" s="90">
        <f>'[1]DATOS-QUINTO'!BD35</f>
        <v>0</v>
      </c>
      <c r="X35" s="90">
        <f>'[1]DATOS-QUINTO'!BE35</f>
        <v>0</v>
      </c>
      <c r="Y35" s="90">
        <f>'[1]DATOS-QUINTO'!BF35</f>
        <v>1</v>
      </c>
      <c r="Z35" s="90">
        <f>'[1]DATOS-QUINTO'!BG35</f>
        <v>1</v>
      </c>
      <c r="AA35" s="50">
        <f>'[1]DATOS-QUINTO'!BH35</f>
        <v>0</v>
      </c>
      <c r="AB35" s="50">
        <f>'[1]DATOS-QUINTO'!BI35</f>
        <v>0</v>
      </c>
      <c r="AC35" s="50">
        <f>'[1]DATOS-QUINTO'!BJ35</f>
        <v>0</v>
      </c>
      <c r="AD35" s="50">
        <f>'[1]DATOS-QUINTO'!BK35</f>
        <v>0</v>
      </c>
      <c r="AE35" s="50">
        <f>'[1]DATOS-QUINTO'!BL35</f>
        <v>1</v>
      </c>
      <c r="AF35" s="50">
        <f>'[1]DATOS-QUINTO'!BM35</f>
        <v>1</v>
      </c>
      <c r="AG35" s="100">
        <f>'[1]DATOS-QUINTO'!BN35</f>
        <v>0</v>
      </c>
      <c r="AH35" s="100">
        <f>'[1]DATOS-QUINTO'!BO35</f>
        <v>1</v>
      </c>
      <c r="AI35" s="100">
        <f>'[1]DATOS-QUINTO'!BP35</f>
        <v>0</v>
      </c>
      <c r="AJ35" s="100">
        <f>'[1]DATOS-QUINTO'!BQ35</f>
        <v>0</v>
      </c>
      <c r="AK35" s="101">
        <f t="shared" si="44"/>
        <v>1</v>
      </c>
      <c r="AL35" s="101">
        <f t="shared" si="45"/>
        <v>1.12415</v>
      </c>
      <c r="AM35" s="101">
        <f t="shared" si="46"/>
        <v>1</v>
      </c>
      <c r="AN35" s="101">
        <f t="shared" si="47"/>
        <v>1.1006800000000001</v>
      </c>
      <c r="AO35" s="101">
        <f t="shared" si="48"/>
        <v>0</v>
      </c>
      <c r="AP35" s="101">
        <f t="shared" si="49"/>
        <v>0</v>
      </c>
      <c r="AQ35" s="101">
        <f t="shared" si="50"/>
        <v>0</v>
      </c>
      <c r="AR35" s="101">
        <f t="shared" si="51"/>
        <v>0</v>
      </c>
      <c r="AS35" s="101">
        <f t="shared" si="52"/>
        <v>1</v>
      </c>
      <c r="AT35" s="101">
        <f t="shared" si="53"/>
        <v>1.6587874499999999</v>
      </c>
      <c r="AU35" s="101">
        <f t="shared" si="54"/>
        <v>0</v>
      </c>
      <c r="AV35" s="101">
        <f t="shared" si="55"/>
        <v>0</v>
      </c>
      <c r="AW35" s="102">
        <f t="shared" si="56"/>
        <v>2</v>
      </c>
      <c r="AX35" s="102">
        <f t="shared" si="57"/>
        <v>2.2483</v>
      </c>
      <c r="AY35" s="102">
        <f t="shared" si="58"/>
        <v>2</v>
      </c>
      <c r="AZ35" s="102">
        <f t="shared" si="59"/>
        <v>2.2013600000000002</v>
      </c>
      <c r="BA35" s="102">
        <f t="shared" si="60"/>
        <v>2</v>
      </c>
      <c r="BB35" s="102">
        <f t="shared" si="61"/>
        <v>1.942896</v>
      </c>
      <c r="BC35" s="102">
        <f t="shared" si="62"/>
        <v>2</v>
      </c>
      <c r="BD35" s="102">
        <f t="shared" si="63"/>
        <v>2.0428280000000001</v>
      </c>
      <c r="BE35" s="103">
        <f t="shared" si="64"/>
        <v>1</v>
      </c>
      <c r="BF35" s="103">
        <f t="shared" si="65"/>
        <v>1.2698590000000001</v>
      </c>
      <c r="BG35" s="103">
        <f t="shared" si="66"/>
        <v>0</v>
      </c>
      <c r="BH35" s="103">
        <f t="shared" si="67"/>
        <v>0</v>
      </c>
      <c r="BI35" s="103">
        <f t="shared" si="68"/>
        <v>1</v>
      </c>
      <c r="BJ35" s="103">
        <f t="shared" si="69"/>
        <v>0.79674</v>
      </c>
      <c r="BK35" s="103">
        <f t="shared" si="70"/>
        <v>1</v>
      </c>
      <c r="BL35" s="103">
        <f t="shared" si="71"/>
        <v>0.80188999999999999</v>
      </c>
      <c r="BM35" s="104">
        <f t="shared" si="72"/>
        <v>0</v>
      </c>
      <c r="BN35" s="104">
        <f t="shared" si="73"/>
        <v>0</v>
      </c>
      <c r="BO35" s="104">
        <f t="shared" si="74"/>
        <v>0</v>
      </c>
      <c r="BP35" s="104">
        <f t="shared" si="75"/>
        <v>0</v>
      </c>
      <c r="BQ35" s="104">
        <f t="shared" si="76"/>
        <v>2</v>
      </c>
      <c r="BR35" s="104">
        <f t="shared" si="77"/>
        <v>2.3094974000000001</v>
      </c>
      <c r="BS35" s="104">
        <f t="shared" si="78"/>
        <v>1</v>
      </c>
      <c r="BT35" s="104">
        <f t="shared" si="79"/>
        <v>1.1258699999999999</v>
      </c>
      <c r="BU35" s="105">
        <f t="shared" si="80"/>
        <v>0</v>
      </c>
      <c r="BV35" s="105">
        <f t="shared" si="81"/>
        <v>0</v>
      </c>
      <c r="BW35" s="100">
        <f t="shared" si="15"/>
        <v>1.12415</v>
      </c>
      <c r="BX35" s="90">
        <f t="shared" si="16"/>
        <v>1.1006800000000001</v>
      </c>
      <c r="BY35" s="100">
        <f t="shared" si="17"/>
        <v>0</v>
      </c>
      <c r="BZ35" s="106">
        <f t="shared" si="18"/>
        <v>0</v>
      </c>
      <c r="CA35" s="90">
        <f t="shared" si="19"/>
        <v>1.6587874499999999</v>
      </c>
      <c r="CB35" s="106">
        <f t="shared" si="20"/>
        <v>0</v>
      </c>
      <c r="CC35" s="87">
        <f t="shared" si="21"/>
        <v>2.2483</v>
      </c>
      <c r="CD35" s="107">
        <f t="shared" si="22"/>
        <v>2.2013600000000002</v>
      </c>
      <c r="CE35" s="108">
        <f t="shared" si="23"/>
        <v>1.942896</v>
      </c>
      <c r="CF35" s="80">
        <f t="shared" si="24"/>
        <v>2.0428280000000001</v>
      </c>
      <c r="CG35" s="83">
        <f t="shared" si="82"/>
        <v>1.2698590000000001</v>
      </c>
      <c r="CH35" s="108">
        <f t="shared" si="25"/>
        <v>0</v>
      </c>
      <c r="CI35" s="80">
        <f t="shared" si="26"/>
        <v>0.79674</v>
      </c>
      <c r="CJ35" s="90">
        <f t="shared" si="27"/>
        <v>0.80188999999999999</v>
      </c>
      <c r="CK35" s="109">
        <f t="shared" si="28"/>
        <v>0</v>
      </c>
      <c r="CL35" s="110">
        <f t="shared" si="29"/>
        <v>0</v>
      </c>
      <c r="CM35" s="111">
        <f t="shared" si="30"/>
        <v>2.3094974000000001</v>
      </c>
      <c r="CN35" s="87">
        <f t="shared" si="31"/>
        <v>1.1258699999999999</v>
      </c>
      <c r="CO35" s="112">
        <f t="shared" si="32"/>
        <v>0</v>
      </c>
      <c r="CP35" s="113">
        <f t="shared" si="83"/>
        <v>18.622857849999999</v>
      </c>
      <c r="CQ35" s="113">
        <f t="shared" si="33"/>
        <v>38</v>
      </c>
      <c r="CR35" s="112">
        <f t="shared" si="34"/>
        <v>17</v>
      </c>
      <c r="CS35" s="112">
        <f t="shared" si="35"/>
        <v>16</v>
      </c>
      <c r="CT35" s="57" t="s">
        <v>103</v>
      </c>
      <c r="CU35" s="94">
        <f t="shared" si="36"/>
        <v>3.88361745</v>
      </c>
      <c r="CV35" s="94">
        <f t="shared" si="37"/>
        <v>8.4353839999999991</v>
      </c>
      <c r="CW35" s="94">
        <f t="shared" si="38"/>
        <v>2.8684890000000003</v>
      </c>
      <c r="CX35" s="94">
        <f t="shared" si="39"/>
        <v>2.3094974000000001</v>
      </c>
      <c r="CY35" s="94">
        <f t="shared" si="40"/>
        <v>1.1258699999999999</v>
      </c>
      <c r="CZ35" s="58" t="s">
        <v>103</v>
      </c>
      <c r="DA35" s="116">
        <f t="shared" ref="DA35:DE35" si="200">CU35/$CP35</f>
        <v>0.2085403583746949</v>
      </c>
      <c r="DB35" s="116">
        <f t="shared" si="200"/>
        <v>0.45295862041926072</v>
      </c>
      <c r="DC35" s="116">
        <f t="shared" si="200"/>
        <v>0.1540305480020619</v>
      </c>
      <c r="DD35" s="116">
        <f t="shared" si="200"/>
        <v>0.12401412385800928</v>
      </c>
      <c r="DE35" s="116">
        <f t="shared" si="200"/>
        <v>6.0456349345973236E-2</v>
      </c>
      <c r="DF35" s="58" t="s">
        <v>103</v>
      </c>
      <c r="DG35" s="116">
        <f t="shared" si="42"/>
        <v>0.51515151515151514</v>
      </c>
      <c r="DH35" s="116">
        <f t="shared" si="43"/>
        <v>0.48484848484848486</v>
      </c>
      <c r="DI35" s="46">
        <f>'RANKING-QUINTOS'!L30</f>
        <v>0</v>
      </c>
      <c r="DJ35" s="46">
        <f t="shared" si="85"/>
        <v>10</v>
      </c>
      <c r="DK35" s="118" t="str">
        <f t="shared" si="86"/>
        <v>Arac0209</v>
      </c>
      <c r="DL35" s="46" t="str">
        <f t="shared" si="87"/>
        <v>CARDENAS  ALARCON  ARACELI FRANCHESKA</v>
      </c>
      <c r="DM35" s="46">
        <v>5</v>
      </c>
      <c r="DN35" s="46" t="s">
        <v>75</v>
      </c>
      <c r="DO35" s="46" t="s">
        <v>186</v>
      </c>
      <c r="DP35" s="46" t="s">
        <v>187</v>
      </c>
      <c r="DQ35" s="46">
        <f t="shared" si="88"/>
        <v>35</v>
      </c>
      <c r="DR35" s="46" t="str">
        <f t="shared" si="89"/>
        <v xml:space="preserve"> </v>
      </c>
      <c r="DS35" s="46">
        <v>33</v>
      </c>
      <c r="DT35" s="46">
        <f t="shared" si="90"/>
        <v>17</v>
      </c>
      <c r="DU35" s="46">
        <f t="shared" si="91"/>
        <v>16</v>
      </c>
      <c r="DV35" s="46">
        <f>'RESULTADOS QUINTO'!HX35</f>
        <v>20.301125249999998</v>
      </c>
      <c r="DW35" s="46">
        <f t="shared" si="92"/>
        <v>10</v>
      </c>
      <c r="DX35" s="119">
        <f t="shared" si="93"/>
        <v>0.51515151515151514</v>
      </c>
      <c r="DY35" s="119"/>
      <c r="EC35" s="120">
        <f t="shared" si="94"/>
        <v>1</v>
      </c>
      <c r="ED35" s="120">
        <v>1.6782674</v>
      </c>
      <c r="EE35" s="120">
        <f t="shared" si="95"/>
        <v>1</v>
      </c>
      <c r="EF35" s="120">
        <f t="shared" si="96"/>
        <v>0</v>
      </c>
      <c r="EG35" s="120">
        <f t="shared" si="97"/>
        <v>1.6782674</v>
      </c>
      <c r="EH35" s="121">
        <f t="shared" si="98"/>
        <v>1</v>
      </c>
      <c r="EI35" s="121">
        <v>1.6587874499999999</v>
      </c>
      <c r="EJ35" s="121">
        <f t="shared" si="99"/>
        <v>1</v>
      </c>
      <c r="EK35" s="121">
        <f t="shared" si="100"/>
        <v>0</v>
      </c>
      <c r="EL35" s="121">
        <f t="shared" si="101"/>
        <v>1.6587874499999999</v>
      </c>
      <c r="EM35" s="122">
        <f t="shared" si="102"/>
        <v>1</v>
      </c>
      <c r="EN35" s="122">
        <v>1.6495770000000001</v>
      </c>
      <c r="EO35" s="122">
        <f t="shared" si="103"/>
        <v>0</v>
      </c>
      <c r="EP35" s="122">
        <f t="shared" si="104"/>
        <v>1</v>
      </c>
      <c r="EQ35" s="122">
        <f t="shared" si="105"/>
        <v>0</v>
      </c>
      <c r="ER35" s="123">
        <f t="shared" si="106"/>
        <v>1</v>
      </c>
      <c r="ES35" s="123">
        <v>1.6583374</v>
      </c>
      <c r="ET35" s="123">
        <f t="shared" si="107"/>
        <v>0</v>
      </c>
      <c r="EU35" s="123">
        <f t="shared" si="108"/>
        <v>1</v>
      </c>
      <c r="EV35" s="123">
        <f t="shared" si="109"/>
        <v>0</v>
      </c>
      <c r="EW35" s="64">
        <f t="shared" si="110"/>
        <v>3.3370548499999999</v>
      </c>
      <c r="EX35" s="124">
        <f t="shared" si="111"/>
        <v>2</v>
      </c>
      <c r="EY35" s="124">
        <v>1.52482685</v>
      </c>
      <c r="EZ35" s="124">
        <f t="shared" si="112"/>
        <v>0</v>
      </c>
      <c r="FA35" s="124">
        <f t="shared" si="113"/>
        <v>2</v>
      </c>
      <c r="FB35" s="124">
        <f t="shared" si="114"/>
        <v>0</v>
      </c>
      <c r="FC35" s="123">
        <f t="shared" si="115"/>
        <v>2</v>
      </c>
      <c r="FD35" s="123">
        <v>1.4254114250000001</v>
      </c>
      <c r="FE35" s="123">
        <f t="shared" si="116"/>
        <v>0</v>
      </c>
      <c r="FF35" s="123">
        <f t="shared" si="117"/>
        <v>2</v>
      </c>
      <c r="FG35" s="123">
        <f t="shared" si="118"/>
        <v>0</v>
      </c>
      <c r="FH35" s="122">
        <f t="shared" si="119"/>
        <v>2</v>
      </c>
      <c r="FI35" s="122">
        <v>1.1547487000000001</v>
      </c>
      <c r="FJ35" s="122">
        <f t="shared" si="120"/>
        <v>2</v>
      </c>
      <c r="FK35" s="122">
        <f t="shared" si="121"/>
        <v>0</v>
      </c>
      <c r="FL35" s="122">
        <f t="shared" si="122"/>
        <v>2.3094974000000001</v>
      </c>
      <c r="FM35" s="81">
        <f t="shared" si="123"/>
        <v>2.3094974000000001</v>
      </c>
      <c r="FN35" s="123">
        <f t="shared" si="124"/>
        <v>3</v>
      </c>
      <c r="FO35" s="123">
        <v>1.021414</v>
      </c>
      <c r="FP35" s="123">
        <f t="shared" si="125"/>
        <v>2</v>
      </c>
      <c r="FQ35" s="123">
        <f t="shared" si="126"/>
        <v>1</v>
      </c>
      <c r="FR35" s="123">
        <f t="shared" si="127"/>
        <v>2.0428280000000001</v>
      </c>
      <c r="FS35" s="121">
        <f t="shared" si="128"/>
        <v>2</v>
      </c>
      <c r="FT35" s="121">
        <v>0.97144799999999998</v>
      </c>
      <c r="FU35" s="121">
        <f t="shared" si="129"/>
        <v>2</v>
      </c>
      <c r="FV35" s="121">
        <f t="shared" si="130"/>
        <v>0</v>
      </c>
      <c r="FW35" s="121">
        <f t="shared" si="131"/>
        <v>1.942896</v>
      </c>
      <c r="FX35" s="124">
        <f t="shared" si="177"/>
        <v>3</v>
      </c>
      <c r="FY35" s="124">
        <v>1.2698590000000001</v>
      </c>
      <c r="FZ35" s="124">
        <f t="shared" si="133"/>
        <v>1</v>
      </c>
      <c r="GA35" s="124">
        <f t="shared" si="134"/>
        <v>2</v>
      </c>
      <c r="GB35" s="124">
        <f t="shared" si="135"/>
        <v>1.2698590000000001</v>
      </c>
      <c r="GC35" s="125">
        <f t="shared" si="136"/>
        <v>2</v>
      </c>
      <c r="GD35" s="125">
        <v>1.2101409999999999</v>
      </c>
      <c r="GE35" s="125">
        <f t="shared" si="137"/>
        <v>0</v>
      </c>
      <c r="GF35" s="125">
        <f t="shared" si="138"/>
        <v>2</v>
      </c>
      <c r="GG35" s="125">
        <f t="shared" si="139"/>
        <v>0</v>
      </c>
      <c r="GH35" s="126">
        <f t="shared" si="140"/>
        <v>1</v>
      </c>
      <c r="GI35" s="126">
        <v>0.80188999999999999</v>
      </c>
      <c r="GJ35" s="126">
        <f t="shared" si="141"/>
        <v>1</v>
      </c>
      <c r="GK35" s="126">
        <f t="shared" si="142"/>
        <v>0</v>
      </c>
      <c r="GL35" s="126">
        <f t="shared" si="143"/>
        <v>0.80188999999999999</v>
      </c>
      <c r="GM35" s="124">
        <f t="shared" si="144"/>
        <v>1</v>
      </c>
      <c r="GN35" s="124">
        <v>0.79674</v>
      </c>
      <c r="GO35" s="124">
        <f t="shared" si="145"/>
        <v>1</v>
      </c>
      <c r="GP35" s="124">
        <f t="shared" si="146"/>
        <v>0</v>
      </c>
      <c r="GQ35" s="124">
        <f t="shared" si="147"/>
        <v>0.79674</v>
      </c>
      <c r="GR35" s="100">
        <f t="shared" si="148"/>
        <v>2</v>
      </c>
      <c r="GS35" s="100">
        <v>1.1258699999999999</v>
      </c>
      <c r="GT35" s="100">
        <f t="shared" si="149"/>
        <v>1</v>
      </c>
      <c r="GU35" s="100">
        <f t="shared" si="150"/>
        <v>1</v>
      </c>
      <c r="GV35" s="100">
        <f t="shared" si="151"/>
        <v>1.1258699999999999</v>
      </c>
      <c r="GW35" s="125">
        <f t="shared" si="152"/>
        <v>2</v>
      </c>
      <c r="GX35" s="125">
        <v>1.2413000000000001</v>
      </c>
      <c r="GY35" s="125">
        <f t="shared" si="153"/>
        <v>0</v>
      </c>
      <c r="GZ35" s="125">
        <f t="shared" si="154"/>
        <v>2</v>
      </c>
      <c r="HA35" s="125">
        <f t="shared" si="155"/>
        <v>0</v>
      </c>
      <c r="HB35" s="81">
        <f t="shared" si="156"/>
        <v>7.9800830000000005</v>
      </c>
      <c r="HC35" s="127">
        <f t="shared" si="157"/>
        <v>1</v>
      </c>
      <c r="HD35" s="127">
        <v>1.12415</v>
      </c>
      <c r="HE35" s="127">
        <f t="shared" si="158"/>
        <v>1</v>
      </c>
      <c r="HF35" s="127">
        <f t="shared" si="159"/>
        <v>0</v>
      </c>
      <c r="HG35" s="127">
        <f t="shared" si="160"/>
        <v>1.12415</v>
      </c>
      <c r="HH35" s="120">
        <f t="shared" si="161"/>
        <v>2</v>
      </c>
      <c r="HI35" s="120">
        <v>1.1006800000000001</v>
      </c>
      <c r="HJ35" s="120">
        <f t="shared" si="162"/>
        <v>1</v>
      </c>
      <c r="HK35" s="120">
        <f t="shared" si="163"/>
        <v>1</v>
      </c>
      <c r="HL35" s="120">
        <f t="shared" si="164"/>
        <v>1.1006800000000001</v>
      </c>
      <c r="HM35" s="123">
        <f t="shared" si="165"/>
        <v>2</v>
      </c>
      <c r="HN35" s="123">
        <v>1.1006800000000001</v>
      </c>
      <c r="HO35" s="123">
        <f t="shared" si="166"/>
        <v>2</v>
      </c>
      <c r="HP35" s="123">
        <f t="shared" si="167"/>
        <v>0</v>
      </c>
      <c r="HQ35" s="123">
        <f t="shared" si="168"/>
        <v>2.2013600000000002</v>
      </c>
      <c r="HR35" s="122">
        <f t="shared" si="169"/>
        <v>2</v>
      </c>
      <c r="HS35" s="122">
        <v>1.12415</v>
      </c>
      <c r="HT35" s="122">
        <f t="shared" si="170"/>
        <v>2</v>
      </c>
      <c r="HU35" s="122">
        <f t="shared" si="171"/>
        <v>0</v>
      </c>
      <c r="HV35" s="122">
        <f t="shared" si="172"/>
        <v>2.2483</v>
      </c>
      <c r="HW35" s="81">
        <f t="shared" si="173"/>
        <v>6.6744900000000005</v>
      </c>
      <c r="HX35" s="128">
        <f t="shared" si="174"/>
        <v>20.301125249999998</v>
      </c>
      <c r="IN35" s="46" t="s">
        <v>98</v>
      </c>
      <c r="IO35" s="46" t="s">
        <v>103</v>
      </c>
      <c r="IP35" s="46" t="s">
        <v>287</v>
      </c>
    </row>
    <row r="36" spans="1:250">
      <c r="A36" s="76">
        <v>28</v>
      </c>
      <c r="B36" s="77" t="s">
        <v>104</v>
      </c>
      <c r="C36" s="78" t="s">
        <v>98</v>
      </c>
      <c r="D36" s="79">
        <f>'[1]DATOS-QUINTO'!AK36</f>
        <v>0</v>
      </c>
      <c r="E36" s="80">
        <f>'[1]DATOS-QUINTO'!AL36</f>
        <v>0</v>
      </c>
      <c r="F36" s="80">
        <f>'[1]DATOS-QUINTO'!AM36</f>
        <v>0</v>
      </c>
      <c r="G36" s="80">
        <f>'[1]DATOS-QUINTO'!AN36</f>
        <v>1</v>
      </c>
      <c r="H36" s="80">
        <f>'[1]DATOS-QUINTO'!AO36</f>
        <v>0</v>
      </c>
      <c r="I36" s="80">
        <f>'[1]DATOS-QUINTO'!AP36</f>
        <v>0</v>
      </c>
      <c r="J36" s="80">
        <f>'[1]DATOS-QUINTO'!AQ36</f>
        <v>0</v>
      </c>
      <c r="K36" s="87">
        <f>'[1]DATOS-QUINTO'!AR36</f>
        <v>1</v>
      </c>
      <c r="L36" s="87">
        <f>'[1]DATOS-QUINTO'!AS36</f>
        <v>1</v>
      </c>
      <c r="M36" s="87">
        <f>'[1]DATOS-QUINTO'!AT36</f>
        <v>1</v>
      </c>
      <c r="N36" s="87">
        <f>'[1]DATOS-QUINTO'!AU36</f>
        <v>1</v>
      </c>
      <c r="O36" s="87">
        <f>'[1]DATOS-QUINTO'!AV36</f>
        <v>0</v>
      </c>
      <c r="P36" s="87">
        <f>'[1]DATOS-QUINTO'!AW36</f>
        <v>0</v>
      </c>
      <c r="Q36" s="87">
        <f>'[1]DATOS-QUINTO'!AX36</f>
        <v>0</v>
      </c>
      <c r="R36" s="87">
        <f>'[1]DATOS-QUINTO'!AY36</f>
        <v>0</v>
      </c>
      <c r="S36" s="87">
        <f>'[1]DATOS-QUINTO'!AZ36</f>
        <v>1</v>
      </c>
      <c r="T36" s="90">
        <f>'[1]DATOS-QUINTO'!BA36</f>
        <v>0</v>
      </c>
      <c r="U36" s="90">
        <f>'[1]DATOS-QUINTO'!BB36</f>
        <v>1</v>
      </c>
      <c r="V36" s="90">
        <f>'[1]DATOS-QUINTO'!BC36</f>
        <v>0</v>
      </c>
      <c r="W36" s="90">
        <f>'[1]DATOS-QUINTO'!BD36</f>
        <v>1</v>
      </c>
      <c r="X36" s="90">
        <f>'[1]DATOS-QUINTO'!BE36</f>
        <v>1</v>
      </c>
      <c r="Y36" s="90">
        <f>'[1]DATOS-QUINTO'!BF36</f>
        <v>1</v>
      </c>
      <c r="Z36" s="90">
        <f>'[1]DATOS-QUINTO'!BG36</f>
        <v>0</v>
      </c>
      <c r="AA36" s="50">
        <f>'[1]DATOS-QUINTO'!BH36</f>
        <v>0</v>
      </c>
      <c r="AB36" s="50">
        <f>'[1]DATOS-QUINTO'!BI36</f>
        <v>1</v>
      </c>
      <c r="AC36" s="50">
        <f>'[1]DATOS-QUINTO'!BJ36</f>
        <v>0</v>
      </c>
      <c r="AD36" s="50">
        <f>'[1]DATOS-QUINTO'!BK36</f>
        <v>0</v>
      </c>
      <c r="AE36" s="50">
        <f>'[1]DATOS-QUINTO'!BL36</f>
        <v>1</v>
      </c>
      <c r="AF36" s="50">
        <f>'[1]DATOS-QUINTO'!BM36</f>
        <v>1</v>
      </c>
      <c r="AG36" s="100">
        <f>'[1]DATOS-QUINTO'!BN36</f>
        <v>1</v>
      </c>
      <c r="AH36" s="100">
        <f>'[1]DATOS-QUINTO'!BO36</f>
        <v>1</v>
      </c>
      <c r="AI36" s="100">
        <f>'[1]DATOS-QUINTO'!BP36</f>
        <v>0</v>
      </c>
      <c r="AJ36" s="100">
        <f>'[1]DATOS-QUINTO'!BQ36</f>
        <v>1</v>
      </c>
      <c r="AK36" s="101">
        <f t="shared" si="44"/>
        <v>0</v>
      </c>
      <c r="AL36" s="101">
        <f t="shared" si="45"/>
        <v>0</v>
      </c>
      <c r="AM36" s="101">
        <f t="shared" si="46"/>
        <v>0</v>
      </c>
      <c r="AN36" s="101">
        <f t="shared" si="47"/>
        <v>0</v>
      </c>
      <c r="AO36" s="101">
        <f t="shared" si="48"/>
        <v>1</v>
      </c>
      <c r="AP36" s="101">
        <f t="shared" si="49"/>
        <v>1.6495770000000001</v>
      </c>
      <c r="AQ36" s="101">
        <f t="shared" si="50"/>
        <v>0</v>
      </c>
      <c r="AR36" s="101">
        <f t="shared" si="51"/>
        <v>0</v>
      </c>
      <c r="AS36" s="101">
        <f t="shared" si="52"/>
        <v>0</v>
      </c>
      <c r="AT36" s="101">
        <f t="shared" si="53"/>
        <v>0</v>
      </c>
      <c r="AU36" s="101">
        <f t="shared" si="54"/>
        <v>0</v>
      </c>
      <c r="AV36" s="101">
        <f t="shared" si="55"/>
        <v>0</v>
      </c>
      <c r="AW36" s="102">
        <f t="shared" si="56"/>
        <v>2</v>
      </c>
      <c r="AX36" s="102">
        <f t="shared" si="57"/>
        <v>2.2483</v>
      </c>
      <c r="AY36" s="102">
        <f t="shared" si="58"/>
        <v>2</v>
      </c>
      <c r="AZ36" s="102">
        <f t="shared" si="59"/>
        <v>2.2013600000000002</v>
      </c>
      <c r="BA36" s="102">
        <f t="shared" si="60"/>
        <v>0</v>
      </c>
      <c r="BB36" s="102">
        <f t="shared" si="61"/>
        <v>0</v>
      </c>
      <c r="BC36" s="102">
        <f t="shared" si="62"/>
        <v>1</v>
      </c>
      <c r="BD36" s="102">
        <f t="shared" si="63"/>
        <v>1.021414</v>
      </c>
      <c r="BE36" s="103">
        <f t="shared" si="64"/>
        <v>1</v>
      </c>
      <c r="BF36" s="103">
        <f t="shared" si="65"/>
        <v>1.2698590000000001</v>
      </c>
      <c r="BG36" s="103">
        <f t="shared" si="66"/>
        <v>2</v>
      </c>
      <c r="BH36" s="103">
        <f t="shared" si="67"/>
        <v>2.4202819999999998</v>
      </c>
      <c r="BI36" s="103">
        <f t="shared" si="68"/>
        <v>1</v>
      </c>
      <c r="BJ36" s="103">
        <f t="shared" si="69"/>
        <v>0.79674</v>
      </c>
      <c r="BK36" s="103">
        <f t="shared" si="70"/>
        <v>0</v>
      </c>
      <c r="BL36" s="103">
        <f t="shared" si="71"/>
        <v>0</v>
      </c>
      <c r="BM36" s="104">
        <f t="shared" si="72"/>
        <v>1</v>
      </c>
      <c r="BN36" s="104">
        <f t="shared" si="73"/>
        <v>1.52482685</v>
      </c>
      <c r="BO36" s="104">
        <f t="shared" si="74"/>
        <v>0</v>
      </c>
      <c r="BP36" s="104">
        <f t="shared" si="75"/>
        <v>0</v>
      </c>
      <c r="BQ36" s="104">
        <f t="shared" si="76"/>
        <v>2</v>
      </c>
      <c r="BR36" s="104">
        <f t="shared" si="77"/>
        <v>2.3094974000000001</v>
      </c>
      <c r="BS36" s="104">
        <f t="shared" si="78"/>
        <v>2</v>
      </c>
      <c r="BT36" s="104">
        <f t="shared" si="79"/>
        <v>2.2517399999999999</v>
      </c>
      <c r="BU36" s="105">
        <f t="shared" si="80"/>
        <v>1</v>
      </c>
      <c r="BV36" s="105">
        <f t="shared" si="81"/>
        <v>1.2413000000000001</v>
      </c>
      <c r="BW36" s="100">
        <f t="shared" si="15"/>
        <v>0</v>
      </c>
      <c r="BX36" s="90">
        <f t="shared" si="16"/>
        <v>0</v>
      </c>
      <c r="BY36" s="100">
        <f t="shared" si="17"/>
        <v>1.6495770000000001</v>
      </c>
      <c r="BZ36" s="106">
        <f t="shared" si="18"/>
        <v>0</v>
      </c>
      <c r="CA36" s="90">
        <f t="shared" si="19"/>
        <v>0</v>
      </c>
      <c r="CB36" s="106">
        <f t="shared" si="20"/>
        <v>0</v>
      </c>
      <c r="CC36" s="87">
        <f t="shared" si="21"/>
        <v>2.2483</v>
      </c>
      <c r="CD36" s="107">
        <f t="shared" si="22"/>
        <v>2.2013600000000002</v>
      </c>
      <c r="CE36" s="108">
        <f t="shared" si="23"/>
        <v>0</v>
      </c>
      <c r="CF36" s="80">
        <f t="shared" si="24"/>
        <v>1.021414</v>
      </c>
      <c r="CG36" s="83">
        <f t="shared" si="82"/>
        <v>1.2698590000000001</v>
      </c>
      <c r="CH36" s="108">
        <f t="shared" si="25"/>
        <v>2.4202819999999998</v>
      </c>
      <c r="CI36" s="80">
        <f t="shared" si="26"/>
        <v>0.79674</v>
      </c>
      <c r="CJ36" s="90">
        <f t="shared" si="27"/>
        <v>0</v>
      </c>
      <c r="CK36" s="109">
        <f t="shared" si="28"/>
        <v>1.52482685</v>
      </c>
      <c r="CL36" s="110">
        <f t="shared" si="29"/>
        <v>0</v>
      </c>
      <c r="CM36" s="111">
        <f t="shared" si="30"/>
        <v>2.3094974000000001</v>
      </c>
      <c r="CN36" s="87">
        <f t="shared" si="31"/>
        <v>2.2517399999999999</v>
      </c>
      <c r="CO36" s="112">
        <f t="shared" si="32"/>
        <v>1.2413000000000001</v>
      </c>
      <c r="CP36" s="113">
        <f t="shared" si="83"/>
        <v>18.934896249999998</v>
      </c>
      <c r="CQ36" s="113">
        <f t="shared" si="33"/>
        <v>37</v>
      </c>
      <c r="CR36" s="112">
        <f t="shared" si="34"/>
        <v>16</v>
      </c>
      <c r="CS36" s="112">
        <f t="shared" si="35"/>
        <v>17</v>
      </c>
      <c r="CT36" s="57" t="s">
        <v>104</v>
      </c>
      <c r="CU36" s="94">
        <f t="shared" si="36"/>
        <v>1.6495770000000001</v>
      </c>
      <c r="CV36" s="94">
        <f t="shared" si="37"/>
        <v>5.4710739999999998</v>
      </c>
      <c r="CW36" s="94">
        <f t="shared" si="38"/>
        <v>4.4868809999999995</v>
      </c>
      <c r="CX36" s="94">
        <f t="shared" si="39"/>
        <v>3.8343242499999999</v>
      </c>
      <c r="CY36" s="94">
        <f t="shared" si="40"/>
        <v>3.4930399999999997</v>
      </c>
      <c r="CZ36" s="58" t="s">
        <v>104</v>
      </c>
      <c r="DA36" s="116">
        <f t="shared" ref="DA36:DE36" si="201">CU36/$CP36</f>
        <v>8.7118354292540695E-2</v>
      </c>
      <c r="DB36" s="116">
        <f t="shared" si="201"/>
        <v>0.28894132440783776</v>
      </c>
      <c r="DC36" s="116">
        <f t="shared" si="201"/>
        <v>0.23696359043953039</v>
      </c>
      <c r="DD36" s="116">
        <f t="shared" si="201"/>
        <v>0.20250040979231668</v>
      </c>
      <c r="DE36" s="116">
        <f t="shared" si="201"/>
        <v>0.18447632106777453</v>
      </c>
      <c r="DF36" s="58" t="s">
        <v>104</v>
      </c>
      <c r="DG36" s="116">
        <f t="shared" si="42"/>
        <v>0.48484848484848486</v>
      </c>
      <c r="DH36" s="116">
        <f t="shared" si="43"/>
        <v>0.51515151515151514</v>
      </c>
      <c r="DI36" s="46">
        <f>'RANKING-QUINTOS'!L31</f>
        <v>0</v>
      </c>
      <c r="DJ36" s="46">
        <f t="shared" si="85"/>
        <v>9</v>
      </c>
      <c r="DK36" s="118" t="str">
        <f t="shared" si="86"/>
        <v>1108Njcc</v>
      </c>
      <c r="DL36" s="46" t="str">
        <f t="shared" si="87"/>
        <v>CCALLA  COSCCO  NICOL JASMIN</v>
      </c>
      <c r="DM36" s="46">
        <v>5</v>
      </c>
      <c r="DN36" s="46" t="s">
        <v>75</v>
      </c>
      <c r="DO36" s="46" t="s">
        <v>186</v>
      </c>
      <c r="DP36" s="46" t="s">
        <v>187</v>
      </c>
      <c r="DQ36" s="46">
        <f t="shared" si="88"/>
        <v>38</v>
      </c>
      <c r="DR36" s="46" t="str">
        <f t="shared" si="89"/>
        <v xml:space="preserve"> </v>
      </c>
      <c r="DS36" s="46">
        <v>33</v>
      </c>
      <c r="DT36" s="46">
        <f t="shared" si="90"/>
        <v>16</v>
      </c>
      <c r="DU36" s="46">
        <f t="shared" si="91"/>
        <v>17</v>
      </c>
      <c r="DV36" s="46">
        <f>'RESULTADOS QUINTO'!HX36</f>
        <v>18.934896250000001</v>
      </c>
      <c r="DW36" s="46">
        <f t="shared" si="92"/>
        <v>9</v>
      </c>
      <c r="DX36" s="119">
        <f t="shared" si="93"/>
        <v>0.48484848484848486</v>
      </c>
      <c r="DY36" s="119"/>
      <c r="EC36" s="120">
        <f t="shared" si="94"/>
        <v>1</v>
      </c>
      <c r="ED36" s="120">
        <v>1.6782674</v>
      </c>
      <c r="EE36" s="120">
        <f t="shared" si="95"/>
        <v>0</v>
      </c>
      <c r="EF36" s="120">
        <f t="shared" si="96"/>
        <v>1</v>
      </c>
      <c r="EG36" s="120">
        <f t="shared" si="97"/>
        <v>0</v>
      </c>
      <c r="EH36" s="121">
        <f t="shared" si="98"/>
        <v>1</v>
      </c>
      <c r="EI36" s="121">
        <v>1.6587874499999999</v>
      </c>
      <c r="EJ36" s="121">
        <f t="shared" si="99"/>
        <v>0</v>
      </c>
      <c r="EK36" s="121">
        <f t="shared" si="100"/>
        <v>1</v>
      </c>
      <c r="EL36" s="121">
        <f t="shared" si="101"/>
        <v>0</v>
      </c>
      <c r="EM36" s="122">
        <f t="shared" si="102"/>
        <v>1</v>
      </c>
      <c r="EN36" s="122">
        <v>1.6495770000000001</v>
      </c>
      <c r="EO36" s="122">
        <f t="shared" si="103"/>
        <v>1</v>
      </c>
      <c r="EP36" s="122">
        <f t="shared" si="104"/>
        <v>0</v>
      </c>
      <c r="EQ36" s="122">
        <f t="shared" si="105"/>
        <v>1.6495770000000001</v>
      </c>
      <c r="ER36" s="123">
        <f t="shared" si="106"/>
        <v>1</v>
      </c>
      <c r="ES36" s="123">
        <v>1.6583374</v>
      </c>
      <c r="ET36" s="123">
        <f t="shared" si="107"/>
        <v>0</v>
      </c>
      <c r="EU36" s="123">
        <f t="shared" si="108"/>
        <v>1</v>
      </c>
      <c r="EV36" s="123">
        <f t="shared" si="109"/>
        <v>0</v>
      </c>
      <c r="EW36" s="64">
        <f t="shared" si="110"/>
        <v>1.6495770000000001</v>
      </c>
      <c r="EX36" s="124">
        <f t="shared" si="111"/>
        <v>2</v>
      </c>
      <c r="EY36" s="124">
        <v>1.52482685</v>
      </c>
      <c r="EZ36" s="124">
        <f t="shared" si="112"/>
        <v>1</v>
      </c>
      <c r="FA36" s="124">
        <f t="shared" si="113"/>
        <v>1</v>
      </c>
      <c r="FB36" s="124">
        <f t="shared" si="114"/>
        <v>1.52482685</v>
      </c>
      <c r="FC36" s="123">
        <f t="shared" si="115"/>
        <v>2</v>
      </c>
      <c r="FD36" s="123">
        <v>1.4254114250000001</v>
      </c>
      <c r="FE36" s="123">
        <f t="shared" si="116"/>
        <v>0</v>
      </c>
      <c r="FF36" s="123">
        <f t="shared" si="117"/>
        <v>2</v>
      </c>
      <c r="FG36" s="123">
        <f t="shared" si="118"/>
        <v>0</v>
      </c>
      <c r="FH36" s="122">
        <f t="shared" si="119"/>
        <v>2</v>
      </c>
      <c r="FI36" s="122">
        <v>1.1547487000000001</v>
      </c>
      <c r="FJ36" s="122">
        <f t="shared" si="120"/>
        <v>2</v>
      </c>
      <c r="FK36" s="122">
        <f t="shared" si="121"/>
        <v>0</v>
      </c>
      <c r="FL36" s="122">
        <f t="shared" si="122"/>
        <v>2.3094974000000001</v>
      </c>
      <c r="FM36" s="81">
        <f t="shared" si="123"/>
        <v>3.8343242499999999</v>
      </c>
      <c r="FN36" s="123">
        <f t="shared" si="124"/>
        <v>3</v>
      </c>
      <c r="FO36" s="123">
        <v>1.021414</v>
      </c>
      <c r="FP36" s="123">
        <f t="shared" si="125"/>
        <v>1</v>
      </c>
      <c r="FQ36" s="123">
        <f t="shared" si="126"/>
        <v>2</v>
      </c>
      <c r="FR36" s="123">
        <f t="shared" si="127"/>
        <v>1.021414</v>
      </c>
      <c r="FS36" s="121">
        <f t="shared" si="128"/>
        <v>2</v>
      </c>
      <c r="FT36" s="121">
        <v>0.97144799999999998</v>
      </c>
      <c r="FU36" s="121">
        <f t="shared" si="129"/>
        <v>0</v>
      </c>
      <c r="FV36" s="121">
        <f t="shared" si="130"/>
        <v>2</v>
      </c>
      <c r="FW36" s="121">
        <f t="shared" si="131"/>
        <v>0</v>
      </c>
      <c r="FX36" s="124">
        <f t="shared" si="177"/>
        <v>3</v>
      </c>
      <c r="FY36" s="124">
        <v>1.2698590000000001</v>
      </c>
      <c r="FZ36" s="124">
        <f t="shared" si="133"/>
        <v>1</v>
      </c>
      <c r="GA36" s="124">
        <f t="shared" si="134"/>
        <v>2</v>
      </c>
      <c r="GB36" s="124">
        <f t="shared" si="135"/>
        <v>1.2698590000000001</v>
      </c>
      <c r="GC36" s="125">
        <f t="shared" si="136"/>
        <v>2</v>
      </c>
      <c r="GD36" s="125">
        <v>1.2101409999999999</v>
      </c>
      <c r="GE36" s="125">
        <f t="shared" si="137"/>
        <v>2</v>
      </c>
      <c r="GF36" s="125">
        <f t="shared" si="138"/>
        <v>0</v>
      </c>
      <c r="GG36" s="125">
        <f t="shared" si="139"/>
        <v>2.4202819999999998</v>
      </c>
      <c r="GH36" s="126">
        <f t="shared" si="140"/>
        <v>1</v>
      </c>
      <c r="GI36" s="126">
        <v>0.80188999999999999</v>
      </c>
      <c r="GJ36" s="126">
        <f t="shared" si="141"/>
        <v>0</v>
      </c>
      <c r="GK36" s="126">
        <f t="shared" si="142"/>
        <v>1</v>
      </c>
      <c r="GL36" s="126">
        <f t="shared" si="143"/>
        <v>0</v>
      </c>
      <c r="GM36" s="124">
        <f t="shared" si="144"/>
        <v>1</v>
      </c>
      <c r="GN36" s="124">
        <v>0.79674</v>
      </c>
      <c r="GO36" s="124">
        <f t="shared" si="145"/>
        <v>1</v>
      </c>
      <c r="GP36" s="124">
        <f t="shared" si="146"/>
        <v>0</v>
      </c>
      <c r="GQ36" s="124">
        <f t="shared" si="147"/>
        <v>0.79674</v>
      </c>
      <c r="GR36" s="100">
        <f t="shared" si="148"/>
        <v>2</v>
      </c>
      <c r="GS36" s="100">
        <v>1.1258699999999999</v>
      </c>
      <c r="GT36" s="100">
        <f t="shared" si="149"/>
        <v>2</v>
      </c>
      <c r="GU36" s="100">
        <f t="shared" si="150"/>
        <v>0</v>
      </c>
      <c r="GV36" s="100">
        <f t="shared" si="151"/>
        <v>2.2517399999999999</v>
      </c>
      <c r="GW36" s="125">
        <f t="shared" si="152"/>
        <v>2</v>
      </c>
      <c r="GX36" s="125">
        <v>1.2413000000000001</v>
      </c>
      <c r="GY36" s="125">
        <f t="shared" si="153"/>
        <v>1</v>
      </c>
      <c r="GZ36" s="125">
        <f t="shared" si="154"/>
        <v>1</v>
      </c>
      <c r="HA36" s="125">
        <f t="shared" si="155"/>
        <v>1.2413000000000001</v>
      </c>
      <c r="HB36" s="81">
        <f t="shared" si="156"/>
        <v>9.001335000000001</v>
      </c>
      <c r="HC36" s="127">
        <f t="shared" si="157"/>
        <v>1</v>
      </c>
      <c r="HD36" s="127">
        <v>1.12415</v>
      </c>
      <c r="HE36" s="127">
        <f t="shared" si="158"/>
        <v>0</v>
      </c>
      <c r="HF36" s="127">
        <f t="shared" si="159"/>
        <v>1</v>
      </c>
      <c r="HG36" s="127">
        <f t="shared" si="160"/>
        <v>0</v>
      </c>
      <c r="HH36" s="120">
        <f t="shared" si="161"/>
        <v>2</v>
      </c>
      <c r="HI36" s="120">
        <v>1.1006800000000001</v>
      </c>
      <c r="HJ36" s="120">
        <f t="shared" si="162"/>
        <v>0</v>
      </c>
      <c r="HK36" s="120">
        <f t="shared" si="163"/>
        <v>2</v>
      </c>
      <c r="HL36" s="120">
        <f t="shared" si="164"/>
        <v>0</v>
      </c>
      <c r="HM36" s="123">
        <f t="shared" si="165"/>
        <v>2</v>
      </c>
      <c r="HN36" s="123">
        <v>1.1006800000000001</v>
      </c>
      <c r="HO36" s="123">
        <f t="shared" si="166"/>
        <v>2</v>
      </c>
      <c r="HP36" s="123">
        <f t="shared" si="167"/>
        <v>0</v>
      </c>
      <c r="HQ36" s="123">
        <f t="shared" si="168"/>
        <v>2.2013600000000002</v>
      </c>
      <c r="HR36" s="122">
        <f t="shared" si="169"/>
        <v>2</v>
      </c>
      <c r="HS36" s="122">
        <v>1.12415</v>
      </c>
      <c r="HT36" s="122">
        <f t="shared" si="170"/>
        <v>2</v>
      </c>
      <c r="HU36" s="122">
        <f t="shared" si="171"/>
        <v>0</v>
      </c>
      <c r="HV36" s="122">
        <f t="shared" si="172"/>
        <v>2.2483</v>
      </c>
      <c r="HW36" s="81">
        <f t="shared" si="173"/>
        <v>4.4496599999999997</v>
      </c>
      <c r="HX36" s="128">
        <f t="shared" si="174"/>
        <v>18.934896250000001</v>
      </c>
      <c r="IN36" s="46" t="s">
        <v>98</v>
      </c>
      <c r="IO36" s="46" t="s">
        <v>104</v>
      </c>
      <c r="IP36" s="46" t="s">
        <v>288</v>
      </c>
    </row>
    <row r="37" spans="1:250">
      <c r="A37" s="76">
        <v>29</v>
      </c>
      <c r="B37" s="77" t="s">
        <v>105</v>
      </c>
      <c r="C37" s="78" t="s">
        <v>98</v>
      </c>
      <c r="D37" s="79">
        <f>'[1]DATOS-QUINTO'!AK37</f>
        <v>1</v>
      </c>
      <c r="E37" s="80">
        <f>'[1]DATOS-QUINTO'!AL37</f>
        <v>1</v>
      </c>
      <c r="F37" s="80">
        <f>'[1]DATOS-QUINTO'!AM37</f>
        <v>1</v>
      </c>
      <c r="G37" s="80">
        <f>'[1]DATOS-QUINTO'!AN37</f>
        <v>0</v>
      </c>
      <c r="H37" s="80">
        <f>'[1]DATOS-QUINTO'!AO37</f>
        <v>0</v>
      </c>
      <c r="I37" s="80">
        <f>'[1]DATOS-QUINTO'!AP37</f>
        <v>1</v>
      </c>
      <c r="J37" s="80">
        <f>'[1]DATOS-QUINTO'!AQ37</f>
        <v>0</v>
      </c>
      <c r="K37" s="87">
        <f>'[1]DATOS-QUINTO'!AR37</f>
        <v>1</v>
      </c>
      <c r="L37" s="87">
        <f>'[1]DATOS-QUINTO'!AS37</f>
        <v>1</v>
      </c>
      <c r="M37" s="87">
        <f>'[1]DATOS-QUINTO'!AT37</f>
        <v>1</v>
      </c>
      <c r="N37" s="87">
        <f>'[1]DATOS-QUINTO'!AU37</f>
        <v>1</v>
      </c>
      <c r="O37" s="87">
        <f>'[1]DATOS-QUINTO'!AV37</f>
        <v>1</v>
      </c>
      <c r="P37" s="87">
        <f>'[1]DATOS-QUINTO'!AW37</f>
        <v>1</v>
      </c>
      <c r="Q37" s="87">
        <f>'[1]DATOS-QUINTO'!AX37</f>
        <v>1</v>
      </c>
      <c r="R37" s="87">
        <f>'[1]DATOS-QUINTO'!AY37</f>
        <v>0</v>
      </c>
      <c r="S37" s="87">
        <f>'[1]DATOS-QUINTO'!AZ37</f>
        <v>1</v>
      </c>
      <c r="T37" s="90">
        <f>'[1]DATOS-QUINTO'!BA37</f>
        <v>0</v>
      </c>
      <c r="U37" s="90">
        <f>'[1]DATOS-QUINTO'!BB37</f>
        <v>0</v>
      </c>
      <c r="V37" s="90">
        <f>'[1]DATOS-QUINTO'!BC37</f>
        <v>0</v>
      </c>
      <c r="W37" s="90">
        <f>'[1]DATOS-QUINTO'!BD37</f>
        <v>1</v>
      </c>
      <c r="X37" s="90">
        <f>'[1]DATOS-QUINTO'!BE37</f>
        <v>0</v>
      </c>
      <c r="Y37" s="90">
        <f>'[1]DATOS-QUINTO'!BF37</f>
        <v>1</v>
      </c>
      <c r="Z37" s="90">
        <f>'[1]DATOS-QUINTO'!BG37</f>
        <v>1</v>
      </c>
      <c r="AA37" s="50">
        <f>'[1]DATOS-QUINTO'!BH37</f>
        <v>0</v>
      </c>
      <c r="AB37" s="50">
        <f>'[1]DATOS-QUINTO'!BI37</f>
        <v>0</v>
      </c>
      <c r="AC37" s="50">
        <f>'[1]DATOS-QUINTO'!BJ37</f>
        <v>0</v>
      </c>
      <c r="AD37" s="50">
        <f>'[1]DATOS-QUINTO'!BK37</f>
        <v>1</v>
      </c>
      <c r="AE37" s="50">
        <f>'[1]DATOS-QUINTO'!BL37</f>
        <v>1</v>
      </c>
      <c r="AF37" s="50">
        <f>'[1]DATOS-QUINTO'!BM37</f>
        <v>1</v>
      </c>
      <c r="AG37" s="100">
        <f>'[1]DATOS-QUINTO'!BN37</f>
        <v>1</v>
      </c>
      <c r="AH37" s="100">
        <f>'[1]DATOS-QUINTO'!BO37</f>
        <v>1</v>
      </c>
      <c r="AI37" s="100">
        <f>'[1]DATOS-QUINTO'!BP37</f>
        <v>0</v>
      </c>
      <c r="AJ37" s="100">
        <f>'[1]DATOS-QUINTO'!BQ37</f>
        <v>1</v>
      </c>
      <c r="AK37" s="101">
        <f t="shared" si="44"/>
        <v>1</v>
      </c>
      <c r="AL37" s="101">
        <f t="shared" si="45"/>
        <v>1.12415</v>
      </c>
      <c r="AM37" s="101">
        <f t="shared" si="46"/>
        <v>2</v>
      </c>
      <c r="AN37" s="101">
        <f t="shared" si="47"/>
        <v>2.2013600000000002</v>
      </c>
      <c r="AO37" s="101">
        <f t="shared" si="48"/>
        <v>0</v>
      </c>
      <c r="AP37" s="101">
        <f t="shared" si="49"/>
        <v>0</v>
      </c>
      <c r="AQ37" s="101">
        <f t="shared" si="50"/>
        <v>0</v>
      </c>
      <c r="AR37" s="101">
        <f t="shared" si="51"/>
        <v>0</v>
      </c>
      <c r="AS37" s="101">
        <f t="shared" si="52"/>
        <v>1</v>
      </c>
      <c r="AT37" s="101">
        <f t="shared" si="53"/>
        <v>1.6587874499999999</v>
      </c>
      <c r="AU37" s="101">
        <f t="shared" si="54"/>
        <v>0</v>
      </c>
      <c r="AV37" s="101">
        <f t="shared" si="55"/>
        <v>0</v>
      </c>
      <c r="AW37" s="102">
        <f t="shared" si="56"/>
        <v>2</v>
      </c>
      <c r="AX37" s="102">
        <f t="shared" si="57"/>
        <v>2.2483</v>
      </c>
      <c r="AY37" s="102">
        <f t="shared" si="58"/>
        <v>2</v>
      </c>
      <c r="AZ37" s="102">
        <f t="shared" si="59"/>
        <v>2.2013600000000002</v>
      </c>
      <c r="BA37" s="102">
        <f t="shared" si="60"/>
        <v>2</v>
      </c>
      <c r="BB37" s="102">
        <f t="shared" si="61"/>
        <v>1.942896</v>
      </c>
      <c r="BC37" s="102">
        <f t="shared" si="62"/>
        <v>2</v>
      </c>
      <c r="BD37" s="102">
        <f t="shared" si="63"/>
        <v>2.0428280000000001</v>
      </c>
      <c r="BE37" s="103">
        <f t="shared" si="64"/>
        <v>0</v>
      </c>
      <c r="BF37" s="103">
        <f t="shared" si="65"/>
        <v>0</v>
      </c>
      <c r="BG37" s="103">
        <f t="shared" si="66"/>
        <v>1</v>
      </c>
      <c r="BH37" s="103">
        <f t="shared" si="67"/>
        <v>1.2101409999999999</v>
      </c>
      <c r="BI37" s="103">
        <f t="shared" si="68"/>
        <v>1</v>
      </c>
      <c r="BJ37" s="103">
        <f t="shared" si="69"/>
        <v>0.79674</v>
      </c>
      <c r="BK37" s="103">
        <f t="shared" si="70"/>
        <v>1</v>
      </c>
      <c r="BL37" s="103">
        <f t="shared" si="71"/>
        <v>0.80188999999999999</v>
      </c>
      <c r="BM37" s="104">
        <f t="shared" si="72"/>
        <v>0</v>
      </c>
      <c r="BN37" s="104">
        <f t="shared" si="73"/>
        <v>0</v>
      </c>
      <c r="BO37" s="104">
        <f t="shared" si="74"/>
        <v>1</v>
      </c>
      <c r="BP37" s="104">
        <f t="shared" si="75"/>
        <v>1.4254114250000001</v>
      </c>
      <c r="BQ37" s="104">
        <f t="shared" si="76"/>
        <v>2</v>
      </c>
      <c r="BR37" s="104">
        <f t="shared" si="77"/>
        <v>2.3094974000000001</v>
      </c>
      <c r="BS37" s="104">
        <f t="shared" si="78"/>
        <v>2</v>
      </c>
      <c r="BT37" s="104">
        <f t="shared" si="79"/>
        <v>2.2517399999999999</v>
      </c>
      <c r="BU37" s="105">
        <f t="shared" si="80"/>
        <v>1</v>
      </c>
      <c r="BV37" s="105">
        <f t="shared" si="81"/>
        <v>1.2413000000000001</v>
      </c>
      <c r="BW37" s="100">
        <f t="shared" si="15"/>
        <v>1.12415</v>
      </c>
      <c r="BX37" s="90">
        <f t="shared" si="16"/>
        <v>2.2013600000000002</v>
      </c>
      <c r="BY37" s="100">
        <f t="shared" si="17"/>
        <v>0</v>
      </c>
      <c r="BZ37" s="106">
        <f t="shared" si="18"/>
        <v>0</v>
      </c>
      <c r="CA37" s="90">
        <f t="shared" si="19"/>
        <v>1.6587874499999999</v>
      </c>
      <c r="CB37" s="106">
        <f t="shared" si="20"/>
        <v>0</v>
      </c>
      <c r="CC37" s="87">
        <f t="shared" si="21"/>
        <v>2.2483</v>
      </c>
      <c r="CD37" s="107">
        <f t="shared" si="22"/>
        <v>2.2013600000000002</v>
      </c>
      <c r="CE37" s="108">
        <f t="shared" si="23"/>
        <v>1.942896</v>
      </c>
      <c r="CF37" s="80">
        <f t="shared" si="24"/>
        <v>2.0428280000000001</v>
      </c>
      <c r="CG37" s="83">
        <f t="shared" si="82"/>
        <v>0</v>
      </c>
      <c r="CH37" s="108">
        <f t="shared" si="25"/>
        <v>1.2101409999999999</v>
      </c>
      <c r="CI37" s="80">
        <f t="shared" si="26"/>
        <v>0.79674</v>
      </c>
      <c r="CJ37" s="90">
        <f t="shared" si="27"/>
        <v>0.80188999999999999</v>
      </c>
      <c r="CK37" s="109">
        <f t="shared" si="28"/>
        <v>0</v>
      </c>
      <c r="CL37" s="110">
        <f t="shared" si="29"/>
        <v>1.4254114250000001</v>
      </c>
      <c r="CM37" s="111">
        <f t="shared" si="30"/>
        <v>2.3094974000000001</v>
      </c>
      <c r="CN37" s="87">
        <f t="shared" si="31"/>
        <v>2.2517399999999999</v>
      </c>
      <c r="CO37" s="112">
        <f t="shared" si="32"/>
        <v>1.2413000000000001</v>
      </c>
      <c r="CP37" s="113">
        <f t="shared" si="83"/>
        <v>23.456401275000001</v>
      </c>
      <c r="CQ37" s="113">
        <f t="shared" si="33"/>
        <v>23</v>
      </c>
      <c r="CR37" s="112">
        <f t="shared" si="34"/>
        <v>21</v>
      </c>
      <c r="CS37" s="112">
        <f t="shared" si="35"/>
        <v>12</v>
      </c>
      <c r="CT37" s="57" t="s">
        <v>105</v>
      </c>
      <c r="CU37" s="94">
        <f t="shared" si="36"/>
        <v>4.9842974500000006</v>
      </c>
      <c r="CV37" s="94">
        <f t="shared" si="37"/>
        <v>8.4353839999999991</v>
      </c>
      <c r="CW37" s="94">
        <f t="shared" si="38"/>
        <v>2.8087710000000001</v>
      </c>
      <c r="CX37" s="94">
        <f t="shared" si="39"/>
        <v>3.7349088250000002</v>
      </c>
      <c r="CY37" s="94">
        <f t="shared" si="40"/>
        <v>3.4930399999999997</v>
      </c>
      <c r="CZ37" s="58" t="s">
        <v>105</v>
      </c>
      <c r="DA37" s="116">
        <f t="shared" ref="DA37:DE37" si="202">CU37/$CP37</f>
        <v>0.21249199276413727</v>
      </c>
      <c r="DB37" s="116">
        <f t="shared" si="202"/>
        <v>0.35961970044358388</v>
      </c>
      <c r="DC37" s="116">
        <f t="shared" si="202"/>
        <v>0.11974432766008349</v>
      </c>
      <c r="DD37" s="116">
        <f t="shared" si="202"/>
        <v>0.15922769998740993</v>
      </c>
      <c r="DE37" s="116">
        <f t="shared" si="202"/>
        <v>0.14891627914478536</v>
      </c>
      <c r="DF37" s="58" t="s">
        <v>105</v>
      </c>
      <c r="DG37" s="116">
        <f t="shared" si="42"/>
        <v>0.63636363636363635</v>
      </c>
      <c r="DH37" s="116">
        <f t="shared" si="43"/>
        <v>0.36363636363636365</v>
      </c>
      <c r="DI37" s="46">
        <f>'RANKING-QUINTOS'!L32</f>
        <v>0</v>
      </c>
      <c r="DJ37" s="46">
        <f t="shared" si="85"/>
        <v>13</v>
      </c>
      <c r="DK37" s="118" t="str">
        <f t="shared" si="86"/>
        <v>63535191**</v>
      </c>
      <c r="DL37" s="46" t="str">
        <f t="shared" si="87"/>
        <v>CENTON  MAMANI  CAMILA GEORLETTE</v>
      </c>
      <c r="DM37" s="46">
        <v>5</v>
      </c>
      <c r="DN37" s="46" t="s">
        <v>75</v>
      </c>
      <c r="DO37" s="46" t="s">
        <v>186</v>
      </c>
      <c r="DP37" s="46" t="s">
        <v>187</v>
      </c>
      <c r="DQ37" s="46">
        <f t="shared" si="88"/>
        <v>18</v>
      </c>
      <c r="DR37" s="46" t="str">
        <f t="shared" si="89"/>
        <v xml:space="preserve"> </v>
      </c>
      <c r="DS37" s="46">
        <v>33</v>
      </c>
      <c r="DT37" s="46">
        <f t="shared" si="90"/>
        <v>21</v>
      </c>
      <c r="DU37" s="46">
        <f t="shared" si="91"/>
        <v>12</v>
      </c>
      <c r="DV37" s="46">
        <f>'RESULTADOS QUINTO'!HX37</f>
        <v>25.134668675</v>
      </c>
      <c r="DW37" s="46">
        <f t="shared" si="92"/>
        <v>13</v>
      </c>
      <c r="DX37" s="119">
        <f t="shared" si="93"/>
        <v>0.63636363636363635</v>
      </c>
      <c r="DY37" s="119"/>
      <c r="EC37" s="120">
        <f t="shared" si="94"/>
        <v>1</v>
      </c>
      <c r="ED37" s="120">
        <v>1.6782674</v>
      </c>
      <c r="EE37" s="120">
        <f t="shared" si="95"/>
        <v>1</v>
      </c>
      <c r="EF37" s="120">
        <f t="shared" si="96"/>
        <v>0</v>
      </c>
      <c r="EG37" s="120">
        <f t="shared" si="97"/>
        <v>1.6782674</v>
      </c>
      <c r="EH37" s="121">
        <f t="shared" si="98"/>
        <v>1</v>
      </c>
      <c r="EI37" s="121">
        <v>1.6587874499999999</v>
      </c>
      <c r="EJ37" s="121">
        <f t="shared" si="99"/>
        <v>1</v>
      </c>
      <c r="EK37" s="121">
        <f t="shared" si="100"/>
        <v>0</v>
      </c>
      <c r="EL37" s="121">
        <f t="shared" si="101"/>
        <v>1.6587874499999999</v>
      </c>
      <c r="EM37" s="122">
        <f t="shared" si="102"/>
        <v>1</v>
      </c>
      <c r="EN37" s="122">
        <v>1.6495770000000001</v>
      </c>
      <c r="EO37" s="122">
        <f t="shared" si="103"/>
        <v>0</v>
      </c>
      <c r="EP37" s="122">
        <f t="shared" si="104"/>
        <v>1</v>
      </c>
      <c r="EQ37" s="122">
        <f t="shared" si="105"/>
        <v>0</v>
      </c>
      <c r="ER37" s="123">
        <f t="shared" si="106"/>
        <v>1</v>
      </c>
      <c r="ES37" s="123">
        <v>1.6583374</v>
      </c>
      <c r="ET37" s="123">
        <f t="shared" si="107"/>
        <v>0</v>
      </c>
      <c r="EU37" s="123">
        <f t="shared" si="108"/>
        <v>1</v>
      </c>
      <c r="EV37" s="123">
        <f t="shared" si="109"/>
        <v>0</v>
      </c>
      <c r="EW37" s="64">
        <f t="shared" si="110"/>
        <v>3.3370548499999999</v>
      </c>
      <c r="EX37" s="124">
        <f t="shared" si="111"/>
        <v>2</v>
      </c>
      <c r="EY37" s="124">
        <v>1.52482685</v>
      </c>
      <c r="EZ37" s="124">
        <f t="shared" si="112"/>
        <v>0</v>
      </c>
      <c r="FA37" s="124">
        <f t="shared" si="113"/>
        <v>2</v>
      </c>
      <c r="FB37" s="124">
        <f t="shared" si="114"/>
        <v>0</v>
      </c>
      <c r="FC37" s="123">
        <f t="shared" si="115"/>
        <v>2</v>
      </c>
      <c r="FD37" s="123">
        <v>1.4254114250000001</v>
      </c>
      <c r="FE37" s="123">
        <f t="shared" si="116"/>
        <v>1</v>
      </c>
      <c r="FF37" s="123">
        <f t="shared" si="117"/>
        <v>1</v>
      </c>
      <c r="FG37" s="123">
        <f t="shared" si="118"/>
        <v>1.4254114250000001</v>
      </c>
      <c r="FH37" s="122">
        <f t="shared" si="119"/>
        <v>2</v>
      </c>
      <c r="FI37" s="122">
        <v>1.1547487000000001</v>
      </c>
      <c r="FJ37" s="122">
        <f t="shared" si="120"/>
        <v>2</v>
      </c>
      <c r="FK37" s="122">
        <f t="shared" si="121"/>
        <v>0</v>
      </c>
      <c r="FL37" s="122">
        <f t="shared" si="122"/>
        <v>2.3094974000000001</v>
      </c>
      <c r="FM37" s="81">
        <f t="shared" si="123"/>
        <v>3.7349088250000002</v>
      </c>
      <c r="FN37" s="123">
        <f t="shared" si="124"/>
        <v>3</v>
      </c>
      <c r="FO37" s="123">
        <v>1.021414</v>
      </c>
      <c r="FP37" s="123">
        <f t="shared" si="125"/>
        <v>2</v>
      </c>
      <c r="FQ37" s="123">
        <f t="shared" si="126"/>
        <v>1</v>
      </c>
      <c r="FR37" s="123">
        <f t="shared" si="127"/>
        <v>2.0428280000000001</v>
      </c>
      <c r="FS37" s="121">
        <f t="shared" si="128"/>
        <v>2</v>
      </c>
      <c r="FT37" s="121">
        <v>0.97144799999999998</v>
      </c>
      <c r="FU37" s="121">
        <f t="shared" si="129"/>
        <v>2</v>
      </c>
      <c r="FV37" s="121">
        <f t="shared" si="130"/>
        <v>0</v>
      </c>
      <c r="FW37" s="121">
        <f t="shared" si="131"/>
        <v>1.942896</v>
      </c>
      <c r="FX37" s="124">
        <f t="shared" si="177"/>
        <v>3</v>
      </c>
      <c r="FY37" s="124">
        <v>1.2698590000000001</v>
      </c>
      <c r="FZ37" s="124">
        <f t="shared" si="133"/>
        <v>0</v>
      </c>
      <c r="GA37" s="124">
        <f t="shared" si="134"/>
        <v>3</v>
      </c>
      <c r="GB37" s="124">
        <f t="shared" si="135"/>
        <v>0</v>
      </c>
      <c r="GC37" s="125">
        <f t="shared" si="136"/>
        <v>2</v>
      </c>
      <c r="GD37" s="125">
        <v>1.2101409999999999</v>
      </c>
      <c r="GE37" s="125">
        <f t="shared" si="137"/>
        <v>1</v>
      </c>
      <c r="GF37" s="125">
        <f t="shared" si="138"/>
        <v>1</v>
      </c>
      <c r="GG37" s="125">
        <f t="shared" si="139"/>
        <v>1.2101409999999999</v>
      </c>
      <c r="GH37" s="126">
        <f t="shared" si="140"/>
        <v>1</v>
      </c>
      <c r="GI37" s="126">
        <v>0.80188999999999999</v>
      </c>
      <c r="GJ37" s="126">
        <f t="shared" si="141"/>
        <v>1</v>
      </c>
      <c r="GK37" s="126">
        <f t="shared" si="142"/>
        <v>0</v>
      </c>
      <c r="GL37" s="126">
        <f t="shared" si="143"/>
        <v>0.80188999999999999</v>
      </c>
      <c r="GM37" s="124">
        <f t="shared" si="144"/>
        <v>1</v>
      </c>
      <c r="GN37" s="124">
        <v>0.79674</v>
      </c>
      <c r="GO37" s="124">
        <f t="shared" si="145"/>
        <v>1</v>
      </c>
      <c r="GP37" s="124">
        <f t="shared" si="146"/>
        <v>0</v>
      </c>
      <c r="GQ37" s="124">
        <f t="shared" si="147"/>
        <v>0.79674</v>
      </c>
      <c r="GR37" s="100">
        <f t="shared" si="148"/>
        <v>2</v>
      </c>
      <c r="GS37" s="100">
        <v>1.1258699999999999</v>
      </c>
      <c r="GT37" s="100">
        <f t="shared" si="149"/>
        <v>2</v>
      </c>
      <c r="GU37" s="100">
        <f t="shared" si="150"/>
        <v>0</v>
      </c>
      <c r="GV37" s="100">
        <f t="shared" si="151"/>
        <v>2.2517399999999999</v>
      </c>
      <c r="GW37" s="125">
        <f t="shared" si="152"/>
        <v>2</v>
      </c>
      <c r="GX37" s="125">
        <v>1.2413000000000001</v>
      </c>
      <c r="GY37" s="125">
        <f t="shared" si="153"/>
        <v>1</v>
      </c>
      <c r="GZ37" s="125">
        <f t="shared" si="154"/>
        <v>1</v>
      </c>
      <c r="HA37" s="125">
        <f t="shared" si="155"/>
        <v>1.2413000000000001</v>
      </c>
      <c r="HB37" s="81">
        <f t="shared" si="156"/>
        <v>10.287535</v>
      </c>
      <c r="HC37" s="127">
        <f t="shared" si="157"/>
        <v>1</v>
      </c>
      <c r="HD37" s="127">
        <v>1.12415</v>
      </c>
      <c r="HE37" s="127">
        <f t="shared" si="158"/>
        <v>1</v>
      </c>
      <c r="HF37" s="127">
        <f t="shared" si="159"/>
        <v>0</v>
      </c>
      <c r="HG37" s="127">
        <f t="shared" si="160"/>
        <v>1.12415</v>
      </c>
      <c r="HH37" s="120">
        <f t="shared" si="161"/>
        <v>2</v>
      </c>
      <c r="HI37" s="120">
        <v>1.1006800000000001</v>
      </c>
      <c r="HJ37" s="120">
        <f t="shared" si="162"/>
        <v>2</v>
      </c>
      <c r="HK37" s="120">
        <f t="shared" si="163"/>
        <v>0</v>
      </c>
      <c r="HL37" s="120">
        <f t="shared" si="164"/>
        <v>2.2013600000000002</v>
      </c>
      <c r="HM37" s="123">
        <f t="shared" si="165"/>
        <v>2</v>
      </c>
      <c r="HN37" s="123">
        <v>1.1006800000000001</v>
      </c>
      <c r="HO37" s="123">
        <f t="shared" si="166"/>
        <v>2</v>
      </c>
      <c r="HP37" s="123">
        <f t="shared" si="167"/>
        <v>0</v>
      </c>
      <c r="HQ37" s="123">
        <f t="shared" si="168"/>
        <v>2.2013600000000002</v>
      </c>
      <c r="HR37" s="122">
        <f t="shared" si="169"/>
        <v>2</v>
      </c>
      <c r="HS37" s="122">
        <v>1.12415</v>
      </c>
      <c r="HT37" s="122">
        <f t="shared" si="170"/>
        <v>2</v>
      </c>
      <c r="HU37" s="122">
        <f t="shared" si="171"/>
        <v>0</v>
      </c>
      <c r="HV37" s="122">
        <f t="shared" si="172"/>
        <v>2.2483</v>
      </c>
      <c r="HW37" s="81">
        <f t="shared" si="173"/>
        <v>7.775170000000001</v>
      </c>
      <c r="HX37" s="128">
        <f t="shared" si="174"/>
        <v>25.134668675</v>
      </c>
      <c r="IN37" s="46" t="s">
        <v>98</v>
      </c>
      <c r="IO37" s="46" t="s">
        <v>105</v>
      </c>
      <c r="IP37" s="46" t="s">
        <v>289</v>
      </c>
    </row>
    <row r="38" spans="1:250">
      <c r="A38" s="76">
        <v>30</v>
      </c>
      <c r="B38" s="77" t="s">
        <v>106</v>
      </c>
      <c r="C38" s="78" t="s">
        <v>98</v>
      </c>
      <c r="D38" s="79">
        <f>'[1]DATOS-QUINTO'!AK38</f>
        <v>0</v>
      </c>
      <c r="E38" s="80">
        <f>'[1]DATOS-QUINTO'!AL38</f>
        <v>1</v>
      </c>
      <c r="F38" s="80">
        <f>'[1]DATOS-QUINTO'!AM38</f>
        <v>1</v>
      </c>
      <c r="G38" s="80">
        <f>'[1]DATOS-QUINTO'!AN38</f>
        <v>0</v>
      </c>
      <c r="H38" s="80">
        <f>'[1]DATOS-QUINTO'!AO38</f>
        <v>0</v>
      </c>
      <c r="I38" s="80">
        <f>'[1]DATOS-QUINTO'!AP38</f>
        <v>0</v>
      </c>
      <c r="J38" s="80">
        <f>'[1]DATOS-QUINTO'!AQ38</f>
        <v>1</v>
      </c>
      <c r="K38" s="87">
        <f>'[1]DATOS-QUINTO'!AR38</f>
        <v>1</v>
      </c>
      <c r="L38" s="87">
        <f>'[1]DATOS-QUINTO'!AS38</f>
        <v>1</v>
      </c>
      <c r="M38" s="87">
        <f>'[1]DATOS-QUINTO'!AT38</f>
        <v>1</v>
      </c>
      <c r="N38" s="87">
        <f>'[1]DATOS-QUINTO'!AU38</f>
        <v>1</v>
      </c>
      <c r="O38" s="87">
        <f>'[1]DATOS-QUINTO'!AV38</f>
        <v>1</v>
      </c>
      <c r="P38" s="87">
        <f>'[1]DATOS-QUINTO'!AW38</f>
        <v>1</v>
      </c>
      <c r="Q38" s="87">
        <f>'[1]DATOS-QUINTO'!AX38</f>
        <v>0</v>
      </c>
      <c r="R38" s="87">
        <f>'[1]DATOS-QUINTO'!AY38</f>
        <v>1</v>
      </c>
      <c r="S38" s="87">
        <f>'[1]DATOS-QUINTO'!AZ38</f>
        <v>1</v>
      </c>
      <c r="T38" s="90">
        <f>'[1]DATOS-QUINTO'!BA38</f>
        <v>0</v>
      </c>
      <c r="U38" s="90">
        <f>'[1]DATOS-QUINTO'!BB38</f>
        <v>1</v>
      </c>
      <c r="V38" s="90">
        <f>'[1]DATOS-QUINTO'!BC38</f>
        <v>0</v>
      </c>
      <c r="W38" s="90">
        <f>'[1]DATOS-QUINTO'!BD38</f>
        <v>1</v>
      </c>
      <c r="X38" s="90">
        <f>'[1]DATOS-QUINTO'!BE38</f>
        <v>1</v>
      </c>
      <c r="Y38" s="90">
        <f>'[1]DATOS-QUINTO'!BF38</f>
        <v>0</v>
      </c>
      <c r="Z38" s="90">
        <f>'[1]DATOS-QUINTO'!BG38</f>
        <v>1</v>
      </c>
      <c r="AA38" s="50">
        <f>'[1]DATOS-QUINTO'!BH38</f>
        <v>1</v>
      </c>
      <c r="AB38" s="50">
        <f>'[1]DATOS-QUINTO'!BI38</f>
        <v>0</v>
      </c>
      <c r="AC38" s="50">
        <f>'[1]DATOS-QUINTO'!BJ38</f>
        <v>1</v>
      </c>
      <c r="AD38" s="50">
        <f>'[1]DATOS-QUINTO'!BK38</f>
        <v>0</v>
      </c>
      <c r="AE38" s="50">
        <f>'[1]DATOS-QUINTO'!BL38</f>
        <v>1</v>
      </c>
      <c r="AF38" s="50">
        <f>'[1]DATOS-QUINTO'!BM38</f>
        <v>0</v>
      </c>
      <c r="AG38" s="100">
        <f>'[1]DATOS-QUINTO'!BN38</f>
        <v>1</v>
      </c>
      <c r="AH38" s="100">
        <f>'[1]DATOS-QUINTO'!BO38</f>
        <v>0</v>
      </c>
      <c r="AI38" s="100">
        <f>'[1]DATOS-QUINTO'!BP38</f>
        <v>0</v>
      </c>
      <c r="AJ38" s="100">
        <f>'[1]DATOS-QUINTO'!BQ38</f>
        <v>1</v>
      </c>
      <c r="AK38" s="101">
        <f t="shared" si="44"/>
        <v>0</v>
      </c>
      <c r="AL38" s="101">
        <f t="shared" si="45"/>
        <v>0</v>
      </c>
      <c r="AM38" s="101">
        <f t="shared" si="46"/>
        <v>2</v>
      </c>
      <c r="AN38" s="101">
        <f t="shared" si="47"/>
        <v>2.2013600000000002</v>
      </c>
      <c r="AO38" s="101">
        <f t="shared" si="48"/>
        <v>0</v>
      </c>
      <c r="AP38" s="101">
        <f t="shared" si="49"/>
        <v>0</v>
      </c>
      <c r="AQ38" s="101">
        <f t="shared" si="50"/>
        <v>0</v>
      </c>
      <c r="AR38" s="101">
        <f t="shared" si="51"/>
        <v>0</v>
      </c>
      <c r="AS38" s="101">
        <f t="shared" si="52"/>
        <v>0</v>
      </c>
      <c r="AT38" s="101">
        <f t="shared" si="53"/>
        <v>0</v>
      </c>
      <c r="AU38" s="101">
        <f t="shared" si="54"/>
        <v>1</v>
      </c>
      <c r="AV38" s="101">
        <f t="shared" si="55"/>
        <v>1.6782674</v>
      </c>
      <c r="AW38" s="102">
        <f t="shared" si="56"/>
        <v>2</v>
      </c>
      <c r="AX38" s="102">
        <f t="shared" si="57"/>
        <v>2.2483</v>
      </c>
      <c r="AY38" s="102">
        <f t="shared" si="58"/>
        <v>2</v>
      </c>
      <c r="AZ38" s="102">
        <f t="shared" si="59"/>
        <v>2.2013600000000002</v>
      </c>
      <c r="BA38" s="102">
        <f t="shared" si="60"/>
        <v>2</v>
      </c>
      <c r="BB38" s="102">
        <f t="shared" si="61"/>
        <v>1.942896</v>
      </c>
      <c r="BC38" s="102">
        <f t="shared" si="62"/>
        <v>2</v>
      </c>
      <c r="BD38" s="102">
        <f t="shared" si="63"/>
        <v>2.0428280000000001</v>
      </c>
      <c r="BE38" s="103">
        <f t="shared" si="64"/>
        <v>1</v>
      </c>
      <c r="BF38" s="103">
        <f t="shared" si="65"/>
        <v>1.2698590000000001</v>
      </c>
      <c r="BG38" s="103">
        <f t="shared" si="66"/>
        <v>2</v>
      </c>
      <c r="BH38" s="103">
        <f t="shared" si="67"/>
        <v>2.4202819999999998</v>
      </c>
      <c r="BI38" s="103">
        <f t="shared" si="68"/>
        <v>0</v>
      </c>
      <c r="BJ38" s="103">
        <f t="shared" si="69"/>
        <v>0</v>
      </c>
      <c r="BK38" s="103">
        <f t="shared" si="70"/>
        <v>1</v>
      </c>
      <c r="BL38" s="103">
        <f t="shared" si="71"/>
        <v>0.80188999999999999</v>
      </c>
      <c r="BM38" s="104">
        <f t="shared" si="72"/>
        <v>1</v>
      </c>
      <c r="BN38" s="104">
        <f t="shared" si="73"/>
        <v>1.52482685</v>
      </c>
      <c r="BO38" s="104">
        <f t="shared" si="74"/>
        <v>1</v>
      </c>
      <c r="BP38" s="104">
        <f t="shared" si="75"/>
        <v>1.4254114250000001</v>
      </c>
      <c r="BQ38" s="104">
        <f t="shared" si="76"/>
        <v>1</v>
      </c>
      <c r="BR38" s="104">
        <f t="shared" si="77"/>
        <v>1.1547487000000001</v>
      </c>
      <c r="BS38" s="104">
        <f t="shared" si="78"/>
        <v>1</v>
      </c>
      <c r="BT38" s="104">
        <f t="shared" si="79"/>
        <v>1.1258699999999999</v>
      </c>
      <c r="BU38" s="105">
        <f t="shared" si="80"/>
        <v>1</v>
      </c>
      <c r="BV38" s="105">
        <f t="shared" si="81"/>
        <v>1.2413000000000001</v>
      </c>
      <c r="BW38" s="100">
        <f t="shared" si="15"/>
        <v>0</v>
      </c>
      <c r="BX38" s="90">
        <f t="shared" si="16"/>
        <v>2.2013600000000002</v>
      </c>
      <c r="BY38" s="100">
        <f t="shared" si="17"/>
        <v>0</v>
      </c>
      <c r="BZ38" s="106">
        <f t="shared" si="18"/>
        <v>0</v>
      </c>
      <c r="CA38" s="90">
        <f t="shared" si="19"/>
        <v>0</v>
      </c>
      <c r="CB38" s="106">
        <f t="shared" si="20"/>
        <v>1.6782674</v>
      </c>
      <c r="CC38" s="87">
        <f t="shared" si="21"/>
        <v>2.2483</v>
      </c>
      <c r="CD38" s="107">
        <f t="shared" si="22"/>
        <v>2.2013600000000002</v>
      </c>
      <c r="CE38" s="108">
        <f t="shared" si="23"/>
        <v>1.942896</v>
      </c>
      <c r="CF38" s="80">
        <f t="shared" si="24"/>
        <v>2.0428280000000001</v>
      </c>
      <c r="CG38" s="83">
        <f t="shared" si="82"/>
        <v>1.2698590000000001</v>
      </c>
      <c r="CH38" s="108">
        <f t="shared" si="25"/>
        <v>2.4202819999999998</v>
      </c>
      <c r="CI38" s="80">
        <f t="shared" si="26"/>
        <v>0</v>
      </c>
      <c r="CJ38" s="90">
        <f t="shared" si="27"/>
        <v>0.80188999999999999</v>
      </c>
      <c r="CK38" s="109">
        <f t="shared" si="28"/>
        <v>1.52482685</v>
      </c>
      <c r="CL38" s="110">
        <f t="shared" si="29"/>
        <v>1.4254114250000001</v>
      </c>
      <c r="CM38" s="111">
        <f t="shared" si="30"/>
        <v>1.1547487000000001</v>
      </c>
      <c r="CN38" s="87">
        <f t="shared" si="31"/>
        <v>1.1258699999999999</v>
      </c>
      <c r="CO38" s="112">
        <f t="shared" si="32"/>
        <v>1.2413000000000001</v>
      </c>
      <c r="CP38" s="113">
        <f t="shared" si="83"/>
        <v>23.279199374999997</v>
      </c>
      <c r="CQ38" s="113">
        <f t="shared" si="33"/>
        <v>24</v>
      </c>
      <c r="CR38" s="112">
        <f t="shared" si="34"/>
        <v>20</v>
      </c>
      <c r="CS38" s="112">
        <f t="shared" si="35"/>
        <v>13</v>
      </c>
      <c r="CT38" s="57" t="s">
        <v>106</v>
      </c>
      <c r="CU38" s="94">
        <f t="shared" si="36"/>
        <v>3.8796274000000004</v>
      </c>
      <c r="CV38" s="94">
        <f t="shared" si="37"/>
        <v>8.4353839999999991</v>
      </c>
      <c r="CW38" s="94">
        <f t="shared" si="38"/>
        <v>4.4920309999999999</v>
      </c>
      <c r="CX38" s="94">
        <f t="shared" si="39"/>
        <v>4.1049869750000001</v>
      </c>
      <c r="CY38" s="94">
        <f t="shared" si="40"/>
        <v>2.3671699999999998</v>
      </c>
      <c r="CZ38" s="58" t="s">
        <v>106</v>
      </c>
      <c r="DA38" s="116">
        <f t="shared" ref="DA38:DE38" si="203">CU38/$CP38</f>
        <v>0.16665639301007967</v>
      </c>
      <c r="DB38" s="116">
        <f t="shared" si="203"/>
        <v>0.36235713540298675</v>
      </c>
      <c r="DC38" s="116">
        <f t="shared" si="203"/>
        <v>0.19296329429714335</v>
      </c>
      <c r="DD38" s="116">
        <f t="shared" si="203"/>
        <v>0.17633712005613167</v>
      </c>
      <c r="DE38" s="116">
        <f t="shared" si="203"/>
        <v>0.10168605723365862</v>
      </c>
      <c r="DF38" s="58" t="s">
        <v>106</v>
      </c>
      <c r="DG38" s="116">
        <f t="shared" si="42"/>
        <v>0.60606060606060608</v>
      </c>
      <c r="DH38" s="116">
        <f t="shared" si="43"/>
        <v>0.39393939393939392</v>
      </c>
      <c r="DI38" s="46">
        <f>'RANKING-QUINTOS'!L33</f>
        <v>0</v>
      </c>
      <c r="DJ38" s="46">
        <f t="shared" si="85"/>
        <v>11</v>
      </c>
      <c r="DK38" s="118" t="str">
        <f t="shared" si="86"/>
        <v>613247Xc</v>
      </c>
      <c r="DL38" s="46" t="str">
        <f t="shared" si="87"/>
        <v>CHACON  JAVIER  XUANY GRISEL</v>
      </c>
      <c r="DM38" s="46">
        <v>5</v>
      </c>
      <c r="DN38" s="46" t="s">
        <v>75</v>
      </c>
      <c r="DO38" s="46" t="s">
        <v>186</v>
      </c>
      <c r="DP38" s="46" t="s">
        <v>187</v>
      </c>
      <c r="DQ38" s="46">
        <f t="shared" si="88"/>
        <v>31</v>
      </c>
      <c r="DR38" s="46" t="str">
        <f t="shared" si="89"/>
        <v xml:space="preserve"> </v>
      </c>
      <c r="DS38" s="46">
        <v>33</v>
      </c>
      <c r="DT38" s="46">
        <f t="shared" si="90"/>
        <v>20</v>
      </c>
      <c r="DU38" s="46">
        <f t="shared" si="91"/>
        <v>13</v>
      </c>
      <c r="DV38" s="46">
        <f>'RESULTADOS QUINTO'!HX38</f>
        <v>21.600931975000002</v>
      </c>
      <c r="DW38" s="46">
        <f t="shared" si="92"/>
        <v>11</v>
      </c>
      <c r="DX38" s="119">
        <f t="shared" si="93"/>
        <v>0.60606060606060608</v>
      </c>
      <c r="DY38" s="119"/>
      <c r="EC38" s="120">
        <f t="shared" si="94"/>
        <v>1</v>
      </c>
      <c r="ED38" s="120">
        <v>1.6782674</v>
      </c>
      <c r="EE38" s="120">
        <f t="shared" si="95"/>
        <v>0</v>
      </c>
      <c r="EF38" s="120">
        <f t="shared" si="96"/>
        <v>1</v>
      </c>
      <c r="EG38" s="120">
        <f t="shared" si="97"/>
        <v>0</v>
      </c>
      <c r="EH38" s="121">
        <f t="shared" si="98"/>
        <v>1</v>
      </c>
      <c r="EI38" s="121">
        <v>1.6587874499999999</v>
      </c>
      <c r="EJ38" s="121">
        <f t="shared" si="99"/>
        <v>0</v>
      </c>
      <c r="EK38" s="121">
        <f t="shared" si="100"/>
        <v>1</v>
      </c>
      <c r="EL38" s="121">
        <f t="shared" si="101"/>
        <v>0</v>
      </c>
      <c r="EM38" s="122">
        <f t="shared" si="102"/>
        <v>1</v>
      </c>
      <c r="EN38" s="122">
        <v>1.6495770000000001</v>
      </c>
      <c r="EO38" s="122">
        <f t="shared" si="103"/>
        <v>0</v>
      </c>
      <c r="EP38" s="122">
        <f t="shared" si="104"/>
        <v>1</v>
      </c>
      <c r="EQ38" s="122">
        <f t="shared" si="105"/>
        <v>0</v>
      </c>
      <c r="ER38" s="123">
        <f t="shared" si="106"/>
        <v>1</v>
      </c>
      <c r="ES38" s="123">
        <v>1.6583374</v>
      </c>
      <c r="ET38" s="123">
        <f t="shared" si="107"/>
        <v>0</v>
      </c>
      <c r="EU38" s="123">
        <f t="shared" si="108"/>
        <v>1</v>
      </c>
      <c r="EV38" s="123">
        <f t="shared" si="109"/>
        <v>0</v>
      </c>
      <c r="EW38" s="64">
        <f t="shared" si="110"/>
        <v>0</v>
      </c>
      <c r="EX38" s="124">
        <f t="shared" si="111"/>
        <v>2</v>
      </c>
      <c r="EY38" s="124">
        <v>1.52482685</v>
      </c>
      <c r="EZ38" s="124">
        <f t="shared" si="112"/>
        <v>1</v>
      </c>
      <c r="FA38" s="124">
        <f t="shared" si="113"/>
        <v>1</v>
      </c>
      <c r="FB38" s="124">
        <f t="shared" si="114"/>
        <v>1.52482685</v>
      </c>
      <c r="FC38" s="123">
        <f t="shared" si="115"/>
        <v>2</v>
      </c>
      <c r="FD38" s="123">
        <v>1.4254114250000001</v>
      </c>
      <c r="FE38" s="123">
        <f t="shared" si="116"/>
        <v>1</v>
      </c>
      <c r="FF38" s="123">
        <f t="shared" si="117"/>
        <v>1</v>
      </c>
      <c r="FG38" s="123">
        <f t="shared" si="118"/>
        <v>1.4254114250000001</v>
      </c>
      <c r="FH38" s="122">
        <f t="shared" si="119"/>
        <v>2</v>
      </c>
      <c r="FI38" s="122">
        <v>1.1547487000000001</v>
      </c>
      <c r="FJ38" s="122">
        <f t="shared" si="120"/>
        <v>1</v>
      </c>
      <c r="FK38" s="122">
        <f t="shared" si="121"/>
        <v>1</v>
      </c>
      <c r="FL38" s="122">
        <f t="shared" si="122"/>
        <v>1.1547487000000001</v>
      </c>
      <c r="FM38" s="81">
        <f t="shared" si="123"/>
        <v>4.1049869750000001</v>
      </c>
      <c r="FN38" s="123">
        <f t="shared" si="124"/>
        <v>3</v>
      </c>
      <c r="FO38" s="123">
        <v>1.021414</v>
      </c>
      <c r="FP38" s="123">
        <f t="shared" si="125"/>
        <v>2</v>
      </c>
      <c r="FQ38" s="123">
        <f t="shared" si="126"/>
        <v>1</v>
      </c>
      <c r="FR38" s="123">
        <f t="shared" si="127"/>
        <v>2.0428280000000001</v>
      </c>
      <c r="FS38" s="121">
        <f t="shared" si="128"/>
        <v>2</v>
      </c>
      <c r="FT38" s="121">
        <v>0.97144799999999998</v>
      </c>
      <c r="FU38" s="121">
        <f t="shared" si="129"/>
        <v>2</v>
      </c>
      <c r="FV38" s="121">
        <f t="shared" si="130"/>
        <v>0</v>
      </c>
      <c r="FW38" s="121">
        <f t="shared" si="131"/>
        <v>1.942896</v>
      </c>
      <c r="FX38" s="124">
        <f t="shared" si="177"/>
        <v>3</v>
      </c>
      <c r="FY38" s="124">
        <v>1.2698590000000001</v>
      </c>
      <c r="FZ38" s="124">
        <f t="shared" si="133"/>
        <v>1</v>
      </c>
      <c r="GA38" s="124">
        <f t="shared" si="134"/>
        <v>2</v>
      </c>
      <c r="GB38" s="124">
        <f t="shared" si="135"/>
        <v>1.2698590000000001</v>
      </c>
      <c r="GC38" s="125">
        <f t="shared" si="136"/>
        <v>2</v>
      </c>
      <c r="GD38" s="125">
        <v>1.2101409999999999</v>
      </c>
      <c r="GE38" s="125">
        <f t="shared" si="137"/>
        <v>2</v>
      </c>
      <c r="GF38" s="125">
        <f t="shared" si="138"/>
        <v>0</v>
      </c>
      <c r="GG38" s="125">
        <f t="shared" si="139"/>
        <v>2.4202819999999998</v>
      </c>
      <c r="GH38" s="126">
        <f t="shared" si="140"/>
        <v>1</v>
      </c>
      <c r="GI38" s="126">
        <v>0.80188999999999999</v>
      </c>
      <c r="GJ38" s="126">
        <f t="shared" si="141"/>
        <v>1</v>
      </c>
      <c r="GK38" s="126">
        <f t="shared" si="142"/>
        <v>0</v>
      </c>
      <c r="GL38" s="126">
        <f t="shared" si="143"/>
        <v>0.80188999999999999</v>
      </c>
      <c r="GM38" s="124">
        <f t="shared" si="144"/>
        <v>1</v>
      </c>
      <c r="GN38" s="124">
        <v>0.79674</v>
      </c>
      <c r="GO38" s="124">
        <f t="shared" si="145"/>
        <v>0</v>
      </c>
      <c r="GP38" s="124">
        <f t="shared" si="146"/>
        <v>1</v>
      </c>
      <c r="GQ38" s="124">
        <f t="shared" si="147"/>
        <v>0</v>
      </c>
      <c r="GR38" s="100">
        <f t="shared" si="148"/>
        <v>2</v>
      </c>
      <c r="GS38" s="100">
        <v>1.1258699999999999</v>
      </c>
      <c r="GT38" s="100">
        <f t="shared" si="149"/>
        <v>1</v>
      </c>
      <c r="GU38" s="100">
        <f t="shared" si="150"/>
        <v>1</v>
      </c>
      <c r="GV38" s="100">
        <f t="shared" si="151"/>
        <v>1.1258699999999999</v>
      </c>
      <c r="GW38" s="125">
        <f t="shared" si="152"/>
        <v>2</v>
      </c>
      <c r="GX38" s="125">
        <v>1.2413000000000001</v>
      </c>
      <c r="GY38" s="125">
        <f t="shared" si="153"/>
        <v>1</v>
      </c>
      <c r="GZ38" s="125">
        <f t="shared" si="154"/>
        <v>1</v>
      </c>
      <c r="HA38" s="125">
        <f t="shared" si="155"/>
        <v>1.2413000000000001</v>
      </c>
      <c r="HB38" s="81">
        <f t="shared" si="156"/>
        <v>10.844925000000002</v>
      </c>
      <c r="HC38" s="127">
        <f t="shared" si="157"/>
        <v>1</v>
      </c>
      <c r="HD38" s="127">
        <v>1.12415</v>
      </c>
      <c r="HE38" s="127">
        <f t="shared" si="158"/>
        <v>0</v>
      </c>
      <c r="HF38" s="127">
        <f t="shared" si="159"/>
        <v>1</v>
      </c>
      <c r="HG38" s="127">
        <f t="shared" si="160"/>
        <v>0</v>
      </c>
      <c r="HH38" s="120">
        <f t="shared" si="161"/>
        <v>2</v>
      </c>
      <c r="HI38" s="120">
        <v>1.1006800000000001</v>
      </c>
      <c r="HJ38" s="120">
        <f t="shared" si="162"/>
        <v>2</v>
      </c>
      <c r="HK38" s="120">
        <f t="shared" si="163"/>
        <v>0</v>
      </c>
      <c r="HL38" s="120">
        <f t="shared" si="164"/>
        <v>2.2013600000000002</v>
      </c>
      <c r="HM38" s="123">
        <f t="shared" si="165"/>
        <v>2</v>
      </c>
      <c r="HN38" s="123">
        <v>1.1006800000000001</v>
      </c>
      <c r="HO38" s="123">
        <f t="shared" si="166"/>
        <v>2</v>
      </c>
      <c r="HP38" s="123">
        <f t="shared" si="167"/>
        <v>0</v>
      </c>
      <c r="HQ38" s="123">
        <f t="shared" si="168"/>
        <v>2.2013600000000002</v>
      </c>
      <c r="HR38" s="122">
        <f t="shared" si="169"/>
        <v>2</v>
      </c>
      <c r="HS38" s="122">
        <v>1.12415</v>
      </c>
      <c r="HT38" s="122">
        <f t="shared" si="170"/>
        <v>2</v>
      </c>
      <c r="HU38" s="122">
        <f t="shared" si="171"/>
        <v>0</v>
      </c>
      <c r="HV38" s="122">
        <f t="shared" si="172"/>
        <v>2.2483</v>
      </c>
      <c r="HW38" s="81">
        <f t="shared" si="173"/>
        <v>6.6510200000000008</v>
      </c>
      <c r="HX38" s="128">
        <f t="shared" si="174"/>
        <v>21.600931975000002</v>
      </c>
      <c r="IN38" s="46" t="s">
        <v>98</v>
      </c>
      <c r="IO38" s="46" t="s">
        <v>106</v>
      </c>
      <c r="IP38" s="46" t="s">
        <v>290</v>
      </c>
    </row>
    <row r="39" spans="1:250">
      <c r="A39" s="76">
        <v>31</v>
      </c>
      <c r="B39" s="77" t="s">
        <v>107</v>
      </c>
      <c r="C39" s="78" t="s">
        <v>98</v>
      </c>
      <c r="D39" s="79">
        <f>'[1]DATOS-QUINTO'!AK39</f>
        <v>0</v>
      </c>
      <c r="E39" s="80">
        <f>'[1]DATOS-QUINTO'!AL39</f>
        <v>1</v>
      </c>
      <c r="F39" s="80">
        <f>'[1]DATOS-QUINTO'!AM39</f>
        <v>0</v>
      </c>
      <c r="G39" s="80">
        <f>'[1]DATOS-QUINTO'!AN39</f>
        <v>0</v>
      </c>
      <c r="H39" s="80">
        <f>'[1]DATOS-QUINTO'!AO39</f>
        <v>0</v>
      </c>
      <c r="I39" s="80">
        <f>'[1]DATOS-QUINTO'!AP39</f>
        <v>1</v>
      </c>
      <c r="J39" s="80">
        <f>'[1]DATOS-QUINTO'!AQ39</f>
        <v>0</v>
      </c>
      <c r="K39" s="87">
        <f>'[1]DATOS-QUINTO'!AR39</f>
        <v>1</v>
      </c>
      <c r="L39" s="87">
        <f>'[1]DATOS-QUINTO'!AS39</f>
        <v>1</v>
      </c>
      <c r="M39" s="87">
        <f>'[1]DATOS-QUINTO'!AT39</f>
        <v>1</v>
      </c>
      <c r="N39" s="87">
        <f>'[1]DATOS-QUINTO'!AU39</f>
        <v>1</v>
      </c>
      <c r="O39" s="87">
        <f>'[1]DATOS-QUINTO'!AV39</f>
        <v>1</v>
      </c>
      <c r="P39" s="87">
        <f>'[1]DATOS-QUINTO'!AW39</f>
        <v>1</v>
      </c>
      <c r="Q39" s="87">
        <f>'[1]DATOS-QUINTO'!AX39</f>
        <v>1</v>
      </c>
      <c r="R39" s="87">
        <f>'[1]DATOS-QUINTO'!AY39</f>
        <v>1</v>
      </c>
      <c r="S39" s="87">
        <f>'[1]DATOS-QUINTO'!AZ39</f>
        <v>1</v>
      </c>
      <c r="T39" s="90">
        <f>'[1]DATOS-QUINTO'!BA39</f>
        <v>1</v>
      </c>
      <c r="U39" s="90">
        <f>'[1]DATOS-QUINTO'!BB39</f>
        <v>0</v>
      </c>
      <c r="V39" s="90">
        <f>'[1]DATOS-QUINTO'!BC39</f>
        <v>1</v>
      </c>
      <c r="W39" s="90">
        <f>'[1]DATOS-QUINTO'!BD39</f>
        <v>1</v>
      </c>
      <c r="X39" s="90">
        <f>'[1]DATOS-QUINTO'!BE39</f>
        <v>0</v>
      </c>
      <c r="Y39" s="90">
        <f>'[1]DATOS-QUINTO'!BF39</f>
        <v>0</v>
      </c>
      <c r="Z39" s="90">
        <f>'[1]DATOS-QUINTO'!BG39</f>
        <v>1</v>
      </c>
      <c r="AA39" s="50">
        <f>'[1]DATOS-QUINTO'!BH39</f>
        <v>1</v>
      </c>
      <c r="AB39" s="50">
        <f>'[1]DATOS-QUINTO'!BI39</f>
        <v>1</v>
      </c>
      <c r="AC39" s="50">
        <f>'[1]DATOS-QUINTO'!BJ39</f>
        <v>0</v>
      </c>
      <c r="AD39" s="50">
        <f>'[1]DATOS-QUINTO'!BK39</f>
        <v>0</v>
      </c>
      <c r="AE39" s="50">
        <f>'[1]DATOS-QUINTO'!BL39</f>
        <v>0</v>
      </c>
      <c r="AF39" s="50">
        <f>'[1]DATOS-QUINTO'!BM39</f>
        <v>1</v>
      </c>
      <c r="AG39" s="100">
        <f>'[1]DATOS-QUINTO'!BN39</f>
        <v>0</v>
      </c>
      <c r="AH39" s="100">
        <f>'[1]DATOS-QUINTO'!BO39</f>
        <v>1</v>
      </c>
      <c r="AI39" s="100">
        <f>'[1]DATOS-QUINTO'!BP39</f>
        <v>1</v>
      </c>
      <c r="AJ39" s="100">
        <f>'[1]DATOS-QUINTO'!BQ39</f>
        <v>1</v>
      </c>
      <c r="AK39" s="101">
        <f t="shared" si="44"/>
        <v>0</v>
      </c>
      <c r="AL39" s="101">
        <f t="shared" si="45"/>
        <v>0</v>
      </c>
      <c r="AM39" s="101">
        <f t="shared" si="46"/>
        <v>1</v>
      </c>
      <c r="AN39" s="101">
        <f t="shared" si="47"/>
        <v>1.1006800000000001</v>
      </c>
      <c r="AO39" s="101">
        <f t="shared" si="48"/>
        <v>0</v>
      </c>
      <c r="AP39" s="101">
        <f t="shared" si="49"/>
        <v>0</v>
      </c>
      <c r="AQ39" s="101">
        <f t="shared" si="50"/>
        <v>0</v>
      </c>
      <c r="AR39" s="101">
        <f t="shared" si="51"/>
        <v>0</v>
      </c>
      <c r="AS39" s="101">
        <f t="shared" si="52"/>
        <v>1</v>
      </c>
      <c r="AT39" s="101">
        <f t="shared" si="53"/>
        <v>1.6587874499999999</v>
      </c>
      <c r="AU39" s="101">
        <f t="shared" si="54"/>
        <v>0</v>
      </c>
      <c r="AV39" s="101">
        <f t="shared" si="55"/>
        <v>0</v>
      </c>
      <c r="AW39" s="102">
        <f t="shared" si="56"/>
        <v>2</v>
      </c>
      <c r="AX39" s="102">
        <f t="shared" si="57"/>
        <v>2.2483</v>
      </c>
      <c r="AY39" s="102">
        <f t="shared" si="58"/>
        <v>2</v>
      </c>
      <c r="AZ39" s="102">
        <f t="shared" si="59"/>
        <v>2.2013600000000002</v>
      </c>
      <c r="BA39" s="102">
        <f t="shared" si="60"/>
        <v>2</v>
      </c>
      <c r="BB39" s="102">
        <f t="shared" si="61"/>
        <v>1.942896</v>
      </c>
      <c r="BC39" s="102">
        <f t="shared" si="62"/>
        <v>3</v>
      </c>
      <c r="BD39" s="102">
        <f t="shared" si="63"/>
        <v>3.0642420000000001</v>
      </c>
      <c r="BE39" s="103">
        <f t="shared" si="64"/>
        <v>2</v>
      </c>
      <c r="BF39" s="103">
        <f t="shared" si="65"/>
        <v>2.5397180000000001</v>
      </c>
      <c r="BG39" s="103">
        <f t="shared" si="66"/>
        <v>1</v>
      </c>
      <c r="BH39" s="103">
        <f t="shared" si="67"/>
        <v>1.2101409999999999</v>
      </c>
      <c r="BI39" s="103">
        <f t="shared" si="68"/>
        <v>0</v>
      </c>
      <c r="BJ39" s="103">
        <f t="shared" si="69"/>
        <v>0</v>
      </c>
      <c r="BK39" s="103">
        <f t="shared" si="70"/>
        <v>1</v>
      </c>
      <c r="BL39" s="103">
        <f t="shared" si="71"/>
        <v>0.80188999999999999</v>
      </c>
      <c r="BM39" s="104">
        <f t="shared" si="72"/>
        <v>2</v>
      </c>
      <c r="BN39" s="104">
        <f t="shared" si="73"/>
        <v>3.0496536999999999</v>
      </c>
      <c r="BO39" s="104">
        <f t="shared" si="74"/>
        <v>0</v>
      </c>
      <c r="BP39" s="104">
        <f t="shared" si="75"/>
        <v>0</v>
      </c>
      <c r="BQ39" s="104">
        <f t="shared" si="76"/>
        <v>1</v>
      </c>
      <c r="BR39" s="104">
        <f t="shared" si="77"/>
        <v>1.1547487000000001</v>
      </c>
      <c r="BS39" s="104">
        <f t="shared" si="78"/>
        <v>1</v>
      </c>
      <c r="BT39" s="104">
        <f t="shared" si="79"/>
        <v>1.1258699999999999</v>
      </c>
      <c r="BU39" s="105">
        <f t="shared" si="80"/>
        <v>2</v>
      </c>
      <c r="BV39" s="105">
        <f t="shared" si="81"/>
        <v>2.4826000000000001</v>
      </c>
      <c r="BW39" s="100">
        <f t="shared" si="15"/>
        <v>0</v>
      </c>
      <c r="BX39" s="90">
        <f t="shared" si="16"/>
        <v>1.1006800000000001</v>
      </c>
      <c r="BY39" s="100">
        <f t="shared" si="17"/>
        <v>0</v>
      </c>
      <c r="BZ39" s="106">
        <f t="shared" si="18"/>
        <v>0</v>
      </c>
      <c r="CA39" s="90">
        <f t="shared" si="19"/>
        <v>1.6587874499999999</v>
      </c>
      <c r="CB39" s="106">
        <f t="shared" si="20"/>
        <v>0</v>
      </c>
      <c r="CC39" s="87">
        <f t="shared" si="21"/>
        <v>2.2483</v>
      </c>
      <c r="CD39" s="107">
        <f t="shared" si="22"/>
        <v>2.2013600000000002</v>
      </c>
      <c r="CE39" s="108">
        <f t="shared" si="23"/>
        <v>1.942896</v>
      </c>
      <c r="CF39" s="80">
        <f t="shared" si="24"/>
        <v>3.0642420000000001</v>
      </c>
      <c r="CG39" s="83">
        <f t="shared" si="82"/>
        <v>2.5397180000000001</v>
      </c>
      <c r="CH39" s="108">
        <f t="shared" si="25"/>
        <v>1.2101409999999999</v>
      </c>
      <c r="CI39" s="80">
        <f t="shared" si="26"/>
        <v>0</v>
      </c>
      <c r="CJ39" s="90">
        <f t="shared" si="27"/>
        <v>0.80188999999999999</v>
      </c>
      <c r="CK39" s="109">
        <f t="shared" si="28"/>
        <v>3.0496536999999999</v>
      </c>
      <c r="CL39" s="110">
        <f t="shared" si="29"/>
        <v>0</v>
      </c>
      <c r="CM39" s="111">
        <f t="shared" si="30"/>
        <v>1.1547487000000001</v>
      </c>
      <c r="CN39" s="87">
        <f t="shared" si="31"/>
        <v>1.1258699999999999</v>
      </c>
      <c r="CO39" s="112">
        <f t="shared" si="32"/>
        <v>2.4826000000000001</v>
      </c>
      <c r="CP39" s="113">
        <f t="shared" si="83"/>
        <v>24.580886849999999</v>
      </c>
      <c r="CQ39" s="113">
        <f t="shared" si="33"/>
        <v>20</v>
      </c>
      <c r="CR39" s="112">
        <f t="shared" si="34"/>
        <v>21</v>
      </c>
      <c r="CS39" s="112">
        <f t="shared" si="35"/>
        <v>12</v>
      </c>
      <c r="CT39" s="57" t="s">
        <v>107</v>
      </c>
      <c r="CU39" s="94">
        <f t="shared" si="36"/>
        <v>2.7594674499999998</v>
      </c>
      <c r="CV39" s="94">
        <f t="shared" si="37"/>
        <v>9.4567979999999991</v>
      </c>
      <c r="CW39" s="94">
        <f t="shared" si="38"/>
        <v>4.551749</v>
      </c>
      <c r="CX39" s="94">
        <f t="shared" si="39"/>
        <v>4.2044024000000002</v>
      </c>
      <c r="CY39" s="94">
        <f t="shared" si="40"/>
        <v>3.6084700000000001</v>
      </c>
      <c r="CZ39" s="58" t="s">
        <v>107</v>
      </c>
      <c r="DA39" s="116">
        <f t="shared" ref="DA39:DE39" si="204">CU39/$CP39</f>
        <v>0.11226069534590449</v>
      </c>
      <c r="DB39" s="116">
        <f t="shared" si="204"/>
        <v>0.38472159518524451</v>
      </c>
      <c r="DC39" s="116">
        <f t="shared" si="204"/>
        <v>0.18517431969709425</v>
      </c>
      <c r="DD39" s="116">
        <f t="shared" si="204"/>
        <v>0.17104356021231187</v>
      </c>
      <c r="DE39" s="116">
        <f t="shared" si="204"/>
        <v>0.1467998295594449</v>
      </c>
      <c r="DF39" s="58" t="s">
        <v>107</v>
      </c>
      <c r="DG39" s="116">
        <f t="shared" si="42"/>
        <v>0.63636363636363635</v>
      </c>
      <c r="DH39" s="116">
        <f t="shared" si="43"/>
        <v>0.36363636363636365</v>
      </c>
      <c r="DI39" s="46">
        <f>'RANKING-QUINTOS'!L34</f>
        <v>0</v>
      </c>
      <c r="DJ39" s="46">
        <f t="shared" si="85"/>
        <v>12</v>
      </c>
      <c r="DK39" s="118" t="str">
        <f t="shared" si="86"/>
        <v>Mk122608</v>
      </c>
      <c r="DL39" s="46" t="str">
        <f t="shared" si="87"/>
        <v>DE LA O  ZEGARRA  MIKAELA</v>
      </c>
      <c r="DM39" s="46">
        <v>5</v>
      </c>
      <c r="DN39" s="46" t="s">
        <v>75</v>
      </c>
      <c r="DO39" s="46" t="s">
        <v>186</v>
      </c>
      <c r="DP39" s="46" t="s">
        <v>187</v>
      </c>
      <c r="DQ39" s="46">
        <f t="shared" si="88"/>
        <v>22</v>
      </c>
      <c r="DR39" s="46" t="str">
        <f t="shared" si="89"/>
        <v xml:space="preserve"> </v>
      </c>
      <c r="DS39" s="46">
        <v>33</v>
      </c>
      <c r="DT39" s="46">
        <f t="shared" si="90"/>
        <v>21</v>
      </c>
      <c r="DU39" s="46">
        <f t="shared" si="91"/>
        <v>12</v>
      </c>
      <c r="DV39" s="46">
        <f>'RESULTADOS QUINTO'!HX39</f>
        <v>24.580886849999999</v>
      </c>
      <c r="DW39" s="46">
        <f t="shared" si="92"/>
        <v>12</v>
      </c>
      <c r="DX39" s="119">
        <f t="shared" si="93"/>
        <v>0.63636363636363635</v>
      </c>
      <c r="DY39" s="119"/>
      <c r="EC39" s="120">
        <f t="shared" si="94"/>
        <v>1</v>
      </c>
      <c r="ED39" s="120">
        <v>1.6782674</v>
      </c>
      <c r="EE39" s="120">
        <f t="shared" si="95"/>
        <v>0</v>
      </c>
      <c r="EF39" s="120">
        <f t="shared" si="96"/>
        <v>1</v>
      </c>
      <c r="EG39" s="120">
        <f t="shared" si="97"/>
        <v>0</v>
      </c>
      <c r="EH39" s="121">
        <f t="shared" si="98"/>
        <v>1</v>
      </c>
      <c r="EI39" s="121">
        <v>1.6587874499999999</v>
      </c>
      <c r="EJ39" s="121">
        <f t="shared" si="99"/>
        <v>1</v>
      </c>
      <c r="EK39" s="121">
        <f t="shared" si="100"/>
        <v>0</v>
      </c>
      <c r="EL39" s="121">
        <f t="shared" si="101"/>
        <v>1.6587874499999999</v>
      </c>
      <c r="EM39" s="122">
        <f t="shared" si="102"/>
        <v>1</v>
      </c>
      <c r="EN39" s="122">
        <v>1.6495770000000001</v>
      </c>
      <c r="EO39" s="122">
        <f t="shared" si="103"/>
        <v>0</v>
      </c>
      <c r="EP39" s="122">
        <f t="shared" si="104"/>
        <v>1</v>
      </c>
      <c r="EQ39" s="122">
        <f t="shared" si="105"/>
        <v>0</v>
      </c>
      <c r="ER39" s="123">
        <f t="shared" si="106"/>
        <v>1</v>
      </c>
      <c r="ES39" s="123">
        <v>1.6583374</v>
      </c>
      <c r="ET39" s="123">
        <f t="shared" si="107"/>
        <v>0</v>
      </c>
      <c r="EU39" s="123">
        <f t="shared" si="108"/>
        <v>1</v>
      </c>
      <c r="EV39" s="123">
        <f t="shared" si="109"/>
        <v>0</v>
      </c>
      <c r="EW39" s="64">
        <f t="shared" si="110"/>
        <v>1.6587874499999999</v>
      </c>
      <c r="EX39" s="124">
        <f t="shared" si="111"/>
        <v>2</v>
      </c>
      <c r="EY39" s="124">
        <v>1.52482685</v>
      </c>
      <c r="EZ39" s="124">
        <f t="shared" si="112"/>
        <v>2</v>
      </c>
      <c r="FA39" s="124">
        <f t="shared" si="113"/>
        <v>0</v>
      </c>
      <c r="FB39" s="124">
        <f t="shared" si="114"/>
        <v>3.0496536999999999</v>
      </c>
      <c r="FC39" s="123">
        <f t="shared" si="115"/>
        <v>2</v>
      </c>
      <c r="FD39" s="123">
        <v>1.4254114250000001</v>
      </c>
      <c r="FE39" s="123">
        <f t="shared" si="116"/>
        <v>0</v>
      </c>
      <c r="FF39" s="123">
        <f t="shared" si="117"/>
        <v>2</v>
      </c>
      <c r="FG39" s="123">
        <f t="shared" si="118"/>
        <v>0</v>
      </c>
      <c r="FH39" s="122">
        <f t="shared" si="119"/>
        <v>2</v>
      </c>
      <c r="FI39" s="122">
        <v>1.1547487000000001</v>
      </c>
      <c r="FJ39" s="122">
        <f t="shared" si="120"/>
        <v>1</v>
      </c>
      <c r="FK39" s="122">
        <f t="shared" si="121"/>
        <v>1</v>
      </c>
      <c r="FL39" s="122">
        <f t="shared" si="122"/>
        <v>1.1547487000000001</v>
      </c>
      <c r="FM39" s="81">
        <f t="shared" si="123"/>
        <v>4.2044024000000002</v>
      </c>
      <c r="FN39" s="123">
        <f t="shared" si="124"/>
        <v>3</v>
      </c>
      <c r="FO39" s="123">
        <v>1.021414</v>
      </c>
      <c r="FP39" s="123">
        <f t="shared" si="125"/>
        <v>3</v>
      </c>
      <c r="FQ39" s="123">
        <f t="shared" si="126"/>
        <v>0</v>
      </c>
      <c r="FR39" s="123">
        <f t="shared" si="127"/>
        <v>3.0642420000000001</v>
      </c>
      <c r="FS39" s="121">
        <f t="shared" si="128"/>
        <v>2</v>
      </c>
      <c r="FT39" s="121">
        <v>0.97144799999999998</v>
      </c>
      <c r="FU39" s="121">
        <f t="shared" si="129"/>
        <v>2</v>
      </c>
      <c r="FV39" s="121">
        <f t="shared" si="130"/>
        <v>0</v>
      </c>
      <c r="FW39" s="121">
        <f t="shared" si="131"/>
        <v>1.942896</v>
      </c>
      <c r="FX39" s="124">
        <f t="shared" si="177"/>
        <v>3</v>
      </c>
      <c r="FY39" s="124">
        <v>1.2698590000000001</v>
      </c>
      <c r="FZ39" s="124">
        <f t="shared" si="133"/>
        <v>2</v>
      </c>
      <c r="GA39" s="124">
        <f t="shared" si="134"/>
        <v>1</v>
      </c>
      <c r="GB39" s="124">
        <f t="shared" si="135"/>
        <v>2.5397180000000001</v>
      </c>
      <c r="GC39" s="125">
        <f t="shared" si="136"/>
        <v>2</v>
      </c>
      <c r="GD39" s="125">
        <v>1.2101409999999999</v>
      </c>
      <c r="GE39" s="125">
        <f t="shared" si="137"/>
        <v>1</v>
      </c>
      <c r="GF39" s="125">
        <f t="shared" si="138"/>
        <v>1</v>
      </c>
      <c r="GG39" s="125">
        <f t="shared" si="139"/>
        <v>1.2101409999999999</v>
      </c>
      <c r="GH39" s="126">
        <f t="shared" si="140"/>
        <v>1</v>
      </c>
      <c r="GI39" s="126">
        <v>0.80188999999999999</v>
      </c>
      <c r="GJ39" s="126">
        <f t="shared" si="141"/>
        <v>1</v>
      </c>
      <c r="GK39" s="126">
        <f t="shared" si="142"/>
        <v>0</v>
      </c>
      <c r="GL39" s="126">
        <f t="shared" si="143"/>
        <v>0.80188999999999999</v>
      </c>
      <c r="GM39" s="124">
        <f t="shared" si="144"/>
        <v>1</v>
      </c>
      <c r="GN39" s="124">
        <v>0.79674</v>
      </c>
      <c r="GO39" s="124">
        <f t="shared" si="145"/>
        <v>0</v>
      </c>
      <c r="GP39" s="124">
        <f t="shared" si="146"/>
        <v>1</v>
      </c>
      <c r="GQ39" s="124">
        <f t="shared" si="147"/>
        <v>0</v>
      </c>
      <c r="GR39" s="100">
        <f t="shared" si="148"/>
        <v>2</v>
      </c>
      <c r="GS39" s="100">
        <v>1.1258699999999999</v>
      </c>
      <c r="GT39" s="100">
        <f t="shared" si="149"/>
        <v>1</v>
      </c>
      <c r="GU39" s="100">
        <f t="shared" si="150"/>
        <v>1</v>
      </c>
      <c r="GV39" s="100">
        <f t="shared" si="151"/>
        <v>1.1258699999999999</v>
      </c>
      <c r="GW39" s="125">
        <f t="shared" si="152"/>
        <v>2</v>
      </c>
      <c r="GX39" s="125">
        <v>1.2413000000000001</v>
      </c>
      <c r="GY39" s="125">
        <f t="shared" si="153"/>
        <v>2</v>
      </c>
      <c r="GZ39" s="125">
        <f t="shared" si="154"/>
        <v>0</v>
      </c>
      <c r="HA39" s="125">
        <f t="shared" si="155"/>
        <v>2.4826000000000001</v>
      </c>
      <c r="HB39" s="81">
        <f t="shared" si="156"/>
        <v>13.167357000000001</v>
      </c>
      <c r="HC39" s="127">
        <f t="shared" si="157"/>
        <v>1</v>
      </c>
      <c r="HD39" s="127">
        <v>1.12415</v>
      </c>
      <c r="HE39" s="127">
        <f t="shared" si="158"/>
        <v>0</v>
      </c>
      <c r="HF39" s="127">
        <f t="shared" si="159"/>
        <v>1</v>
      </c>
      <c r="HG39" s="127">
        <f t="shared" si="160"/>
        <v>0</v>
      </c>
      <c r="HH39" s="120">
        <f t="shared" si="161"/>
        <v>2</v>
      </c>
      <c r="HI39" s="120">
        <v>1.1006800000000001</v>
      </c>
      <c r="HJ39" s="120">
        <f t="shared" si="162"/>
        <v>1</v>
      </c>
      <c r="HK39" s="120">
        <f t="shared" si="163"/>
        <v>1</v>
      </c>
      <c r="HL39" s="120">
        <f t="shared" si="164"/>
        <v>1.1006800000000001</v>
      </c>
      <c r="HM39" s="123">
        <f t="shared" si="165"/>
        <v>2</v>
      </c>
      <c r="HN39" s="123">
        <v>1.1006800000000001</v>
      </c>
      <c r="HO39" s="123">
        <f t="shared" si="166"/>
        <v>2</v>
      </c>
      <c r="HP39" s="123">
        <f t="shared" si="167"/>
        <v>0</v>
      </c>
      <c r="HQ39" s="123">
        <f t="shared" si="168"/>
        <v>2.2013600000000002</v>
      </c>
      <c r="HR39" s="122">
        <f t="shared" si="169"/>
        <v>2</v>
      </c>
      <c r="HS39" s="122">
        <v>1.12415</v>
      </c>
      <c r="HT39" s="122">
        <f t="shared" si="170"/>
        <v>2</v>
      </c>
      <c r="HU39" s="122">
        <f t="shared" si="171"/>
        <v>0</v>
      </c>
      <c r="HV39" s="122">
        <f t="shared" si="172"/>
        <v>2.2483</v>
      </c>
      <c r="HW39" s="81">
        <f t="shared" si="173"/>
        <v>5.5503400000000003</v>
      </c>
      <c r="HX39" s="128">
        <f t="shared" si="174"/>
        <v>24.580886849999999</v>
      </c>
      <c r="IN39" s="46" t="s">
        <v>98</v>
      </c>
      <c r="IO39" s="46" t="s">
        <v>107</v>
      </c>
      <c r="IP39" s="46" t="s">
        <v>291</v>
      </c>
    </row>
    <row r="40" spans="1:250">
      <c r="A40" s="76">
        <v>32</v>
      </c>
      <c r="B40" s="77" t="s">
        <v>108</v>
      </c>
      <c r="C40" s="78" t="s">
        <v>98</v>
      </c>
      <c r="D40" s="79">
        <f>'[1]DATOS-QUINTO'!AK40</f>
        <v>1</v>
      </c>
      <c r="E40" s="80">
        <f>'[1]DATOS-QUINTO'!AL40</f>
        <v>1</v>
      </c>
      <c r="F40" s="80">
        <f>'[1]DATOS-QUINTO'!AM40</f>
        <v>1</v>
      </c>
      <c r="G40" s="80">
        <f>'[1]DATOS-QUINTO'!AN40</f>
        <v>0</v>
      </c>
      <c r="H40" s="80">
        <f>'[1]DATOS-QUINTO'!AO40</f>
        <v>0</v>
      </c>
      <c r="I40" s="80">
        <f>'[1]DATOS-QUINTO'!AP40</f>
        <v>1</v>
      </c>
      <c r="J40" s="80">
        <f>'[1]DATOS-QUINTO'!AQ40</f>
        <v>1</v>
      </c>
      <c r="K40" s="87">
        <f>'[1]DATOS-QUINTO'!AR40</f>
        <v>1</v>
      </c>
      <c r="L40" s="87">
        <f>'[1]DATOS-QUINTO'!AS40</f>
        <v>1</v>
      </c>
      <c r="M40" s="87">
        <f>'[1]DATOS-QUINTO'!AT40</f>
        <v>1</v>
      </c>
      <c r="N40" s="87">
        <f>'[1]DATOS-QUINTO'!AU40</f>
        <v>1</v>
      </c>
      <c r="O40" s="87">
        <f>'[1]DATOS-QUINTO'!AV40</f>
        <v>1</v>
      </c>
      <c r="P40" s="87">
        <f>'[1]DATOS-QUINTO'!AW40</f>
        <v>1</v>
      </c>
      <c r="Q40" s="87">
        <f>'[1]DATOS-QUINTO'!AX40</f>
        <v>1</v>
      </c>
      <c r="R40" s="87">
        <f>'[1]DATOS-QUINTO'!AY40</f>
        <v>1</v>
      </c>
      <c r="S40" s="87">
        <f>'[1]DATOS-QUINTO'!AZ40</f>
        <v>1</v>
      </c>
      <c r="T40" s="90">
        <f>'[1]DATOS-QUINTO'!BA40</f>
        <v>1</v>
      </c>
      <c r="U40" s="90">
        <f>'[1]DATOS-QUINTO'!BB40</f>
        <v>0</v>
      </c>
      <c r="V40" s="90">
        <f>'[1]DATOS-QUINTO'!BC40</f>
        <v>1</v>
      </c>
      <c r="W40" s="90">
        <f>'[1]DATOS-QUINTO'!BD40</f>
        <v>1</v>
      </c>
      <c r="X40" s="90">
        <f>'[1]DATOS-QUINTO'!BE40</f>
        <v>1</v>
      </c>
      <c r="Y40" s="90">
        <f>'[1]DATOS-QUINTO'!BF40</f>
        <v>1</v>
      </c>
      <c r="Z40" s="90">
        <f>'[1]DATOS-QUINTO'!BG40</f>
        <v>1</v>
      </c>
      <c r="AA40" s="50">
        <f>'[1]DATOS-QUINTO'!BH40</f>
        <v>1</v>
      </c>
      <c r="AB40" s="50">
        <f>'[1]DATOS-QUINTO'!BI40</f>
        <v>1</v>
      </c>
      <c r="AC40" s="50">
        <f>'[1]DATOS-QUINTO'!BJ40</f>
        <v>1</v>
      </c>
      <c r="AD40" s="50">
        <f>'[1]DATOS-QUINTO'!BK40</f>
        <v>0</v>
      </c>
      <c r="AE40" s="50">
        <f>'[1]DATOS-QUINTO'!BL40</f>
        <v>1</v>
      </c>
      <c r="AF40" s="50">
        <f>'[1]DATOS-QUINTO'!BM40</f>
        <v>1</v>
      </c>
      <c r="AG40" s="100">
        <f>'[1]DATOS-QUINTO'!BN40</f>
        <v>1</v>
      </c>
      <c r="AH40" s="100">
        <f>'[1]DATOS-QUINTO'!BO40</f>
        <v>1</v>
      </c>
      <c r="AI40" s="100">
        <f>'[1]DATOS-QUINTO'!BP40</f>
        <v>1</v>
      </c>
      <c r="AJ40" s="100">
        <f>'[1]DATOS-QUINTO'!BQ40</f>
        <v>1</v>
      </c>
      <c r="AK40" s="101">
        <f t="shared" si="44"/>
        <v>1</v>
      </c>
      <c r="AL40" s="101">
        <f t="shared" si="45"/>
        <v>1.12415</v>
      </c>
      <c r="AM40" s="101">
        <f t="shared" si="46"/>
        <v>2</v>
      </c>
      <c r="AN40" s="101">
        <f t="shared" si="47"/>
        <v>2.2013600000000002</v>
      </c>
      <c r="AO40" s="101">
        <f t="shared" si="48"/>
        <v>0</v>
      </c>
      <c r="AP40" s="101">
        <f t="shared" si="49"/>
        <v>0</v>
      </c>
      <c r="AQ40" s="101">
        <f t="shared" si="50"/>
        <v>0</v>
      </c>
      <c r="AR40" s="101">
        <f t="shared" si="51"/>
        <v>0</v>
      </c>
      <c r="AS40" s="101">
        <f t="shared" si="52"/>
        <v>1</v>
      </c>
      <c r="AT40" s="101">
        <f t="shared" si="53"/>
        <v>1.6587874499999999</v>
      </c>
      <c r="AU40" s="101">
        <f t="shared" si="54"/>
        <v>1</v>
      </c>
      <c r="AV40" s="101">
        <f t="shared" si="55"/>
        <v>1.6782674</v>
      </c>
      <c r="AW40" s="102">
        <f t="shared" si="56"/>
        <v>2</v>
      </c>
      <c r="AX40" s="102">
        <f t="shared" si="57"/>
        <v>2.2483</v>
      </c>
      <c r="AY40" s="102">
        <f t="shared" si="58"/>
        <v>2</v>
      </c>
      <c r="AZ40" s="102">
        <f t="shared" si="59"/>
        <v>2.2013600000000002</v>
      </c>
      <c r="BA40" s="102">
        <f t="shared" si="60"/>
        <v>2</v>
      </c>
      <c r="BB40" s="102">
        <f t="shared" si="61"/>
        <v>1.942896</v>
      </c>
      <c r="BC40" s="102">
        <f t="shared" si="62"/>
        <v>3</v>
      </c>
      <c r="BD40" s="102">
        <f t="shared" si="63"/>
        <v>3.0642420000000001</v>
      </c>
      <c r="BE40" s="103">
        <f t="shared" si="64"/>
        <v>2</v>
      </c>
      <c r="BF40" s="103">
        <f t="shared" si="65"/>
        <v>2.5397180000000001</v>
      </c>
      <c r="BG40" s="103">
        <f t="shared" si="66"/>
        <v>2</v>
      </c>
      <c r="BH40" s="103">
        <f t="shared" si="67"/>
        <v>2.4202819999999998</v>
      </c>
      <c r="BI40" s="103">
        <f t="shared" si="68"/>
        <v>1</v>
      </c>
      <c r="BJ40" s="103">
        <f t="shared" si="69"/>
        <v>0.79674</v>
      </c>
      <c r="BK40" s="103">
        <f t="shared" si="70"/>
        <v>1</v>
      </c>
      <c r="BL40" s="103">
        <f t="shared" si="71"/>
        <v>0.80188999999999999</v>
      </c>
      <c r="BM40" s="104">
        <f t="shared" si="72"/>
        <v>2</v>
      </c>
      <c r="BN40" s="104">
        <f t="shared" si="73"/>
        <v>3.0496536999999999</v>
      </c>
      <c r="BO40" s="104">
        <f t="shared" si="74"/>
        <v>1</v>
      </c>
      <c r="BP40" s="104">
        <f t="shared" si="75"/>
        <v>1.4254114250000001</v>
      </c>
      <c r="BQ40" s="104">
        <f t="shared" si="76"/>
        <v>2</v>
      </c>
      <c r="BR40" s="104">
        <f t="shared" si="77"/>
        <v>2.3094974000000001</v>
      </c>
      <c r="BS40" s="104">
        <f t="shared" si="78"/>
        <v>2</v>
      </c>
      <c r="BT40" s="104">
        <f t="shared" si="79"/>
        <v>2.2517399999999999</v>
      </c>
      <c r="BU40" s="105">
        <f t="shared" si="80"/>
        <v>2</v>
      </c>
      <c r="BV40" s="105">
        <f t="shared" si="81"/>
        <v>2.4826000000000001</v>
      </c>
      <c r="BW40" s="100">
        <f t="shared" si="15"/>
        <v>1.12415</v>
      </c>
      <c r="BX40" s="90">
        <f t="shared" si="16"/>
        <v>2.2013600000000002</v>
      </c>
      <c r="BY40" s="100">
        <f t="shared" si="17"/>
        <v>0</v>
      </c>
      <c r="BZ40" s="106">
        <f t="shared" si="18"/>
        <v>0</v>
      </c>
      <c r="CA40" s="90">
        <f t="shared" si="19"/>
        <v>1.6587874499999999</v>
      </c>
      <c r="CB40" s="106">
        <f t="shared" si="20"/>
        <v>1.6782674</v>
      </c>
      <c r="CC40" s="87">
        <f t="shared" si="21"/>
        <v>2.2483</v>
      </c>
      <c r="CD40" s="107">
        <f t="shared" si="22"/>
        <v>2.2013600000000002</v>
      </c>
      <c r="CE40" s="108">
        <f t="shared" si="23"/>
        <v>1.942896</v>
      </c>
      <c r="CF40" s="80">
        <f t="shared" si="24"/>
        <v>3.0642420000000001</v>
      </c>
      <c r="CG40" s="83">
        <f t="shared" si="82"/>
        <v>2.5397180000000001</v>
      </c>
      <c r="CH40" s="108">
        <f t="shared" si="25"/>
        <v>2.4202819999999998</v>
      </c>
      <c r="CI40" s="80">
        <f t="shared" si="26"/>
        <v>0.79674</v>
      </c>
      <c r="CJ40" s="90">
        <f t="shared" si="27"/>
        <v>0.80188999999999999</v>
      </c>
      <c r="CK40" s="109">
        <f t="shared" si="28"/>
        <v>3.0496536999999999</v>
      </c>
      <c r="CL40" s="110">
        <f t="shared" si="29"/>
        <v>1.4254114250000001</v>
      </c>
      <c r="CM40" s="111">
        <f t="shared" si="30"/>
        <v>2.3094974000000001</v>
      </c>
      <c r="CN40" s="87">
        <f t="shared" si="31"/>
        <v>2.2517399999999999</v>
      </c>
      <c r="CO40" s="112">
        <f t="shared" si="32"/>
        <v>2.4826000000000001</v>
      </c>
      <c r="CP40" s="113">
        <f t="shared" si="83"/>
        <v>34.196895375000004</v>
      </c>
      <c r="CQ40" s="113">
        <f t="shared" si="33"/>
        <v>3</v>
      </c>
      <c r="CR40" s="112">
        <f t="shared" si="34"/>
        <v>29</v>
      </c>
      <c r="CS40" s="112">
        <f t="shared" si="35"/>
        <v>4</v>
      </c>
      <c r="CT40" s="57" t="s">
        <v>108</v>
      </c>
      <c r="CU40" s="94">
        <f t="shared" si="36"/>
        <v>6.6625648500000008</v>
      </c>
      <c r="CV40" s="94">
        <f t="shared" si="37"/>
        <v>9.4567979999999991</v>
      </c>
      <c r="CW40" s="94">
        <f t="shared" si="38"/>
        <v>6.55863</v>
      </c>
      <c r="CX40" s="94">
        <f t="shared" si="39"/>
        <v>6.7845625250000001</v>
      </c>
      <c r="CY40" s="94">
        <f t="shared" si="40"/>
        <v>4.7343399999999995</v>
      </c>
      <c r="CZ40" s="58" t="s">
        <v>108</v>
      </c>
      <c r="DA40" s="116">
        <f t="shared" ref="DA40:DE40" si="205">CU40/$CP40</f>
        <v>0.1948295240529565</v>
      </c>
      <c r="DB40" s="116">
        <f t="shared" si="205"/>
        <v>0.27653966526193746</v>
      </c>
      <c r="DC40" s="116">
        <f t="shared" si="205"/>
        <v>0.19179021744748076</v>
      </c>
      <c r="DD40" s="116">
        <f t="shared" si="205"/>
        <v>0.19839703138548434</v>
      </c>
      <c r="DE40" s="116">
        <f t="shared" si="205"/>
        <v>0.13844356185214077</v>
      </c>
      <c r="DF40" s="58" t="s">
        <v>108</v>
      </c>
      <c r="DG40" s="116">
        <f t="shared" si="42"/>
        <v>0.87878787878787878</v>
      </c>
      <c r="DH40" s="116">
        <f t="shared" si="43"/>
        <v>0.12121212121212122</v>
      </c>
      <c r="DI40" s="46">
        <f>'RANKING-QUINTOS'!L35</f>
        <v>0</v>
      </c>
      <c r="DJ40" s="46">
        <f t="shared" si="85"/>
        <v>17</v>
      </c>
      <c r="DK40" s="118" t="str">
        <f t="shared" si="86"/>
        <v>Xioma123</v>
      </c>
      <c r="DL40" s="46" t="str">
        <f t="shared" si="87"/>
        <v>HINOJOSA  NINACONDO  XIOMARA ANGELES</v>
      </c>
      <c r="DM40" s="46">
        <v>5</v>
      </c>
      <c r="DN40" s="46" t="s">
        <v>75</v>
      </c>
      <c r="DO40" s="46" t="s">
        <v>186</v>
      </c>
      <c r="DP40" s="46" t="s">
        <v>187</v>
      </c>
      <c r="DQ40" s="46">
        <f t="shared" si="88"/>
        <v>2</v>
      </c>
      <c r="DR40" s="46" t="str">
        <f t="shared" si="89"/>
        <v>TERCIO SUPERIOR</v>
      </c>
      <c r="DS40" s="46">
        <v>33</v>
      </c>
      <c r="DT40" s="46">
        <f t="shared" si="90"/>
        <v>29</v>
      </c>
      <c r="DU40" s="46">
        <f t="shared" si="91"/>
        <v>4</v>
      </c>
      <c r="DV40" s="46">
        <f>'RESULTADOS QUINTO'!HX40</f>
        <v>34.196895375000004</v>
      </c>
      <c r="DW40" s="46">
        <f t="shared" si="92"/>
        <v>17</v>
      </c>
      <c r="DX40" s="119">
        <f t="shared" si="93"/>
        <v>0.87878787878787878</v>
      </c>
      <c r="DY40" s="119"/>
      <c r="EC40" s="120">
        <f t="shared" si="94"/>
        <v>1</v>
      </c>
      <c r="ED40" s="120">
        <v>1.6782674</v>
      </c>
      <c r="EE40" s="120">
        <f t="shared" si="95"/>
        <v>1</v>
      </c>
      <c r="EF40" s="120">
        <f t="shared" si="96"/>
        <v>0</v>
      </c>
      <c r="EG40" s="120">
        <f t="shared" si="97"/>
        <v>1.6782674</v>
      </c>
      <c r="EH40" s="121">
        <f t="shared" si="98"/>
        <v>1</v>
      </c>
      <c r="EI40" s="121">
        <v>1.6587874499999999</v>
      </c>
      <c r="EJ40" s="121">
        <f t="shared" si="99"/>
        <v>1</v>
      </c>
      <c r="EK40" s="121">
        <f t="shared" si="100"/>
        <v>0</v>
      </c>
      <c r="EL40" s="121">
        <f t="shared" si="101"/>
        <v>1.6587874499999999</v>
      </c>
      <c r="EM40" s="122">
        <f t="shared" si="102"/>
        <v>1</v>
      </c>
      <c r="EN40" s="122">
        <v>1.6495770000000001</v>
      </c>
      <c r="EO40" s="122">
        <f t="shared" si="103"/>
        <v>0</v>
      </c>
      <c r="EP40" s="122">
        <f t="shared" si="104"/>
        <v>1</v>
      </c>
      <c r="EQ40" s="122">
        <f t="shared" si="105"/>
        <v>0</v>
      </c>
      <c r="ER40" s="123">
        <f t="shared" si="106"/>
        <v>1</v>
      </c>
      <c r="ES40" s="123">
        <v>1.6583374</v>
      </c>
      <c r="ET40" s="123">
        <f t="shared" si="107"/>
        <v>0</v>
      </c>
      <c r="EU40" s="123">
        <f t="shared" si="108"/>
        <v>1</v>
      </c>
      <c r="EV40" s="123">
        <f t="shared" si="109"/>
        <v>0</v>
      </c>
      <c r="EW40" s="64">
        <f t="shared" si="110"/>
        <v>3.3370548499999999</v>
      </c>
      <c r="EX40" s="124">
        <f t="shared" si="111"/>
        <v>2</v>
      </c>
      <c r="EY40" s="124">
        <v>1.52482685</v>
      </c>
      <c r="EZ40" s="124">
        <f t="shared" si="112"/>
        <v>2</v>
      </c>
      <c r="FA40" s="124">
        <f t="shared" si="113"/>
        <v>0</v>
      </c>
      <c r="FB40" s="124">
        <f t="shared" si="114"/>
        <v>3.0496536999999999</v>
      </c>
      <c r="FC40" s="123">
        <f t="shared" si="115"/>
        <v>2</v>
      </c>
      <c r="FD40" s="123">
        <v>1.4254114250000001</v>
      </c>
      <c r="FE40" s="123">
        <f t="shared" si="116"/>
        <v>1</v>
      </c>
      <c r="FF40" s="123">
        <f t="shared" si="117"/>
        <v>1</v>
      </c>
      <c r="FG40" s="123">
        <f t="shared" si="118"/>
        <v>1.4254114250000001</v>
      </c>
      <c r="FH40" s="122">
        <f t="shared" si="119"/>
        <v>2</v>
      </c>
      <c r="FI40" s="122">
        <v>1.1547487000000001</v>
      </c>
      <c r="FJ40" s="122">
        <f t="shared" si="120"/>
        <v>2</v>
      </c>
      <c r="FK40" s="122">
        <f t="shared" si="121"/>
        <v>0</v>
      </c>
      <c r="FL40" s="122">
        <f t="shared" si="122"/>
        <v>2.3094974000000001</v>
      </c>
      <c r="FM40" s="81">
        <f t="shared" si="123"/>
        <v>6.7845625250000001</v>
      </c>
      <c r="FN40" s="123">
        <f t="shared" si="124"/>
        <v>3</v>
      </c>
      <c r="FO40" s="123">
        <v>1.021414</v>
      </c>
      <c r="FP40" s="123">
        <f t="shared" si="125"/>
        <v>3</v>
      </c>
      <c r="FQ40" s="123">
        <f t="shared" si="126"/>
        <v>0</v>
      </c>
      <c r="FR40" s="123">
        <f t="shared" si="127"/>
        <v>3.0642420000000001</v>
      </c>
      <c r="FS40" s="121">
        <f t="shared" si="128"/>
        <v>2</v>
      </c>
      <c r="FT40" s="121">
        <v>0.97144799999999998</v>
      </c>
      <c r="FU40" s="121">
        <f t="shared" si="129"/>
        <v>2</v>
      </c>
      <c r="FV40" s="121">
        <f t="shared" si="130"/>
        <v>0</v>
      </c>
      <c r="FW40" s="121">
        <f t="shared" si="131"/>
        <v>1.942896</v>
      </c>
      <c r="FX40" s="124">
        <f t="shared" si="177"/>
        <v>3</v>
      </c>
      <c r="FY40" s="124">
        <v>1.2698590000000001</v>
      </c>
      <c r="FZ40" s="124">
        <f t="shared" si="133"/>
        <v>2</v>
      </c>
      <c r="GA40" s="124">
        <f t="shared" si="134"/>
        <v>1</v>
      </c>
      <c r="GB40" s="124">
        <f t="shared" si="135"/>
        <v>2.5397180000000001</v>
      </c>
      <c r="GC40" s="125">
        <f t="shared" si="136"/>
        <v>2</v>
      </c>
      <c r="GD40" s="125">
        <v>1.2101409999999999</v>
      </c>
      <c r="GE40" s="125">
        <f t="shared" si="137"/>
        <v>2</v>
      </c>
      <c r="GF40" s="125">
        <f t="shared" si="138"/>
        <v>0</v>
      </c>
      <c r="GG40" s="125">
        <f t="shared" si="139"/>
        <v>2.4202819999999998</v>
      </c>
      <c r="GH40" s="126">
        <f t="shared" si="140"/>
        <v>1</v>
      </c>
      <c r="GI40" s="126">
        <v>0.80188999999999999</v>
      </c>
      <c r="GJ40" s="126">
        <f t="shared" si="141"/>
        <v>1</v>
      </c>
      <c r="GK40" s="126">
        <f t="shared" si="142"/>
        <v>0</v>
      </c>
      <c r="GL40" s="126">
        <f t="shared" si="143"/>
        <v>0.80188999999999999</v>
      </c>
      <c r="GM40" s="124">
        <f t="shared" si="144"/>
        <v>1</v>
      </c>
      <c r="GN40" s="124">
        <v>0.79674</v>
      </c>
      <c r="GO40" s="124">
        <f t="shared" si="145"/>
        <v>1</v>
      </c>
      <c r="GP40" s="124">
        <f t="shared" si="146"/>
        <v>0</v>
      </c>
      <c r="GQ40" s="124">
        <f t="shared" si="147"/>
        <v>0.79674</v>
      </c>
      <c r="GR40" s="100">
        <f t="shared" si="148"/>
        <v>2</v>
      </c>
      <c r="GS40" s="100">
        <v>1.1258699999999999</v>
      </c>
      <c r="GT40" s="100">
        <f t="shared" si="149"/>
        <v>2</v>
      </c>
      <c r="GU40" s="100">
        <f t="shared" si="150"/>
        <v>0</v>
      </c>
      <c r="GV40" s="100">
        <f t="shared" si="151"/>
        <v>2.2517399999999999</v>
      </c>
      <c r="GW40" s="125">
        <f t="shared" si="152"/>
        <v>2</v>
      </c>
      <c r="GX40" s="125">
        <v>1.2413000000000001</v>
      </c>
      <c r="GY40" s="125">
        <f t="shared" si="153"/>
        <v>2</v>
      </c>
      <c r="GZ40" s="125">
        <f t="shared" si="154"/>
        <v>0</v>
      </c>
      <c r="HA40" s="125">
        <f t="shared" si="155"/>
        <v>2.4826000000000001</v>
      </c>
      <c r="HB40" s="81">
        <f t="shared" si="156"/>
        <v>16.300108000000002</v>
      </c>
      <c r="HC40" s="127">
        <f t="shared" si="157"/>
        <v>1</v>
      </c>
      <c r="HD40" s="127">
        <v>1.12415</v>
      </c>
      <c r="HE40" s="127">
        <f t="shared" si="158"/>
        <v>1</v>
      </c>
      <c r="HF40" s="127">
        <f t="shared" si="159"/>
        <v>0</v>
      </c>
      <c r="HG40" s="127">
        <f t="shared" si="160"/>
        <v>1.12415</v>
      </c>
      <c r="HH40" s="120">
        <f t="shared" si="161"/>
        <v>2</v>
      </c>
      <c r="HI40" s="120">
        <v>1.1006800000000001</v>
      </c>
      <c r="HJ40" s="120">
        <f t="shared" si="162"/>
        <v>2</v>
      </c>
      <c r="HK40" s="120">
        <f t="shared" si="163"/>
        <v>0</v>
      </c>
      <c r="HL40" s="120">
        <f t="shared" si="164"/>
        <v>2.2013600000000002</v>
      </c>
      <c r="HM40" s="123">
        <f t="shared" si="165"/>
        <v>2</v>
      </c>
      <c r="HN40" s="123">
        <v>1.1006800000000001</v>
      </c>
      <c r="HO40" s="123">
        <f t="shared" si="166"/>
        <v>2</v>
      </c>
      <c r="HP40" s="123">
        <f t="shared" si="167"/>
        <v>0</v>
      </c>
      <c r="HQ40" s="123">
        <f t="shared" si="168"/>
        <v>2.2013600000000002</v>
      </c>
      <c r="HR40" s="122">
        <f t="shared" si="169"/>
        <v>2</v>
      </c>
      <c r="HS40" s="122">
        <v>1.12415</v>
      </c>
      <c r="HT40" s="122">
        <f t="shared" si="170"/>
        <v>2</v>
      </c>
      <c r="HU40" s="122">
        <f t="shared" si="171"/>
        <v>0</v>
      </c>
      <c r="HV40" s="122">
        <f t="shared" si="172"/>
        <v>2.2483</v>
      </c>
      <c r="HW40" s="81">
        <f t="shared" si="173"/>
        <v>7.775170000000001</v>
      </c>
      <c r="HX40" s="128">
        <f t="shared" si="174"/>
        <v>34.196895375000004</v>
      </c>
      <c r="IN40" s="46" t="s">
        <v>98</v>
      </c>
      <c r="IO40" s="46" t="s">
        <v>108</v>
      </c>
      <c r="IP40" s="46" t="s">
        <v>292</v>
      </c>
    </row>
    <row r="41" spans="1:250">
      <c r="A41" s="76">
        <v>33</v>
      </c>
      <c r="B41" s="77" t="s">
        <v>109</v>
      </c>
      <c r="C41" s="78" t="s">
        <v>98</v>
      </c>
      <c r="D41" s="79">
        <f>'[1]DATOS-QUINTO'!AK41</f>
        <v>1</v>
      </c>
      <c r="E41" s="80">
        <f>'[1]DATOS-QUINTO'!AL41</f>
        <v>0</v>
      </c>
      <c r="F41" s="80">
        <f>'[1]DATOS-QUINTO'!AM41</f>
        <v>1</v>
      </c>
      <c r="G41" s="80">
        <f>'[1]DATOS-QUINTO'!AN41</f>
        <v>0</v>
      </c>
      <c r="H41" s="80">
        <f>'[1]DATOS-QUINTO'!AO41</f>
        <v>0</v>
      </c>
      <c r="I41" s="80">
        <f>'[1]DATOS-QUINTO'!AP41</f>
        <v>1</v>
      </c>
      <c r="J41" s="80">
        <f>'[1]DATOS-QUINTO'!AQ41</f>
        <v>0</v>
      </c>
      <c r="K41" s="87">
        <f>'[1]DATOS-QUINTO'!AR41</f>
        <v>1</v>
      </c>
      <c r="L41" s="87">
        <f>'[1]DATOS-QUINTO'!AS41</f>
        <v>1</v>
      </c>
      <c r="M41" s="87">
        <f>'[1]DATOS-QUINTO'!AT41</f>
        <v>1</v>
      </c>
      <c r="N41" s="87">
        <f>'[1]DATOS-QUINTO'!AU41</f>
        <v>1</v>
      </c>
      <c r="O41" s="87">
        <f>'[1]DATOS-QUINTO'!AV41</f>
        <v>0</v>
      </c>
      <c r="P41" s="87">
        <f>'[1]DATOS-QUINTO'!AW41</f>
        <v>1</v>
      </c>
      <c r="Q41" s="87">
        <f>'[1]DATOS-QUINTO'!AX41</f>
        <v>0</v>
      </c>
      <c r="R41" s="87">
        <f>'[1]DATOS-QUINTO'!AY41</f>
        <v>0</v>
      </c>
      <c r="S41" s="87">
        <f>'[1]DATOS-QUINTO'!AZ41</f>
        <v>1</v>
      </c>
      <c r="T41" s="90">
        <f>'[1]DATOS-QUINTO'!BA41</f>
        <v>0</v>
      </c>
      <c r="U41" s="90">
        <f>'[1]DATOS-QUINTO'!BB41</f>
        <v>0</v>
      </c>
      <c r="V41" s="90">
        <f>'[1]DATOS-QUINTO'!BC41</f>
        <v>1</v>
      </c>
      <c r="W41" s="90">
        <f>'[1]DATOS-QUINTO'!BD41</f>
        <v>1</v>
      </c>
      <c r="X41" s="90">
        <f>'[1]DATOS-QUINTO'!BE41</f>
        <v>0</v>
      </c>
      <c r="Y41" s="90">
        <f>'[1]DATOS-QUINTO'!BF41</f>
        <v>1</v>
      </c>
      <c r="Z41" s="90">
        <f>'[1]DATOS-QUINTO'!BG41</f>
        <v>1</v>
      </c>
      <c r="AA41" s="50">
        <f>'[1]DATOS-QUINTO'!BH41</f>
        <v>0</v>
      </c>
      <c r="AB41" s="50">
        <f>'[1]DATOS-QUINTO'!BI41</f>
        <v>0</v>
      </c>
      <c r="AC41" s="50">
        <f>'[1]DATOS-QUINTO'!BJ41</f>
        <v>0</v>
      </c>
      <c r="AD41" s="50">
        <f>'[1]DATOS-QUINTO'!BK41</f>
        <v>0</v>
      </c>
      <c r="AE41" s="50">
        <f>'[1]DATOS-QUINTO'!BL41</f>
        <v>1</v>
      </c>
      <c r="AF41" s="50">
        <f>'[1]DATOS-QUINTO'!BM41</f>
        <v>1</v>
      </c>
      <c r="AG41" s="100">
        <f>'[1]DATOS-QUINTO'!BN41</f>
        <v>1</v>
      </c>
      <c r="AH41" s="100">
        <f>'[1]DATOS-QUINTO'!BO41</f>
        <v>1</v>
      </c>
      <c r="AI41" s="100">
        <f>'[1]DATOS-QUINTO'!BP41</f>
        <v>0</v>
      </c>
      <c r="AJ41" s="100">
        <f>'[1]DATOS-QUINTO'!BQ41</f>
        <v>1</v>
      </c>
      <c r="AK41" s="101">
        <f t="shared" si="44"/>
        <v>1</v>
      </c>
      <c r="AL41" s="101">
        <f t="shared" si="45"/>
        <v>1.12415</v>
      </c>
      <c r="AM41" s="101">
        <f t="shared" si="46"/>
        <v>1</v>
      </c>
      <c r="AN41" s="101">
        <f t="shared" si="47"/>
        <v>1.1006800000000001</v>
      </c>
      <c r="AO41" s="101">
        <f t="shared" si="48"/>
        <v>0</v>
      </c>
      <c r="AP41" s="101">
        <f t="shared" si="49"/>
        <v>0</v>
      </c>
      <c r="AQ41" s="101">
        <f t="shared" si="50"/>
        <v>0</v>
      </c>
      <c r="AR41" s="101">
        <f t="shared" si="51"/>
        <v>0</v>
      </c>
      <c r="AS41" s="101">
        <f t="shared" si="52"/>
        <v>1</v>
      </c>
      <c r="AT41" s="101">
        <f t="shared" si="53"/>
        <v>1.6587874499999999</v>
      </c>
      <c r="AU41" s="101">
        <f t="shared" si="54"/>
        <v>0</v>
      </c>
      <c r="AV41" s="101">
        <f t="shared" si="55"/>
        <v>0</v>
      </c>
      <c r="AW41" s="102">
        <f t="shared" si="56"/>
        <v>2</v>
      </c>
      <c r="AX41" s="102">
        <f t="shared" si="57"/>
        <v>2.2483</v>
      </c>
      <c r="AY41" s="102">
        <f t="shared" si="58"/>
        <v>2</v>
      </c>
      <c r="AZ41" s="102">
        <f t="shared" si="59"/>
        <v>2.2013600000000002</v>
      </c>
      <c r="BA41" s="102">
        <f t="shared" si="60"/>
        <v>1</v>
      </c>
      <c r="BB41" s="102">
        <f t="shared" si="61"/>
        <v>0.97144799999999998</v>
      </c>
      <c r="BC41" s="102">
        <f t="shared" si="62"/>
        <v>1</v>
      </c>
      <c r="BD41" s="102">
        <f t="shared" si="63"/>
        <v>1.021414</v>
      </c>
      <c r="BE41" s="103">
        <f t="shared" si="64"/>
        <v>1</v>
      </c>
      <c r="BF41" s="103">
        <f t="shared" si="65"/>
        <v>1.2698590000000001</v>
      </c>
      <c r="BG41" s="103">
        <f t="shared" si="66"/>
        <v>1</v>
      </c>
      <c r="BH41" s="103">
        <f t="shared" si="67"/>
        <v>1.2101409999999999</v>
      </c>
      <c r="BI41" s="103">
        <f t="shared" si="68"/>
        <v>1</v>
      </c>
      <c r="BJ41" s="103">
        <f t="shared" si="69"/>
        <v>0.79674</v>
      </c>
      <c r="BK41" s="103">
        <f t="shared" si="70"/>
        <v>1</v>
      </c>
      <c r="BL41" s="103">
        <f t="shared" si="71"/>
        <v>0.80188999999999999</v>
      </c>
      <c r="BM41" s="104">
        <f t="shared" si="72"/>
        <v>0</v>
      </c>
      <c r="BN41" s="104">
        <f t="shared" si="73"/>
        <v>0</v>
      </c>
      <c r="BO41" s="104">
        <f t="shared" si="74"/>
        <v>0</v>
      </c>
      <c r="BP41" s="104">
        <f t="shared" si="75"/>
        <v>0</v>
      </c>
      <c r="BQ41" s="104">
        <f t="shared" si="76"/>
        <v>2</v>
      </c>
      <c r="BR41" s="104">
        <f t="shared" si="77"/>
        <v>2.3094974000000001</v>
      </c>
      <c r="BS41" s="104">
        <f t="shared" si="78"/>
        <v>2</v>
      </c>
      <c r="BT41" s="104">
        <f t="shared" si="79"/>
        <v>2.2517399999999999</v>
      </c>
      <c r="BU41" s="105">
        <f t="shared" si="80"/>
        <v>1</v>
      </c>
      <c r="BV41" s="105">
        <f t="shared" si="81"/>
        <v>1.2413000000000001</v>
      </c>
      <c r="BW41" s="100">
        <f t="shared" si="15"/>
        <v>1.12415</v>
      </c>
      <c r="BX41" s="90">
        <f t="shared" si="16"/>
        <v>1.1006800000000001</v>
      </c>
      <c r="BY41" s="100">
        <f t="shared" si="17"/>
        <v>0</v>
      </c>
      <c r="BZ41" s="106">
        <f t="shared" si="18"/>
        <v>0</v>
      </c>
      <c r="CA41" s="90">
        <f t="shared" si="19"/>
        <v>1.6587874499999999</v>
      </c>
      <c r="CB41" s="106">
        <f t="shared" si="20"/>
        <v>0</v>
      </c>
      <c r="CC41" s="87">
        <f t="shared" si="21"/>
        <v>2.2483</v>
      </c>
      <c r="CD41" s="107">
        <f t="shared" si="22"/>
        <v>2.2013600000000002</v>
      </c>
      <c r="CE41" s="108">
        <f t="shared" si="23"/>
        <v>0.97144799999999998</v>
      </c>
      <c r="CF41" s="80">
        <f t="shared" si="24"/>
        <v>1.021414</v>
      </c>
      <c r="CG41" s="83">
        <f t="shared" si="82"/>
        <v>1.2698590000000001</v>
      </c>
      <c r="CH41" s="108">
        <f t="shared" si="25"/>
        <v>1.2101409999999999</v>
      </c>
      <c r="CI41" s="80">
        <f t="shared" si="26"/>
        <v>0.79674</v>
      </c>
      <c r="CJ41" s="90">
        <f t="shared" si="27"/>
        <v>0.80188999999999999</v>
      </c>
      <c r="CK41" s="109">
        <f t="shared" si="28"/>
        <v>0</v>
      </c>
      <c r="CL41" s="110">
        <f t="shared" si="29"/>
        <v>0</v>
      </c>
      <c r="CM41" s="111">
        <f t="shared" si="30"/>
        <v>2.3094974000000001</v>
      </c>
      <c r="CN41" s="87">
        <f t="shared" si="31"/>
        <v>2.2517399999999999</v>
      </c>
      <c r="CO41" s="112">
        <f t="shared" si="32"/>
        <v>1.2413000000000001</v>
      </c>
      <c r="CP41" s="113">
        <f t="shared" si="83"/>
        <v>20.207306849999998</v>
      </c>
      <c r="CQ41" s="113">
        <f t="shared" si="33"/>
        <v>34</v>
      </c>
      <c r="CR41" s="112">
        <f t="shared" si="34"/>
        <v>18</v>
      </c>
      <c r="CS41" s="112">
        <f t="shared" si="35"/>
        <v>15</v>
      </c>
      <c r="CT41" s="57" t="s">
        <v>109</v>
      </c>
      <c r="CU41" s="94">
        <f t="shared" si="36"/>
        <v>3.88361745</v>
      </c>
      <c r="CV41" s="94">
        <f t="shared" si="37"/>
        <v>6.4425219999999994</v>
      </c>
      <c r="CW41" s="94">
        <f t="shared" si="38"/>
        <v>4.0786300000000004</v>
      </c>
      <c r="CX41" s="94">
        <f t="shared" si="39"/>
        <v>2.3094974000000001</v>
      </c>
      <c r="CY41" s="94">
        <f t="shared" si="40"/>
        <v>3.4930399999999997</v>
      </c>
      <c r="CZ41" s="58" t="s">
        <v>109</v>
      </c>
      <c r="DA41" s="116">
        <f t="shared" ref="DA41:DE41" si="206">CU41/$CP41</f>
        <v>0.19218877007353408</v>
      </c>
      <c r="DB41" s="116">
        <f t="shared" si="206"/>
        <v>0.31882140692093264</v>
      </c>
      <c r="DC41" s="116">
        <f t="shared" si="206"/>
        <v>0.20183936584305398</v>
      </c>
      <c r="DD41" s="116">
        <f t="shared" si="206"/>
        <v>0.11429021279993085</v>
      </c>
      <c r="DE41" s="116">
        <f t="shared" si="206"/>
        <v>0.17286024436254849</v>
      </c>
      <c r="DF41" s="58" t="s">
        <v>109</v>
      </c>
      <c r="DG41" s="116">
        <f t="shared" si="42"/>
        <v>0.54545454545454541</v>
      </c>
      <c r="DH41" s="116">
        <f t="shared" si="43"/>
        <v>0.45454545454545453</v>
      </c>
      <c r="DI41" s="46">
        <f>'RANKING-QUINTOS'!L36</f>
        <v>0</v>
      </c>
      <c r="DJ41" s="46">
        <f t="shared" si="85"/>
        <v>11</v>
      </c>
      <c r="DK41" s="118" t="str">
        <f t="shared" si="86"/>
        <v>Camila08</v>
      </c>
      <c r="DL41" s="46" t="str">
        <f t="shared" si="87"/>
        <v>MONTES  CAHUANA  CAMILA PAOLA</v>
      </c>
      <c r="DM41" s="46">
        <v>5</v>
      </c>
      <c r="DN41" s="46" t="s">
        <v>75</v>
      </c>
      <c r="DO41" s="46" t="s">
        <v>186</v>
      </c>
      <c r="DP41" s="46" t="s">
        <v>187</v>
      </c>
      <c r="DQ41" s="46">
        <f t="shared" si="88"/>
        <v>30</v>
      </c>
      <c r="DR41" s="46" t="str">
        <f t="shared" si="89"/>
        <v xml:space="preserve"> </v>
      </c>
      <c r="DS41" s="46">
        <v>33</v>
      </c>
      <c r="DT41" s="46">
        <f t="shared" si="90"/>
        <v>18</v>
      </c>
      <c r="DU41" s="46">
        <f t="shared" si="91"/>
        <v>15</v>
      </c>
      <c r="DV41" s="46">
        <f>'RESULTADOS QUINTO'!HX41</f>
        <v>21.885574250000005</v>
      </c>
      <c r="DW41" s="46">
        <f t="shared" si="92"/>
        <v>11</v>
      </c>
      <c r="DX41" s="119">
        <f t="shared" si="93"/>
        <v>0.54545454545454541</v>
      </c>
      <c r="DY41" s="119"/>
      <c r="EC41" s="120">
        <f t="shared" si="94"/>
        <v>1</v>
      </c>
      <c r="ED41" s="120">
        <v>1.6782674</v>
      </c>
      <c r="EE41" s="120">
        <f t="shared" si="95"/>
        <v>1</v>
      </c>
      <c r="EF41" s="120">
        <f t="shared" si="96"/>
        <v>0</v>
      </c>
      <c r="EG41" s="120">
        <f t="shared" si="97"/>
        <v>1.6782674</v>
      </c>
      <c r="EH41" s="121">
        <f t="shared" si="98"/>
        <v>1</v>
      </c>
      <c r="EI41" s="121">
        <v>1.6587874499999999</v>
      </c>
      <c r="EJ41" s="121">
        <f t="shared" si="99"/>
        <v>1</v>
      </c>
      <c r="EK41" s="121">
        <f t="shared" si="100"/>
        <v>0</v>
      </c>
      <c r="EL41" s="121">
        <f t="shared" si="101"/>
        <v>1.6587874499999999</v>
      </c>
      <c r="EM41" s="122">
        <f t="shared" si="102"/>
        <v>1</v>
      </c>
      <c r="EN41" s="122">
        <v>1.6495770000000001</v>
      </c>
      <c r="EO41" s="122">
        <f t="shared" si="103"/>
        <v>0</v>
      </c>
      <c r="EP41" s="122">
        <f t="shared" si="104"/>
        <v>1</v>
      </c>
      <c r="EQ41" s="122">
        <f t="shared" si="105"/>
        <v>0</v>
      </c>
      <c r="ER41" s="123">
        <f t="shared" si="106"/>
        <v>1</v>
      </c>
      <c r="ES41" s="123">
        <v>1.6583374</v>
      </c>
      <c r="ET41" s="123">
        <f t="shared" si="107"/>
        <v>0</v>
      </c>
      <c r="EU41" s="123">
        <f t="shared" si="108"/>
        <v>1</v>
      </c>
      <c r="EV41" s="123">
        <f t="shared" si="109"/>
        <v>0</v>
      </c>
      <c r="EW41" s="64">
        <f t="shared" si="110"/>
        <v>3.3370548499999999</v>
      </c>
      <c r="EX41" s="124">
        <f t="shared" si="111"/>
        <v>2</v>
      </c>
      <c r="EY41" s="124">
        <v>1.52482685</v>
      </c>
      <c r="EZ41" s="124">
        <f t="shared" si="112"/>
        <v>0</v>
      </c>
      <c r="FA41" s="124">
        <f t="shared" si="113"/>
        <v>2</v>
      </c>
      <c r="FB41" s="124">
        <f t="shared" si="114"/>
        <v>0</v>
      </c>
      <c r="FC41" s="123">
        <f t="shared" si="115"/>
        <v>2</v>
      </c>
      <c r="FD41" s="123">
        <v>1.4254114250000001</v>
      </c>
      <c r="FE41" s="123">
        <f t="shared" si="116"/>
        <v>0</v>
      </c>
      <c r="FF41" s="123">
        <f t="shared" si="117"/>
        <v>2</v>
      </c>
      <c r="FG41" s="123">
        <f t="shared" si="118"/>
        <v>0</v>
      </c>
      <c r="FH41" s="122">
        <f t="shared" si="119"/>
        <v>2</v>
      </c>
      <c r="FI41" s="122">
        <v>1.1547487000000001</v>
      </c>
      <c r="FJ41" s="122">
        <f t="shared" si="120"/>
        <v>2</v>
      </c>
      <c r="FK41" s="122">
        <f t="shared" si="121"/>
        <v>0</v>
      </c>
      <c r="FL41" s="122">
        <f t="shared" si="122"/>
        <v>2.3094974000000001</v>
      </c>
      <c r="FM41" s="81">
        <f t="shared" si="123"/>
        <v>2.3094974000000001</v>
      </c>
      <c r="FN41" s="123">
        <f t="shared" si="124"/>
        <v>3</v>
      </c>
      <c r="FO41" s="123">
        <v>1.021414</v>
      </c>
      <c r="FP41" s="123">
        <f t="shared" si="125"/>
        <v>1</v>
      </c>
      <c r="FQ41" s="123">
        <f t="shared" si="126"/>
        <v>2</v>
      </c>
      <c r="FR41" s="123">
        <f t="shared" si="127"/>
        <v>1.021414</v>
      </c>
      <c r="FS41" s="121">
        <f t="shared" si="128"/>
        <v>2</v>
      </c>
      <c r="FT41" s="121">
        <v>0.97144799999999998</v>
      </c>
      <c r="FU41" s="121">
        <f t="shared" si="129"/>
        <v>1</v>
      </c>
      <c r="FV41" s="121">
        <f t="shared" si="130"/>
        <v>1</v>
      </c>
      <c r="FW41" s="121">
        <f t="shared" si="131"/>
        <v>0.97144799999999998</v>
      </c>
      <c r="FX41" s="124">
        <f t="shared" si="177"/>
        <v>3</v>
      </c>
      <c r="FY41" s="124">
        <v>1.2698590000000001</v>
      </c>
      <c r="FZ41" s="124">
        <f t="shared" si="133"/>
        <v>1</v>
      </c>
      <c r="GA41" s="124">
        <f t="shared" si="134"/>
        <v>2</v>
      </c>
      <c r="GB41" s="124">
        <f t="shared" si="135"/>
        <v>1.2698590000000001</v>
      </c>
      <c r="GC41" s="125">
        <f t="shared" si="136"/>
        <v>2</v>
      </c>
      <c r="GD41" s="125">
        <v>1.2101409999999999</v>
      </c>
      <c r="GE41" s="125">
        <f t="shared" si="137"/>
        <v>1</v>
      </c>
      <c r="GF41" s="125">
        <f t="shared" si="138"/>
        <v>1</v>
      </c>
      <c r="GG41" s="125">
        <f t="shared" si="139"/>
        <v>1.2101409999999999</v>
      </c>
      <c r="GH41" s="126">
        <f t="shared" si="140"/>
        <v>1</v>
      </c>
      <c r="GI41" s="126">
        <v>0.80188999999999999</v>
      </c>
      <c r="GJ41" s="126">
        <f t="shared" si="141"/>
        <v>1</v>
      </c>
      <c r="GK41" s="126">
        <f t="shared" si="142"/>
        <v>0</v>
      </c>
      <c r="GL41" s="126">
        <f t="shared" si="143"/>
        <v>0.80188999999999999</v>
      </c>
      <c r="GM41" s="124">
        <f t="shared" si="144"/>
        <v>1</v>
      </c>
      <c r="GN41" s="124">
        <v>0.79674</v>
      </c>
      <c r="GO41" s="124">
        <f t="shared" si="145"/>
        <v>1</v>
      </c>
      <c r="GP41" s="124">
        <f t="shared" si="146"/>
        <v>0</v>
      </c>
      <c r="GQ41" s="124">
        <f t="shared" si="147"/>
        <v>0.79674</v>
      </c>
      <c r="GR41" s="100">
        <f t="shared" si="148"/>
        <v>2</v>
      </c>
      <c r="GS41" s="100">
        <v>1.1258699999999999</v>
      </c>
      <c r="GT41" s="100">
        <f t="shared" si="149"/>
        <v>2</v>
      </c>
      <c r="GU41" s="100">
        <f t="shared" si="150"/>
        <v>0</v>
      </c>
      <c r="GV41" s="100">
        <f t="shared" si="151"/>
        <v>2.2517399999999999</v>
      </c>
      <c r="GW41" s="125">
        <f t="shared" si="152"/>
        <v>2</v>
      </c>
      <c r="GX41" s="125">
        <v>1.2413000000000001</v>
      </c>
      <c r="GY41" s="125">
        <f t="shared" si="153"/>
        <v>1</v>
      </c>
      <c r="GZ41" s="125">
        <f t="shared" si="154"/>
        <v>1</v>
      </c>
      <c r="HA41" s="125">
        <f t="shared" si="155"/>
        <v>1.2413000000000001</v>
      </c>
      <c r="HB41" s="81">
        <f t="shared" si="156"/>
        <v>9.5645320000000016</v>
      </c>
      <c r="HC41" s="127">
        <f t="shared" si="157"/>
        <v>1</v>
      </c>
      <c r="HD41" s="127">
        <v>1.12415</v>
      </c>
      <c r="HE41" s="127">
        <f t="shared" si="158"/>
        <v>1</v>
      </c>
      <c r="HF41" s="127">
        <f t="shared" si="159"/>
        <v>0</v>
      </c>
      <c r="HG41" s="127">
        <f t="shared" si="160"/>
        <v>1.12415</v>
      </c>
      <c r="HH41" s="120">
        <f t="shared" si="161"/>
        <v>2</v>
      </c>
      <c r="HI41" s="120">
        <v>1.1006800000000001</v>
      </c>
      <c r="HJ41" s="120">
        <f t="shared" si="162"/>
        <v>1</v>
      </c>
      <c r="HK41" s="120">
        <f t="shared" si="163"/>
        <v>1</v>
      </c>
      <c r="HL41" s="120">
        <f t="shared" si="164"/>
        <v>1.1006800000000001</v>
      </c>
      <c r="HM41" s="123">
        <f t="shared" si="165"/>
        <v>2</v>
      </c>
      <c r="HN41" s="123">
        <v>1.1006800000000001</v>
      </c>
      <c r="HO41" s="123">
        <f t="shared" si="166"/>
        <v>2</v>
      </c>
      <c r="HP41" s="123">
        <f t="shared" si="167"/>
        <v>0</v>
      </c>
      <c r="HQ41" s="123">
        <f t="shared" si="168"/>
        <v>2.2013600000000002</v>
      </c>
      <c r="HR41" s="122">
        <f t="shared" si="169"/>
        <v>2</v>
      </c>
      <c r="HS41" s="122">
        <v>1.12415</v>
      </c>
      <c r="HT41" s="122">
        <f t="shared" si="170"/>
        <v>2</v>
      </c>
      <c r="HU41" s="122">
        <f t="shared" si="171"/>
        <v>0</v>
      </c>
      <c r="HV41" s="122">
        <f t="shared" si="172"/>
        <v>2.2483</v>
      </c>
      <c r="HW41" s="81">
        <f t="shared" si="173"/>
        <v>6.6744900000000005</v>
      </c>
      <c r="HX41" s="128">
        <f t="shared" si="174"/>
        <v>21.885574250000005</v>
      </c>
      <c r="IN41" s="46" t="s">
        <v>98</v>
      </c>
      <c r="IO41" s="46" t="s">
        <v>109</v>
      </c>
      <c r="IP41" s="46" t="s">
        <v>293</v>
      </c>
    </row>
    <row r="42" spans="1:250">
      <c r="A42" s="76">
        <v>34</v>
      </c>
      <c r="B42" s="77" t="s">
        <v>110</v>
      </c>
      <c r="C42" s="78" t="s">
        <v>98</v>
      </c>
      <c r="D42" s="79">
        <f>'[1]DATOS-QUINTO'!AK42</f>
        <v>0</v>
      </c>
      <c r="E42" s="80">
        <f>'[1]DATOS-QUINTO'!AL42</f>
        <v>1</v>
      </c>
      <c r="F42" s="80">
        <f>'[1]DATOS-QUINTO'!AM42</f>
        <v>0</v>
      </c>
      <c r="G42" s="80">
        <f>'[1]DATOS-QUINTO'!AN42</f>
        <v>0</v>
      </c>
      <c r="H42" s="80">
        <f>'[1]DATOS-QUINTO'!AO42</f>
        <v>0</v>
      </c>
      <c r="I42" s="80">
        <f>'[1]DATOS-QUINTO'!AP42</f>
        <v>1</v>
      </c>
      <c r="J42" s="80">
        <f>'[1]DATOS-QUINTO'!AQ42</f>
        <v>0</v>
      </c>
      <c r="K42" s="87">
        <f>'[1]DATOS-QUINTO'!AR42</f>
        <v>1</v>
      </c>
      <c r="L42" s="87">
        <f>'[1]DATOS-QUINTO'!AS42</f>
        <v>1</v>
      </c>
      <c r="M42" s="87">
        <f>'[1]DATOS-QUINTO'!AT42</f>
        <v>0</v>
      </c>
      <c r="N42" s="87">
        <f>'[1]DATOS-QUINTO'!AU42</f>
        <v>1</v>
      </c>
      <c r="O42" s="87">
        <f>'[1]DATOS-QUINTO'!AV42</f>
        <v>0</v>
      </c>
      <c r="P42" s="87">
        <f>'[1]DATOS-QUINTO'!AW42</f>
        <v>1</v>
      </c>
      <c r="Q42" s="87">
        <f>'[1]DATOS-QUINTO'!AX42</f>
        <v>0</v>
      </c>
      <c r="R42" s="87">
        <f>'[1]DATOS-QUINTO'!AY42</f>
        <v>1</v>
      </c>
      <c r="S42" s="87">
        <f>'[1]DATOS-QUINTO'!AZ42</f>
        <v>1</v>
      </c>
      <c r="T42" s="90">
        <f>'[1]DATOS-QUINTO'!BA42</f>
        <v>1</v>
      </c>
      <c r="U42" s="90">
        <f>'[1]DATOS-QUINTO'!BB42</f>
        <v>0</v>
      </c>
      <c r="V42" s="90">
        <f>'[1]DATOS-QUINTO'!BC42</f>
        <v>0</v>
      </c>
      <c r="W42" s="90">
        <f>'[1]DATOS-QUINTO'!BD42</f>
        <v>1</v>
      </c>
      <c r="X42" s="90">
        <f>'[1]DATOS-QUINTO'!BE42</f>
        <v>0</v>
      </c>
      <c r="Y42" s="90">
        <f>'[1]DATOS-QUINTO'!BF42</f>
        <v>1</v>
      </c>
      <c r="Z42" s="90">
        <f>'[1]DATOS-QUINTO'!BG42</f>
        <v>1</v>
      </c>
      <c r="AA42" s="50">
        <f>'[1]DATOS-QUINTO'!BH42</f>
        <v>0</v>
      </c>
      <c r="AB42" s="50">
        <f>'[1]DATOS-QUINTO'!BI42</f>
        <v>0</v>
      </c>
      <c r="AC42" s="50">
        <f>'[1]DATOS-QUINTO'!BJ42</f>
        <v>1</v>
      </c>
      <c r="AD42" s="50">
        <f>'[1]DATOS-QUINTO'!BK42</f>
        <v>0</v>
      </c>
      <c r="AE42" s="50">
        <f>'[1]DATOS-QUINTO'!BL42</f>
        <v>1</v>
      </c>
      <c r="AF42" s="50">
        <f>'[1]DATOS-QUINTO'!BM42</f>
        <v>1</v>
      </c>
      <c r="AG42" s="100">
        <f>'[1]DATOS-QUINTO'!BN42</f>
        <v>1</v>
      </c>
      <c r="AH42" s="100">
        <f>'[1]DATOS-QUINTO'!BO42</f>
        <v>1</v>
      </c>
      <c r="AI42" s="100">
        <f>'[1]DATOS-QUINTO'!BP42</f>
        <v>0</v>
      </c>
      <c r="AJ42" s="100">
        <f>'[1]DATOS-QUINTO'!BQ42</f>
        <v>0</v>
      </c>
      <c r="AK42" s="101">
        <f t="shared" si="44"/>
        <v>0</v>
      </c>
      <c r="AL42" s="101">
        <f t="shared" si="45"/>
        <v>0</v>
      </c>
      <c r="AM42" s="101">
        <f t="shared" si="46"/>
        <v>1</v>
      </c>
      <c r="AN42" s="101">
        <f t="shared" si="47"/>
        <v>1.1006800000000001</v>
      </c>
      <c r="AO42" s="101">
        <f t="shared" si="48"/>
        <v>0</v>
      </c>
      <c r="AP42" s="101">
        <f t="shared" si="49"/>
        <v>0</v>
      </c>
      <c r="AQ42" s="101">
        <f t="shared" si="50"/>
        <v>0</v>
      </c>
      <c r="AR42" s="101">
        <f t="shared" si="51"/>
        <v>0</v>
      </c>
      <c r="AS42" s="101">
        <f t="shared" si="52"/>
        <v>1</v>
      </c>
      <c r="AT42" s="101">
        <f t="shared" si="53"/>
        <v>1.6587874499999999</v>
      </c>
      <c r="AU42" s="101">
        <f t="shared" si="54"/>
        <v>0</v>
      </c>
      <c r="AV42" s="101">
        <f t="shared" si="55"/>
        <v>0</v>
      </c>
      <c r="AW42" s="102">
        <f t="shared" si="56"/>
        <v>2</v>
      </c>
      <c r="AX42" s="102">
        <f t="shared" si="57"/>
        <v>2.2483</v>
      </c>
      <c r="AY42" s="102">
        <f t="shared" si="58"/>
        <v>1</v>
      </c>
      <c r="AZ42" s="102">
        <f t="shared" si="59"/>
        <v>1.1006800000000001</v>
      </c>
      <c r="BA42" s="102">
        <f t="shared" si="60"/>
        <v>1</v>
      </c>
      <c r="BB42" s="102">
        <f t="shared" si="61"/>
        <v>0.97144799999999998</v>
      </c>
      <c r="BC42" s="102">
        <f t="shared" si="62"/>
        <v>2</v>
      </c>
      <c r="BD42" s="102">
        <f t="shared" si="63"/>
        <v>2.0428280000000001</v>
      </c>
      <c r="BE42" s="103">
        <f t="shared" si="64"/>
        <v>1</v>
      </c>
      <c r="BF42" s="103">
        <f t="shared" si="65"/>
        <v>1.2698590000000001</v>
      </c>
      <c r="BG42" s="103">
        <f t="shared" si="66"/>
        <v>1</v>
      </c>
      <c r="BH42" s="103">
        <f t="shared" si="67"/>
        <v>1.2101409999999999</v>
      </c>
      <c r="BI42" s="103">
        <f t="shared" si="68"/>
        <v>1</v>
      </c>
      <c r="BJ42" s="103">
        <f t="shared" si="69"/>
        <v>0.79674</v>
      </c>
      <c r="BK42" s="103">
        <f t="shared" si="70"/>
        <v>1</v>
      </c>
      <c r="BL42" s="103">
        <f t="shared" si="71"/>
        <v>0.80188999999999999</v>
      </c>
      <c r="BM42" s="104">
        <f t="shared" si="72"/>
        <v>0</v>
      </c>
      <c r="BN42" s="104">
        <f t="shared" si="73"/>
        <v>0</v>
      </c>
      <c r="BO42" s="104">
        <f t="shared" si="74"/>
        <v>1</v>
      </c>
      <c r="BP42" s="104">
        <f t="shared" si="75"/>
        <v>1.4254114250000001</v>
      </c>
      <c r="BQ42" s="104">
        <f t="shared" si="76"/>
        <v>2</v>
      </c>
      <c r="BR42" s="104">
        <f t="shared" si="77"/>
        <v>2.3094974000000001</v>
      </c>
      <c r="BS42" s="104">
        <f t="shared" si="78"/>
        <v>2</v>
      </c>
      <c r="BT42" s="104">
        <f t="shared" si="79"/>
        <v>2.2517399999999999</v>
      </c>
      <c r="BU42" s="105">
        <f t="shared" si="80"/>
        <v>0</v>
      </c>
      <c r="BV42" s="105">
        <f t="shared" si="81"/>
        <v>0</v>
      </c>
      <c r="BW42" s="100">
        <f t="shared" si="15"/>
        <v>0</v>
      </c>
      <c r="BX42" s="90">
        <f t="shared" si="16"/>
        <v>1.1006800000000001</v>
      </c>
      <c r="BY42" s="100">
        <f t="shared" si="17"/>
        <v>0</v>
      </c>
      <c r="BZ42" s="106">
        <f t="shared" si="18"/>
        <v>0</v>
      </c>
      <c r="CA42" s="90">
        <f t="shared" si="19"/>
        <v>1.6587874499999999</v>
      </c>
      <c r="CB42" s="106">
        <f t="shared" si="20"/>
        <v>0</v>
      </c>
      <c r="CC42" s="87">
        <f t="shared" si="21"/>
        <v>2.2483</v>
      </c>
      <c r="CD42" s="107">
        <f t="shared" si="22"/>
        <v>1.1006800000000001</v>
      </c>
      <c r="CE42" s="108">
        <f t="shared" si="23"/>
        <v>0.97144799999999998</v>
      </c>
      <c r="CF42" s="80">
        <f t="shared" si="24"/>
        <v>2.0428280000000001</v>
      </c>
      <c r="CG42" s="83">
        <f t="shared" si="82"/>
        <v>1.2698590000000001</v>
      </c>
      <c r="CH42" s="108">
        <f t="shared" si="25"/>
        <v>1.2101409999999999</v>
      </c>
      <c r="CI42" s="80">
        <f t="shared" si="26"/>
        <v>0.79674</v>
      </c>
      <c r="CJ42" s="90">
        <f t="shared" si="27"/>
        <v>0.80188999999999999</v>
      </c>
      <c r="CK42" s="109">
        <f t="shared" si="28"/>
        <v>0</v>
      </c>
      <c r="CL42" s="110">
        <f t="shared" si="29"/>
        <v>1.4254114250000001</v>
      </c>
      <c r="CM42" s="111">
        <f t="shared" si="30"/>
        <v>2.3094974000000001</v>
      </c>
      <c r="CN42" s="87">
        <f t="shared" si="31"/>
        <v>2.2517399999999999</v>
      </c>
      <c r="CO42" s="112">
        <f t="shared" si="32"/>
        <v>0</v>
      </c>
      <c r="CP42" s="113">
        <f t="shared" si="83"/>
        <v>19.188002275000002</v>
      </c>
      <c r="CQ42" s="113">
        <f t="shared" si="33"/>
        <v>36</v>
      </c>
      <c r="CR42" s="112">
        <f t="shared" si="34"/>
        <v>17</v>
      </c>
      <c r="CS42" s="112">
        <f t="shared" si="35"/>
        <v>16</v>
      </c>
      <c r="CT42" s="57" t="s">
        <v>110</v>
      </c>
      <c r="CU42" s="94">
        <f t="shared" si="36"/>
        <v>2.7594674499999998</v>
      </c>
      <c r="CV42" s="94">
        <f t="shared" si="37"/>
        <v>6.3632559999999998</v>
      </c>
      <c r="CW42" s="94">
        <f t="shared" si="38"/>
        <v>4.0786300000000004</v>
      </c>
      <c r="CX42" s="94">
        <f t="shared" si="39"/>
        <v>3.7349088250000002</v>
      </c>
      <c r="CY42" s="94">
        <f t="shared" si="40"/>
        <v>2.2517399999999999</v>
      </c>
      <c r="CZ42" s="58" t="s">
        <v>110</v>
      </c>
      <c r="DA42" s="116">
        <f t="shared" ref="DA42:DE42" si="207">CU42/$CP42</f>
        <v>0.14381212856094472</v>
      </c>
      <c r="DB42" s="116">
        <f t="shared" si="207"/>
        <v>0.33162681079575801</v>
      </c>
      <c r="DC42" s="116">
        <f t="shared" si="207"/>
        <v>0.21256147156674235</v>
      </c>
      <c r="DD42" s="116">
        <f t="shared" si="207"/>
        <v>0.19464813332163314</v>
      </c>
      <c r="DE42" s="116">
        <f t="shared" si="207"/>
        <v>0.1173514557549217</v>
      </c>
      <c r="DF42" s="58" t="s">
        <v>110</v>
      </c>
      <c r="DG42" s="116">
        <f t="shared" si="42"/>
        <v>0.51515151515151514</v>
      </c>
      <c r="DH42" s="116">
        <f t="shared" si="43"/>
        <v>0.48484848484848486</v>
      </c>
      <c r="DI42" s="46">
        <f>'RANKING-QUINTOS'!L37</f>
        <v>0</v>
      </c>
      <c r="DJ42" s="46">
        <f t="shared" si="85"/>
        <v>10</v>
      </c>
      <c r="DK42" s="118" t="str">
        <f t="shared" si="86"/>
        <v>Miki0913</v>
      </c>
      <c r="DL42" s="46" t="str">
        <f t="shared" si="87"/>
        <v>PACCO  HUARANCA  MILKA ELIZABETH</v>
      </c>
      <c r="DM42" s="46">
        <v>5</v>
      </c>
      <c r="DN42" s="46" t="s">
        <v>75</v>
      </c>
      <c r="DO42" s="46" t="s">
        <v>186</v>
      </c>
      <c r="DP42" s="46" t="s">
        <v>187</v>
      </c>
      <c r="DQ42" s="46">
        <f t="shared" si="88"/>
        <v>37</v>
      </c>
      <c r="DR42" s="46" t="str">
        <f t="shared" si="89"/>
        <v xml:space="preserve"> </v>
      </c>
      <c r="DS42" s="46">
        <v>33</v>
      </c>
      <c r="DT42" s="46">
        <f t="shared" si="90"/>
        <v>17</v>
      </c>
      <c r="DU42" s="46">
        <f t="shared" si="91"/>
        <v>16</v>
      </c>
      <c r="DV42" s="46">
        <f>'RESULTADOS QUINTO'!HX42</f>
        <v>19.188002275000002</v>
      </c>
      <c r="DW42" s="46">
        <f t="shared" si="92"/>
        <v>10</v>
      </c>
      <c r="DX42" s="119">
        <f t="shared" si="93"/>
        <v>0.51515151515151514</v>
      </c>
      <c r="DY42" s="119"/>
      <c r="EC42" s="120">
        <f t="shared" si="94"/>
        <v>1</v>
      </c>
      <c r="ED42" s="120">
        <v>1.6782674</v>
      </c>
      <c r="EE42" s="120">
        <f t="shared" si="95"/>
        <v>0</v>
      </c>
      <c r="EF42" s="120">
        <f t="shared" si="96"/>
        <v>1</v>
      </c>
      <c r="EG42" s="120">
        <f t="shared" si="97"/>
        <v>0</v>
      </c>
      <c r="EH42" s="121">
        <f t="shared" si="98"/>
        <v>1</v>
      </c>
      <c r="EI42" s="121">
        <v>1.6587874499999999</v>
      </c>
      <c r="EJ42" s="121">
        <f t="shared" si="99"/>
        <v>1</v>
      </c>
      <c r="EK42" s="121">
        <f t="shared" si="100"/>
        <v>0</v>
      </c>
      <c r="EL42" s="121">
        <f t="shared" si="101"/>
        <v>1.6587874499999999</v>
      </c>
      <c r="EM42" s="122">
        <f t="shared" si="102"/>
        <v>1</v>
      </c>
      <c r="EN42" s="122">
        <v>1.6495770000000001</v>
      </c>
      <c r="EO42" s="122">
        <f t="shared" si="103"/>
        <v>0</v>
      </c>
      <c r="EP42" s="122">
        <f t="shared" si="104"/>
        <v>1</v>
      </c>
      <c r="EQ42" s="122">
        <f t="shared" si="105"/>
        <v>0</v>
      </c>
      <c r="ER42" s="123">
        <f t="shared" si="106"/>
        <v>1</v>
      </c>
      <c r="ES42" s="123">
        <v>1.6583374</v>
      </c>
      <c r="ET42" s="123">
        <f t="shared" si="107"/>
        <v>0</v>
      </c>
      <c r="EU42" s="123">
        <f t="shared" si="108"/>
        <v>1</v>
      </c>
      <c r="EV42" s="123">
        <f t="shared" si="109"/>
        <v>0</v>
      </c>
      <c r="EW42" s="64">
        <f t="shared" si="110"/>
        <v>1.6587874499999999</v>
      </c>
      <c r="EX42" s="124">
        <f t="shared" si="111"/>
        <v>2</v>
      </c>
      <c r="EY42" s="124">
        <v>1.52482685</v>
      </c>
      <c r="EZ42" s="124">
        <f t="shared" si="112"/>
        <v>0</v>
      </c>
      <c r="FA42" s="124">
        <f t="shared" si="113"/>
        <v>2</v>
      </c>
      <c r="FB42" s="124">
        <f t="shared" si="114"/>
        <v>0</v>
      </c>
      <c r="FC42" s="123">
        <f t="shared" si="115"/>
        <v>2</v>
      </c>
      <c r="FD42" s="123">
        <v>1.4254114250000001</v>
      </c>
      <c r="FE42" s="123">
        <f t="shared" si="116"/>
        <v>1</v>
      </c>
      <c r="FF42" s="123">
        <f t="shared" si="117"/>
        <v>1</v>
      </c>
      <c r="FG42" s="123">
        <f t="shared" si="118"/>
        <v>1.4254114250000001</v>
      </c>
      <c r="FH42" s="122">
        <f t="shared" si="119"/>
        <v>2</v>
      </c>
      <c r="FI42" s="122">
        <v>1.1547487000000001</v>
      </c>
      <c r="FJ42" s="122">
        <f t="shared" si="120"/>
        <v>2</v>
      </c>
      <c r="FK42" s="122">
        <f t="shared" si="121"/>
        <v>0</v>
      </c>
      <c r="FL42" s="122">
        <f t="shared" si="122"/>
        <v>2.3094974000000001</v>
      </c>
      <c r="FM42" s="81">
        <f t="shared" si="123"/>
        <v>3.7349088250000002</v>
      </c>
      <c r="FN42" s="123">
        <f t="shared" si="124"/>
        <v>3</v>
      </c>
      <c r="FO42" s="123">
        <v>1.021414</v>
      </c>
      <c r="FP42" s="123">
        <f t="shared" si="125"/>
        <v>2</v>
      </c>
      <c r="FQ42" s="123">
        <f t="shared" si="126"/>
        <v>1</v>
      </c>
      <c r="FR42" s="123">
        <f t="shared" si="127"/>
        <v>2.0428280000000001</v>
      </c>
      <c r="FS42" s="121">
        <f t="shared" si="128"/>
        <v>2</v>
      </c>
      <c r="FT42" s="121">
        <v>0.97144799999999998</v>
      </c>
      <c r="FU42" s="121">
        <f t="shared" si="129"/>
        <v>1</v>
      </c>
      <c r="FV42" s="121">
        <f t="shared" si="130"/>
        <v>1</v>
      </c>
      <c r="FW42" s="121">
        <f t="shared" si="131"/>
        <v>0.97144799999999998</v>
      </c>
      <c r="FX42" s="124">
        <f t="shared" si="177"/>
        <v>3</v>
      </c>
      <c r="FY42" s="124">
        <v>1.2698590000000001</v>
      </c>
      <c r="FZ42" s="124">
        <f t="shared" si="133"/>
        <v>1</v>
      </c>
      <c r="GA42" s="124">
        <f t="shared" si="134"/>
        <v>2</v>
      </c>
      <c r="GB42" s="124">
        <f t="shared" si="135"/>
        <v>1.2698590000000001</v>
      </c>
      <c r="GC42" s="125">
        <f t="shared" si="136"/>
        <v>2</v>
      </c>
      <c r="GD42" s="125">
        <v>1.2101409999999999</v>
      </c>
      <c r="GE42" s="125">
        <f t="shared" si="137"/>
        <v>1</v>
      </c>
      <c r="GF42" s="125">
        <f t="shared" si="138"/>
        <v>1</v>
      </c>
      <c r="GG42" s="125">
        <f t="shared" si="139"/>
        <v>1.2101409999999999</v>
      </c>
      <c r="GH42" s="126">
        <f t="shared" si="140"/>
        <v>1</v>
      </c>
      <c r="GI42" s="126">
        <v>0.80188999999999999</v>
      </c>
      <c r="GJ42" s="126">
        <f t="shared" si="141"/>
        <v>1</v>
      </c>
      <c r="GK42" s="126">
        <f t="shared" si="142"/>
        <v>0</v>
      </c>
      <c r="GL42" s="126">
        <f t="shared" si="143"/>
        <v>0.80188999999999999</v>
      </c>
      <c r="GM42" s="124">
        <f t="shared" si="144"/>
        <v>1</v>
      </c>
      <c r="GN42" s="124">
        <v>0.79674</v>
      </c>
      <c r="GO42" s="124">
        <f t="shared" si="145"/>
        <v>1</v>
      </c>
      <c r="GP42" s="124">
        <f t="shared" si="146"/>
        <v>0</v>
      </c>
      <c r="GQ42" s="124">
        <f t="shared" si="147"/>
        <v>0.79674</v>
      </c>
      <c r="GR42" s="100">
        <f t="shared" si="148"/>
        <v>2</v>
      </c>
      <c r="GS42" s="100">
        <v>1.1258699999999999</v>
      </c>
      <c r="GT42" s="100">
        <f t="shared" si="149"/>
        <v>2</v>
      </c>
      <c r="GU42" s="100">
        <f t="shared" si="150"/>
        <v>0</v>
      </c>
      <c r="GV42" s="100">
        <f t="shared" si="151"/>
        <v>2.2517399999999999</v>
      </c>
      <c r="GW42" s="125">
        <f t="shared" si="152"/>
        <v>2</v>
      </c>
      <c r="GX42" s="125">
        <v>1.2413000000000001</v>
      </c>
      <c r="GY42" s="125">
        <f t="shared" si="153"/>
        <v>0</v>
      </c>
      <c r="GZ42" s="125">
        <f t="shared" si="154"/>
        <v>2</v>
      </c>
      <c r="HA42" s="125">
        <f t="shared" si="155"/>
        <v>0</v>
      </c>
      <c r="HB42" s="81">
        <f t="shared" si="156"/>
        <v>9.3446460000000009</v>
      </c>
      <c r="HC42" s="127">
        <f t="shared" si="157"/>
        <v>1</v>
      </c>
      <c r="HD42" s="127">
        <v>1.12415</v>
      </c>
      <c r="HE42" s="127">
        <f t="shared" si="158"/>
        <v>0</v>
      </c>
      <c r="HF42" s="127">
        <f t="shared" si="159"/>
        <v>1</v>
      </c>
      <c r="HG42" s="127">
        <f t="shared" si="160"/>
        <v>0</v>
      </c>
      <c r="HH42" s="120">
        <f t="shared" si="161"/>
        <v>2</v>
      </c>
      <c r="HI42" s="120">
        <v>1.1006800000000001</v>
      </c>
      <c r="HJ42" s="120">
        <f t="shared" si="162"/>
        <v>1</v>
      </c>
      <c r="HK42" s="120">
        <f t="shared" si="163"/>
        <v>1</v>
      </c>
      <c r="HL42" s="120">
        <f t="shared" si="164"/>
        <v>1.1006800000000001</v>
      </c>
      <c r="HM42" s="123">
        <f t="shared" si="165"/>
        <v>2</v>
      </c>
      <c r="HN42" s="123">
        <v>1.1006800000000001</v>
      </c>
      <c r="HO42" s="123">
        <f t="shared" si="166"/>
        <v>1</v>
      </c>
      <c r="HP42" s="123">
        <f t="shared" si="167"/>
        <v>1</v>
      </c>
      <c r="HQ42" s="123">
        <f t="shared" si="168"/>
        <v>1.1006800000000001</v>
      </c>
      <c r="HR42" s="122">
        <f t="shared" si="169"/>
        <v>2</v>
      </c>
      <c r="HS42" s="122">
        <v>1.12415</v>
      </c>
      <c r="HT42" s="122">
        <f t="shared" si="170"/>
        <v>2</v>
      </c>
      <c r="HU42" s="122">
        <f t="shared" si="171"/>
        <v>0</v>
      </c>
      <c r="HV42" s="122">
        <f t="shared" si="172"/>
        <v>2.2483</v>
      </c>
      <c r="HW42" s="81">
        <f t="shared" si="173"/>
        <v>4.4496599999999997</v>
      </c>
      <c r="HX42" s="128">
        <f t="shared" si="174"/>
        <v>19.188002275000002</v>
      </c>
      <c r="IN42" s="46" t="s">
        <v>98</v>
      </c>
      <c r="IO42" s="46" t="s">
        <v>110</v>
      </c>
      <c r="IP42" s="46" t="s">
        <v>294</v>
      </c>
    </row>
    <row r="43" spans="1:250">
      <c r="A43" s="76">
        <v>35</v>
      </c>
      <c r="B43" s="77" t="s">
        <v>111</v>
      </c>
      <c r="C43" s="78" t="s">
        <v>98</v>
      </c>
      <c r="D43" s="79">
        <f>'[1]DATOS-QUINTO'!AK43</f>
        <v>0</v>
      </c>
      <c r="E43" s="80">
        <f>'[1]DATOS-QUINTO'!AL43</f>
        <v>1</v>
      </c>
      <c r="F43" s="80">
        <f>'[1]DATOS-QUINTO'!AM43</f>
        <v>1</v>
      </c>
      <c r="G43" s="80">
        <f>'[1]DATOS-QUINTO'!AN43</f>
        <v>0</v>
      </c>
      <c r="H43" s="80">
        <f>'[1]DATOS-QUINTO'!AO43</f>
        <v>1</v>
      </c>
      <c r="I43" s="80">
        <f>'[1]DATOS-QUINTO'!AP43</f>
        <v>1</v>
      </c>
      <c r="J43" s="80">
        <f>'[1]DATOS-QUINTO'!AQ43</f>
        <v>0</v>
      </c>
      <c r="K43" s="87">
        <f>'[1]DATOS-QUINTO'!AR43</f>
        <v>1</v>
      </c>
      <c r="L43" s="87">
        <f>'[1]DATOS-QUINTO'!AS43</f>
        <v>1</v>
      </c>
      <c r="M43" s="87">
        <f>'[1]DATOS-QUINTO'!AT43</f>
        <v>1</v>
      </c>
      <c r="N43" s="87">
        <f>'[1]DATOS-QUINTO'!AU43</f>
        <v>1</v>
      </c>
      <c r="O43" s="87">
        <f>'[1]DATOS-QUINTO'!AV43</f>
        <v>1</v>
      </c>
      <c r="P43" s="87">
        <f>'[1]DATOS-QUINTO'!AW43</f>
        <v>0</v>
      </c>
      <c r="Q43" s="87">
        <f>'[1]DATOS-QUINTO'!AX43</f>
        <v>1</v>
      </c>
      <c r="R43" s="87">
        <f>'[1]DATOS-QUINTO'!AY43</f>
        <v>1</v>
      </c>
      <c r="S43" s="87">
        <f>'[1]DATOS-QUINTO'!AZ43</f>
        <v>1</v>
      </c>
      <c r="T43" s="90">
        <f>'[1]DATOS-QUINTO'!BA43</f>
        <v>0</v>
      </c>
      <c r="U43" s="90">
        <f>'[1]DATOS-QUINTO'!BB43</f>
        <v>1</v>
      </c>
      <c r="V43" s="90">
        <f>'[1]DATOS-QUINTO'!BC43</f>
        <v>0</v>
      </c>
      <c r="W43" s="90">
        <f>'[1]DATOS-QUINTO'!BD43</f>
        <v>1</v>
      </c>
      <c r="X43" s="90">
        <f>'[1]DATOS-QUINTO'!BE43</f>
        <v>1</v>
      </c>
      <c r="Y43" s="90">
        <f>'[1]DATOS-QUINTO'!BF43</f>
        <v>1</v>
      </c>
      <c r="Z43" s="90">
        <f>'[1]DATOS-QUINTO'!BG43</f>
        <v>1</v>
      </c>
      <c r="AA43" s="50">
        <f>'[1]DATOS-QUINTO'!BH43</f>
        <v>1</v>
      </c>
      <c r="AB43" s="50">
        <f>'[1]DATOS-QUINTO'!BI43</f>
        <v>1</v>
      </c>
      <c r="AC43" s="50">
        <f>'[1]DATOS-QUINTO'!BJ43</f>
        <v>0</v>
      </c>
      <c r="AD43" s="50">
        <f>'[1]DATOS-QUINTO'!BK43</f>
        <v>1</v>
      </c>
      <c r="AE43" s="50">
        <f>'[1]DATOS-QUINTO'!BL43</f>
        <v>1</v>
      </c>
      <c r="AF43" s="50">
        <f>'[1]DATOS-QUINTO'!BM43</f>
        <v>1</v>
      </c>
      <c r="AG43" s="100">
        <f>'[1]DATOS-QUINTO'!BN43</f>
        <v>1</v>
      </c>
      <c r="AH43" s="100">
        <f>'[1]DATOS-QUINTO'!BO43</f>
        <v>1</v>
      </c>
      <c r="AI43" s="100">
        <f>'[1]DATOS-QUINTO'!BP43</f>
        <v>0</v>
      </c>
      <c r="AJ43" s="100">
        <f>'[1]DATOS-QUINTO'!BQ43</f>
        <v>1</v>
      </c>
      <c r="AK43" s="101">
        <f t="shared" si="44"/>
        <v>0</v>
      </c>
      <c r="AL43" s="101">
        <f t="shared" si="45"/>
        <v>0</v>
      </c>
      <c r="AM43" s="101">
        <f t="shared" si="46"/>
        <v>2</v>
      </c>
      <c r="AN43" s="101">
        <f t="shared" si="47"/>
        <v>2.2013600000000002</v>
      </c>
      <c r="AO43" s="101">
        <f t="shared" si="48"/>
        <v>0</v>
      </c>
      <c r="AP43" s="101">
        <f t="shared" si="49"/>
        <v>0</v>
      </c>
      <c r="AQ43" s="101">
        <f t="shared" si="50"/>
        <v>1</v>
      </c>
      <c r="AR43" s="101">
        <f t="shared" si="51"/>
        <v>1.6583374</v>
      </c>
      <c r="AS43" s="101">
        <f t="shared" si="52"/>
        <v>1</v>
      </c>
      <c r="AT43" s="101">
        <f t="shared" si="53"/>
        <v>1.6587874499999999</v>
      </c>
      <c r="AU43" s="101">
        <f t="shared" si="54"/>
        <v>0</v>
      </c>
      <c r="AV43" s="101">
        <f t="shared" si="55"/>
        <v>0</v>
      </c>
      <c r="AW43" s="102">
        <f t="shared" si="56"/>
        <v>2</v>
      </c>
      <c r="AX43" s="102">
        <f t="shared" si="57"/>
        <v>2.2483</v>
      </c>
      <c r="AY43" s="102">
        <f t="shared" si="58"/>
        <v>2</v>
      </c>
      <c r="AZ43" s="102">
        <f t="shared" si="59"/>
        <v>2.2013600000000002</v>
      </c>
      <c r="BA43" s="102">
        <f t="shared" si="60"/>
        <v>1</v>
      </c>
      <c r="BB43" s="102">
        <f t="shared" si="61"/>
        <v>0.97144799999999998</v>
      </c>
      <c r="BC43" s="102">
        <f t="shared" si="62"/>
        <v>3</v>
      </c>
      <c r="BD43" s="102">
        <f t="shared" si="63"/>
        <v>3.0642420000000001</v>
      </c>
      <c r="BE43" s="103">
        <f t="shared" si="64"/>
        <v>1</v>
      </c>
      <c r="BF43" s="103">
        <f t="shared" si="65"/>
        <v>1.2698590000000001</v>
      </c>
      <c r="BG43" s="103">
        <f t="shared" si="66"/>
        <v>2</v>
      </c>
      <c r="BH43" s="103">
        <f t="shared" si="67"/>
        <v>2.4202819999999998</v>
      </c>
      <c r="BI43" s="103">
        <f t="shared" si="68"/>
        <v>1</v>
      </c>
      <c r="BJ43" s="103">
        <f t="shared" si="69"/>
        <v>0.79674</v>
      </c>
      <c r="BK43" s="103">
        <f t="shared" si="70"/>
        <v>1</v>
      </c>
      <c r="BL43" s="103">
        <f t="shared" si="71"/>
        <v>0.80188999999999999</v>
      </c>
      <c r="BM43" s="104">
        <f t="shared" si="72"/>
        <v>2</v>
      </c>
      <c r="BN43" s="104">
        <f t="shared" si="73"/>
        <v>3.0496536999999999</v>
      </c>
      <c r="BO43" s="104">
        <f t="shared" si="74"/>
        <v>1</v>
      </c>
      <c r="BP43" s="104">
        <f t="shared" si="75"/>
        <v>1.4254114250000001</v>
      </c>
      <c r="BQ43" s="104">
        <f t="shared" si="76"/>
        <v>2</v>
      </c>
      <c r="BR43" s="104">
        <f t="shared" si="77"/>
        <v>2.3094974000000001</v>
      </c>
      <c r="BS43" s="104">
        <f t="shared" si="78"/>
        <v>2</v>
      </c>
      <c r="BT43" s="104">
        <f t="shared" si="79"/>
        <v>2.2517399999999999</v>
      </c>
      <c r="BU43" s="105">
        <f t="shared" si="80"/>
        <v>1</v>
      </c>
      <c r="BV43" s="105">
        <f t="shared" si="81"/>
        <v>1.2413000000000001</v>
      </c>
      <c r="BW43" s="100">
        <f t="shared" si="15"/>
        <v>0</v>
      </c>
      <c r="BX43" s="90">
        <f t="shared" si="16"/>
        <v>2.2013600000000002</v>
      </c>
      <c r="BY43" s="100">
        <f t="shared" si="17"/>
        <v>0</v>
      </c>
      <c r="BZ43" s="106">
        <f t="shared" si="18"/>
        <v>1.6583374</v>
      </c>
      <c r="CA43" s="90">
        <f t="shared" si="19"/>
        <v>1.6587874499999999</v>
      </c>
      <c r="CB43" s="106">
        <f t="shared" si="20"/>
        <v>0</v>
      </c>
      <c r="CC43" s="87">
        <f t="shared" si="21"/>
        <v>2.2483</v>
      </c>
      <c r="CD43" s="107">
        <f t="shared" si="22"/>
        <v>2.2013600000000002</v>
      </c>
      <c r="CE43" s="108">
        <f t="shared" si="23"/>
        <v>0.97144799999999998</v>
      </c>
      <c r="CF43" s="80">
        <f t="shared" si="24"/>
        <v>3.0642420000000001</v>
      </c>
      <c r="CG43" s="83">
        <f t="shared" si="82"/>
        <v>1.2698590000000001</v>
      </c>
      <c r="CH43" s="108">
        <f t="shared" si="25"/>
        <v>2.4202819999999998</v>
      </c>
      <c r="CI43" s="80">
        <f t="shared" si="26"/>
        <v>0.79674</v>
      </c>
      <c r="CJ43" s="90">
        <f t="shared" si="27"/>
        <v>0.80188999999999999</v>
      </c>
      <c r="CK43" s="109">
        <f t="shared" si="28"/>
        <v>3.0496536999999999</v>
      </c>
      <c r="CL43" s="110">
        <f t="shared" si="29"/>
        <v>1.4254114250000001</v>
      </c>
      <c r="CM43" s="111">
        <f t="shared" si="30"/>
        <v>2.3094974000000001</v>
      </c>
      <c r="CN43" s="87">
        <f t="shared" si="31"/>
        <v>2.2517399999999999</v>
      </c>
      <c r="CO43" s="112">
        <f t="shared" si="32"/>
        <v>1.2413000000000001</v>
      </c>
      <c r="CP43" s="113">
        <f t="shared" si="83"/>
        <v>29.570208375000004</v>
      </c>
      <c r="CQ43" s="113">
        <f t="shared" si="33"/>
        <v>11</v>
      </c>
      <c r="CR43" s="112">
        <f t="shared" si="34"/>
        <v>25</v>
      </c>
      <c r="CS43" s="112">
        <f t="shared" si="35"/>
        <v>8</v>
      </c>
      <c r="CT43" s="57" t="s">
        <v>111</v>
      </c>
      <c r="CU43" s="94">
        <f t="shared" si="36"/>
        <v>5.5184848500000001</v>
      </c>
      <c r="CV43" s="94">
        <f t="shared" si="37"/>
        <v>8.4853500000000004</v>
      </c>
      <c r="CW43" s="94">
        <f t="shared" si="38"/>
        <v>5.2887709999999997</v>
      </c>
      <c r="CX43" s="94">
        <f t="shared" si="39"/>
        <v>6.7845625250000001</v>
      </c>
      <c r="CY43" s="94">
        <f t="shared" si="40"/>
        <v>3.4930399999999997</v>
      </c>
      <c r="CZ43" s="58" t="s">
        <v>111</v>
      </c>
      <c r="DA43" s="116">
        <f t="shared" ref="DA43:DE43" si="208">CU43/$CP43</f>
        <v>0.18662313028086666</v>
      </c>
      <c r="DB43" s="116">
        <f t="shared" si="208"/>
        <v>0.28695604347427933</v>
      </c>
      <c r="DC43" s="116">
        <f t="shared" si="208"/>
        <v>0.17885470852722724</v>
      </c>
      <c r="DD43" s="116">
        <f t="shared" si="208"/>
        <v>0.22943911787703117</v>
      </c>
      <c r="DE43" s="116">
        <f t="shared" si="208"/>
        <v>0.11812699984059545</v>
      </c>
      <c r="DF43" s="58" t="s">
        <v>111</v>
      </c>
      <c r="DG43" s="116">
        <f t="shared" si="42"/>
        <v>0.75757575757575757</v>
      </c>
      <c r="DH43" s="116">
        <f t="shared" si="43"/>
        <v>0.24242424242424243</v>
      </c>
      <c r="DI43" s="46">
        <f>'RANKING-QUINTOS'!L38</f>
        <v>0</v>
      </c>
      <c r="DJ43" s="46">
        <f t="shared" si="85"/>
        <v>15</v>
      </c>
      <c r="DK43" s="118" t="str">
        <f t="shared" si="86"/>
        <v>JQ7325pe</v>
      </c>
      <c r="DL43" s="46" t="str">
        <f t="shared" si="87"/>
        <v>QUISPE  QUISPE  JOSELYN ALEXANDRA</v>
      </c>
      <c r="DM43" s="46">
        <v>5</v>
      </c>
      <c r="DN43" s="46" t="s">
        <v>75</v>
      </c>
      <c r="DO43" s="46" t="s">
        <v>186</v>
      </c>
      <c r="DP43" s="46" t="s">
        <v>187</v>
      </c>
      <c r="DQ43" s="46">
        <f t="shared" si="88"/>
        <v>10</v>
      </c>
      <c r="DR43" s="46" t="str">
        <f t="shared" si="89"/>
        <v>TERCIO SUPERIOR</v>
      </c>
      <c r="DS43" s="46">
        <v>33</v>
      </c>
      <c r="DT43" s="46">
        <f t="shared" si="90"/>
        <v>25</v>
      </c>
      <c r="DU43" s="46">
        <f t="shared" si="91"/>
        <v>8</v>
      </c>
      <c r="DV43" s="46">
        <f>'RESULTADOS QUINTO'!HX43</f>
        <v>29.570208375</v>
      </c>
      <c r="DW43" s="46">
        <f t="shared" si="92"/>
        <v>15</v>
      </c>
      <c r="DX43" s="119">
        <f t="shared" si="93"/>
        <v>0.75757575757575757</v>
      </c>
      <c r="DY43" s="119"/>
      <c r="EC43" s="120">
        <f t="shared" si="94"/>
        <v>1</v>
      </c>
      <c r="ED43" s="120">
        <v>1.6782674</v>
      </c>
      <c r="EE43" s="120">
        <f t="shared" si="95"/>
        <v>0</v>
      </c>
      <c r="EF43" s="120">
        <f t="shared" si="96"/>
        <v>1</v>
      </c>
      <c r="EG43" s="120">
        <f t="shared" si="97"/>
        <v>0</v>
      </c>
      <c r="EH43" s="121">
        <f t="shared" si="98"/>
        <v>1</v>
      </c>
      <c r="EI43" s="121">
        <v>1.6587874499999999</v>
      </c>
      <c r="EJ43" s="121">
        <f t="shared" si="99"/>
        <v>1</v>
      </c>
      <c r="EK43" s="121">
        <f t="shared" si="100"/>
        <v>0</v>
      </c>
      <c r="EL43" s="121">
        <f t="shared" si="101"/>
        <v>1.6587874499999999</v>
      </c>
      <c r="EM43" s="122">
        <f t="shared" si="102"/>
        <v>1</v>
      </c>
      <c r="EN43" s="122">
        <v>1.6495770000000001</v>
      </c>
      <c r="EO43" s="122">
        <f t="shared" si="103"/>
        <v>0</v>
      </c>
      <c r="EP43" s="122">
        <f t="shared" si="104"/>
        <v>1</v>
      </c>
      <c r="EQ43" s="122">
        <f t="shared" si="105"/>
        <v>0</v>
      </c>
      <c r="ER43" s="123">
        <f t="shared" si="106"/>
        <v>1</v>
      </c>
      <c r="ES43" s="123">
        <v>1.6583374</v>
      </c>
      <c r="ET43" s="123">
        <f t="shared" si="107"/>
        <v>1</v>
      </c>
      <c r="EU43" s="123">
        <f t="shared" si="108"/>
        <v>0</v>
      </c>
      <c r="EV43" s="123">
        <f t="shared" si="109"/>
        <v>1.6583374</v>
      </c>
      <c r="EW43" s="64">
        <f t="shared" si="110"/>
        <v>3.3171248499999999</v>
      </c>
      <c r="EX43" s="124">
        <f t="shared" si="111"/>
        <v>2</v>
      </c>
      <c r="EY43" s="124">
        <v>1.52482685</v>
      </c>
      <c r="EZ43" s="124">
        <f t="shared" si="112"/>
        <v>2</v>
      </c>
      <c r="FA43" s="124">
        <f t="shared" si="113"/>
        <v>0</v>
      </c>
      <c r="FB43" s="124">
        <f t="shared" si="114"/>
        <v>3.0496536999999999</v>
      </c>
      <c r="FC43" s="123">
        <f t="shared" si="115"/>
        <v>2</v>
      </c>
      <c r="FD43" s="123">
        <v>1.4254114250000001</v>
      </c>
      <c r="FE43" s="123">
        <f t="shared" si="116"/>
        <v>1</v>
      </c>
      <c r="FF43" s="123">
        <f t="shared" si="117"/>
        <v>1</v>
      </c>
      <c r="FG43" s="123">
        <f t="shared" si="118"/>
        <v>1.4254114250000001</v>
      </c>
      <c r="FH43" s="122">
        <f t="shared" si="119"/>
        <v>2</v>
      </c>
      <c r="FI43" s="122">
        <v>1.1547487000000001</v>
      </c>
      <c r="FJ43" s="122">
        <f t="shared" si="120"/>
        <v>2</v>
      </c>
      <c r="FK43" s="122">
        <f t="shared" si="121"/>
        <v>0</v>
      </c>
      <c r="FL43" s="122">
        <f t="shared" si="122"/>
        <v>2.3094974000000001</v>
      </c>
      <c r="FM43" s="81">
        <f t="shared" si="123"/>
        <v>6.7845625250000001</v>
      </c>
      <c r="FN43" s="123">
        <f t="shared" si="124"/>
        <v>3</v>
      </c>
      <c r="FO43" s="123">
        <v>1.021414</v>
      </c>
      <c r="FP43" s="123">
        <f t="shared" si="125"/>
        <v>3</v>
      </c>
      <c r="FQ43" s="123">
        <f t="shared" si="126"/>
        <v>0</v>
      </c>
      <c r="FR43" s="123">
        <f t="shared" si="127"/>
        <v>3.0642420000000001</v>
      </c>
      <c r="FS43" s="121">
        <f t="shared" si="128"/>
        <v>2</v>
      </c>
      <c r="FT43" s="121">
        <v>0.97144799999999998</v>
      </c>
      <c r="FU43" s="121">
        <f t="shared" si="129"/>
        <v>1</v>
      </c>
      <c r="FV43" s="121">
        <f t="shared" si="130"/>
        <v>1</v>
      </c>
      <c r="FW43" s="121">
        <f t="shared" si="131"/>
        <v>0.97144799999999998</v>
      </c>
      <c r="FX43" s="124">
        <f t="shared" si="177"/>
        <v>3</v>
      </c>
      <c r="FY43" s="124">
        <v>1.2698590000000001</v>
      </c>
      <c r="FZ43" s="124">
        <f t="shared" si="133"/>
        <v>1</v>
      </c>
      <c r="GA43" s="124">
        <f t="shared" si="134"/>
        <v>2</v>
      </c>
      <c r="GB43" s="124">
        <f t="shared" si="135"/>
        <v>1.2698590000000001</v>
      </c>
      <c r="GC43" s="125">
        <f t="shared" si="136"/>
        <v>2</v>
      </c>
      <c r="GD43" s="125">
        <v>1.2101409999999999</v>
      </c>
      <c r="GE43" s="125">
        <f t="shared" si="137"/>
        <v>2</v>
      </c>
      <c r="GF43" s="125">
        <f t="shared" si="138"/>
        <v>0</v>
      </c>
      <c r="GG43" s="125">
        <f t="shared" si="139"/>
        <v>2.4202819999999998</v>
      </c>
      <c r="GH43" s="126">
        <f t="shared" si="140"/>
        <v>1</v>
      </c>
      <c r="GI43" s="126">
        <v>0.80188999999999999</v>
      </c>
      <c r="GJ43" s="126">
        <f t="shared" si="141"/>
        <v>1</v>
      </c>
      <c r="GK43" s="126">
        <f t="shared" si="142"/>
        <v>0</v>
      </c>
      <c r="GL43" s="126">
        <f t="shared" si="143"/>
        <v>0.80188999999999999</v>
      </c>
      <c r="GM43" s="124">
        <f t="shared" si="144"/>
        <v>1</v>
      </c>
      <c r="GN43" s="124">
        <v>0.79674</v>
      </c>
      <c r="GO43" s="124">
        <f t="shared" si="145"/>
        <v>1</v>
      </c>
      <c r="GP43" s="124">
        <f t="shared" si="146"/>
        <v>0</v>
      </c>
      <c r="GQ43" s="124">
        <f t="shared" si="147"/>
        <v>0.79674</v>
      </c>
      <c r="GR43" s="100">
        <f t="shared" si="148"/>
        <v>2</v>
      </c>
      <c r="GS43" s="100">
        <v>1.1258699999999999</v>
      </c>
      <c r="GT43" s="100">
        <f t="shared" si="149"/>
        <v>2</v>
      </c>
      <c r="GU43" s="100">
        <f t="shared" si="150"/>
        <v>0</v>
      </c>
      <c r="GV43" s="100">
        <f t="shared" si="151"/>
        <v>2.2517399999999999</v>
      </c>
      <c r="GW43" s="125">
        <f t="shared" si="152"/>
        <v>2</v>
      </c>
      <c r="GX43" s="125">
        <v>1.2413000000000001</v>
      </c>
      <c r="GY43" s="125">
        <f t="shared" si="153"/>
        <v>1</v>
      </c>
      <c r="GZ43" s="125">
        <f t="shared" si="154"/>
        <v>1</v>
      </c>
      <c r="HA43" s="125">
        <f t="shared" si="155"/>
        <v>1.2413000000000001</v>
      </c>
      <c r="HB43" s="81">
        <f t="shared" si="156"/>
        <v>12.817501</v>
      </c>
      <c r="HC43" s="127">
        <f t="shared" si="157"/>
        <v>1</v>
      </c>
      <c r="HD43" s="127">
        <v>1.12415</v>
      </c>
      <c r="HE43" s="127">
        <f t="shared" si="158"/>
        <v>0</v>
      </c>
      <c r="HF43" s="127">
        <f t="shared" si="159"/>
        <v>1</v>
      </c>
      <c r="HG43" s="127">
        <f t="shared" si="160"/>
        <v>0</v>
      </c>
      <c r="HH43" s="120">
        <f t="shared" si="161"/>
        <v>2</v>
      </c>
      <c r="HI43" s="120">
        <v>1.1006800000000001</v>
      </c>
      <c r="HJ43" s="120">
        <f t="shared" si="162"/>
        <v>2</v>
      </c>
      <c r="HK43" s="120">
        <f t="shared" si="163"/>
        <v>0</v>
      </c>
      <c r="HL43" s="120">
        <f t="shared" si="164"/>
        <v>2.2013600000000002</v>
      </c>
      <c r="HM43" s="123">
        <f t="shared" si="165"/>
        <v>2</v>
      </c>
      <c r="HN43" s="123">
        <v>1.1006800000000001</v>
      </c>
      <c r="HO43" s="123">
        <f t="shared" si="166"/>
        <v>2</v>
      </c>
      <c r="HP43" s="123">
        <f t="shared" si="167"/>
        <v>0</v>
      </c>
      <c r="HQ43" s="123">
        <f t="shared" si="168"/>
        <v>2.2013600000000002</v>
      </c>
      <c r="HR43" s="122">
        <f t="shared" si="169"/>
        <v>2</v>
      </c>
      <c r="HS43" s="122">
        <v>1.12415</v>
      </c>
      <c r="HT43" s="122">
        <f t="shared" si="170"/>
        <v>2</v>
      </c>
      <c r="HU43" s="122">
        <f t="shared" si="171"/>
        <v>0</v>
      </c>
      <c r="HV43" s="122">
        <f t="shared" si="172"/>
        <v>2.2483</v>
      </c>
      <c r="HW43" s="81">
        <f t="shared" si="173"/>
        <v>6.6510200000000008</v>
      </c>
      <c r="HX43" s="128">
        <f t="shared" si="174"/>
        <v>29.570208375</v>
      </c>
      <c r="IN43" s="46" t="s">
        <v>98</v>
      </c>
      <c r="IO43" s="46" t="s">
        <v>111</v>
      </c>
      <c r="IP43" s="46" t="s">
        <v>295</v>
      </c>
    </row>
    <row r="44" spans="1:250">
      <c r="A44" s="76">
        <v>36</v>
      </c>
      <c r="B44" s="77" t="s">
        <v>112</v>
      </c>
      <c r="C44" s="78" t="s">
        <v>98</v>
      </c>
      <c r="D44" s="79">
        <f>'[1]DATOS-QUINTO'!AK44</f>
        <v>0</v>
      </c>
      <c r="E44" s="80">
        <f>'[1]DATOS-QUINTO'!AL44</f>
        <v>1</v>
      </c>
      <c r="F44" s="80">
        <f>'[1]DATOS-QUINTO'!AM44</f>
        <v>0</v>
      </c>
      <c r="G44" s="80">
        <f>'[1]DATOS-QUINTO'!AN44</f>
        <v>0</v>
      </c>
      <c r="H44" s="80">
        <f>'[1]DATOS-QUINTO'!AO44</f>
        <v>0</v>
      </c>
      <c r="I44" s="80">
        <f>'[1]DATOS-QUINTO'!AP44</f>
        <v>0</v>
      </c>
      <c r="J44" s="80">
        <f>'[1]DATOS-QUINTO'!AQ44</f>
        <v>0</v>
      </c>
      <c r="K44" s="87">
        <f>'[1]DATOS-QUINTO'!AR44</f>
        <v>1</v>
      </c>
      <c r="L44" s="87">
        <f>'[1]DATOS-QUINTO'!AS44</f>
        <v>1</v>
      </c>
      <c r="M44" s="87">
        <f>'[1]DATOS-QUINTO'!AT44</f>
        <v>0</v>
      </c>
      <c r="N44" s="87">
        <f>'[1]DATOS-QUINTO'!AU44</f>
        <v>1</v>
      </c>
      <c r="O44" s="87">
        <f>'[1]DATOS-QUINTO'!AV44</f>
        <v>0</v>
      </c>
      <c r="P44" s="87">
        <f>'[1]DATOS-QUINTO'!AW44</f>
        <v>1</v>
      </c>
      <c r="Q44" s="87">
        <f>'[1]DATOS-QUINTO'!AX44</f>
        <v>0</v>
      </c>
      <c r="R44" s="87">
        <f>'[1]DATOS-QUINTO'!AY44</f>
        <v>0</v>
      </c>
      <c r="S44" s="87">
        <f>'[1]DATOS-QUINTO'!AZ44</f>
        <v>1</v>
      </c>
      <c r="T44" s="90">
        <f>'[1]DATOS-QUINTO'!BA44</f>
        <v>0</v>
      </c>
      <c r="U44" s="90">
        <f>'[1]DATOS-QUINTO'!BB44</f>
        <v>0</v>
      </c>
      <c r="V44" s="90">
        <f>'[1]DATOS-QUINTO'!BC44</f>
        <v>0</v>
      </c>
      <c r="W44" s="90">
        <f>'[1]DATOS-QUINTO'!BD44</f>
        <v>1</v>
      </c>
      <c r="X44" s="90">
        <f>'[1]DATOS-QUINTO'!BE44</f>
        <v>0</v>
      </c>
      <c r="Y44" s="90">
        <f>'[1]DATOS-QUINTO'!BF44</f>
        <v>1</v>
      </c>
      <c r="Z44" s="90">
        <f>'[1]DATOS-QUINTO'!BG44</f>
        <v>1</v>
      </c>
      <c r="AA44" s="50">
        <f>'[1]DATOS-QUINTO'!BH44</f>
        <v>0</v>
      </c>
      <c r="AB44" s="50">
        <f>'[1]DATOS-QUINTO'!BI44</f>
        <v>1</v>
      </c>
      <c r="AC44" s="50">
        <f>'[1]DATOS-QUINTO'!BJ44</f>
        <v>1</v>
      </c>
      <c r="AD44" s="50">
        <f>'[1]DATOS-QUINTO'!BK44</f>
        <v>0</v>
      </c>
      <c r="AE44" s="50">
        <f>'[1]DATOS-QUINTO'!BL44</f>
        <v>1</v>
      </c>
      <c r="AF44" s="50">
        <f>'[1]DATOS-QUINTO'!BM44</f>
        <v>1</v>
      </c>
      <c r="AG44" s="100">
        <f>'[1]DATOS-QUINTO'!BN44</f>
        <v>0</v>
      </c>
      <c r="AH44" s="100">
        <f>'[1]DATOS-QUINTO'!BO44</f>
        <v>1</v>
      </c>
      <c r="AI44" s="100">
        <f>'[1]DATOS-QUINTO'!BP44</f>
        <v>1</v>
      </c>
      <c r="AJ44" s="100">
        <f>'[1]DATOS-QUINTO'!BQ44</f>
        <v>0</v>
      </c>
      <c r="AK44" s="101">
        <f t="shared" si="44"/>
        <v>0</v>
      </c>
      <c r="AL44" s="101">
        <f t="shared" si="45"/>
        <v>0</v>
      </c>
      <c r="AM44" s="101">
        <f t="shared" si="46"/>
        <v>1</v>
      </c>
      <c r="AN44" s="101">
        <f t="shared" si="47"/>
        <v>1.1006800000000001</v>
      </c>
      <c r="AO44" s="101">
        <f t="shared" si="48"/>
        <v>0</v>
      </c>
      <c r="AP44" s="101">
        <f t="shared" si="49"/>
        <v>0</v>
      </c>
      <c r="AQ44" s="101">
        <f t="shared" si="50"/>
        <v>0</v>
      </c>
      <c r="AR44" s="101">
        <f t="shared" si="51"/>
        <v>0</v>
      </c>
      <c r="AS44" s="101">
        <f t="shared" si="52"/>
        <v>0</v>
      </c>
      <c r="AT44" s="101">
        <f t="shared" si="53"/>
        <v>0</v>
      </c>
      <c r="AU44" s="101">
        <f t="shared" si="54"/>
        <v>0</v>
      </c>
      <c r="AV44" s="101">
        <f t="shared" si="55"/>
        <v>0</v>
      </c>
      <c r="AW44" s="102">
        <f t="shared" si="56"/>
        <v>2</v>
      </c>
      <c r="AX44" s="102">
        <f t="shared" si="57"/>
        <v>2.2483</v>
      </c>
      <c r="AY44" s="102">
        <f t="shared" si="58"/>
        <v>1</v>
      </c>
      <c r="AZ44" s="102">
        <f t="shared" si="59"/>
        <v>1.1006800000000001</v>
      </c>
      <c r="BA44" s="102">
        <f t="shared" si="60"/>
        <v>1</v>
      </c>
      <c r="BB44" s="102">
        <f t="shared" si="61"/>
        <v>0.97144799999999998</v>
      </c>
      <c r="BC44" s="102">
        <f t="shared" si="62"/>
        <v>1</v>
      </c>
      <c r="BD44" s="102">
        <f t="shared" si="63"/>
        <v>1.021414</v>
      </c>
      <c r="BE44" s="103">
        <f t="shared" si="64"/>
        <v>0</v>
      </c>
      <c r="BF44" s="103">
        <f t="shared" si="65"/>
        <v>0</v>
      </c>
      <c r="BG44" s="103">
        <f t="shared" si="66"/>
        <v>1</v>
      </c>
      <c r="BH44" s="103">
        <f t="shared" si="67"/>
        <v>1.2101409999999999</v>
      </c>
      <c r="BI44" s="103">
        <f t="shared" si="68"/>
        <v>1</v>
      </c>
      <c r="BJ44" s="103">
        <f t="shared" si="69"/>
        <v>0.79674</v>
      </c>
      <c r="BK44" s="103">
        <f t="shared" si="70"/>
        <v>1</v>
      </c>
      <c r="BL44" s="103">
        <f t="shared" si="71"/>
        <v>0.80188999999999999</v>
      </c>
      <c r="BM44" s="104">
        <f t="shared" si="72"/>
        <v>1</v>
      </c>
      <c r="BN44" s="104">
        <f t="shared" si="73"/>
        <v>1.52482685</v>
      </c>
      <c r="BO44" s="104">
        <f t="shared" si="74"/>
        <v>1</v>
      </c>
      <c r="BP44" s="104">
        <f t="shared" si="75"/>
        <v>1.4254114250000001</v>
      </c>
      <c r="BQ44" s="104">
        <f t="shared" si="76"/>
        <v>2</v>
      </c>
      <c r="BR44" s="104">
        <f t="shared" si="77"/>
        <v>2.3094974000000001</v>
      </c>
      <c r="BS44" s="104">
        <f t="shared" si="78"/>
        <v>1</v>
      </c>
      <c r="BT44" s="104">
        <f t="shared" si="79"/>
        <v>1.1258699999999999</v>
      </c>
      <c r="BU44" s="105">
        <f t="shared" si="80"/>
        <v>1</v>
      </c>
      <c r="BV44" s="105">
        <f t="shared" si="81"/>
        <v>1.2413000000000001</v>
      </c>
      <c r="BW44" s="100">
        <f t="shared" si="15"/>
        <v>0</v>
      </c>
      <c r="BX44" s="90">
        <f t="shared" si="16"/>
        <v>1.1006800000000001</v>
      </c>
      <c r="BY44" s="100">
        <f t="shared" si="17"/>
        <v>0</v>
      </c>
      <c r="BZ44" s="106">
        <f t="shared" si="18"/>
        <v>0</v>
      </c>
      <c r="CA44" s="90">
        <f t="shared" si="19"/>
        <v>0</v>
      </c>
      <c r="CB44" s="106">
        <f t="shared" si="20"/>
        <v>0</v>
      </c>
      <c r="CC44" s="87">
        <f t="shared" si="21"/>
        <v>2.2483</v>
      </c>
      <c r="CD44" s="107">
        <f t="shared" si="22"/>
        <v>1.1006800000000001</v>
      </c>
      <c r="CE44" s="108">
        <f t="shared" si="23"/>
        <v>0.97144799999999998</v>
      </c>
      <c r="CF44" s="80">
        <f t="shared" si="24"/>
        <v>1.021414</v>
      </c>
      <c r="CG44" s="83">
        <f t="shared" si="82"/>
        <v>0</v>
      </c>
      <c r="CH44" s="108">
        <f t="shared" si="25"/>
        <v>1.2101409999999999</v>
      </c>
      <c r="CI44" s="80">
        <f t="shared" si="26"/>
        <v>0.79674</v>
      </c>
      <c r="CJ44" s="90">
        <f t="shared" si="27"/>
        <v>0.80188999999999999</v>
      </c>
      <c r="CK44" s="109">
        <f t="shared" si="28"/>
        <v>1.52482685</v>
      </c>
      <c r="CL44" s="110">
        <f t="shared" si="29"/>
        <v>1.4254114250000001</v>
      </c>
      <c r="CM44" s="111">
        <f t="shared" si="30"/>
        <v>2.3094974000000001</v>
      </c>
      <c r="CN44" s="87">
        <f t="shared" si="31"/>
        <v>1.1258699999999999</v>
      </c>
      <c r="CO44" s="112">
        <f t="shared" si="32"/>
        <v>1.2413000000000001</v>
      </c>
      <c r="CP44" s="113">
        <f t="shared" si="83"/>
        <v>16.878198675</v>
      </c>
      <c r="CQ44" s="113">
        <f t="shared" si="33"/>
        <v>39</v>
      </c>
      <c r="CR44" s="112">
        <f t="shared" si="34"/>
        <v>15</v>
      </c>
      <c r="CS44" s="112">
        <f t="shared" si="35"/>
        <v>18</v>
      </c>
      <c r="CT44" s="57" t="s">
        <v>112</v>
      </c>
      <c r="CU44" s="94">
        <f t="shared" si="36"/>
        <v>1.1006800000000001</v>
      </c>
      <c r="CV44" s="94">
        <f t="shared" si="37"/>
        <v>5.3418419999999998</v>
      </c>
      <c r="CW44" s="94">
        <f t="shared" si="38"/>
        <v>2.8087710000000001</v>
      </c>
      <c r="CX44" s="94">
        <f t="shared" si="39"/>
        <v>5.2597356749999999</v>
      </c>
      <c r="CY44" s="94">
        <f t="shared" si="40"/>
        <v>2.3671699999999998</v>
      </c>
      <c r="CZ44" s="58" t="s">
        <v>112</v>
      </c>
      <c r="DA44" s="116">
        <f t="shared" ref="DA44:DE44" si="209">CU44/$CP44</f>
        <v>6.521312026207679E-2</v>
      </c>
      <c r="DB44" s="116">
        <f t="shared" si="209"/>
        <v>0.31649360828489004</v>
      </c>
      <c r="DC44" s="116">
        <f t="shared" si="209"/>
        <v>0.16641414490281797</v>
      </c>
      <c r="DD44" s="116">
        <f t="shared" si="209"/>
        <v>0.31162897038240961</v>
      </c>
      <c r="DE44" s="116">
        <f t="shared" si="209"/>
        <v>0.14025015616780562</v>
      </c>
      <c r="DF44" s="58" t="s">
        <v>112</v>
      </c>
      <c r="DG44" s="116">
        <f t="shared" si="42"/>
        <v>0.45454545454545453</v>
      </c>
      <c r="DH44" s="116">
        <f t="shared" si="43"/>
        <v>0.54545454545454541</v>
      </c>
      <c r="DI44" s="46">
        <f>'RANKING-QUINTOS'!L39</f>
        <v>0</v>
      </c>
      <c r="DJ44" s="46">
        <f t="shared" si="85"/>
        <v>8</v>
      </c>
      <c r="DK44" s="118" t="str">
        <f t="shared" si="86"/>
        <v>naoJADE2</v>
      </c>
      <c r="DL44" s="46" t="str">
        <f t="shared" si="87"/>
        <v>QUISPE  VARGAS  NAOMI JADE ABRIL</v>
      </c>
      <c r="DM44" s="46">
        <v>5</v>
      </c>
      <c r="DN44" s="46" t="s">
        <v>75</v>
      </c>
      <c r="DO44" s="46" t="s">
        <v>186</v>
      </c>
      <c r="DP44" s="46" t="s">
        <v>187</v>
      </c>
      <c r="DQ44" s="46">
        <f t="shared" si="88"/>
        <v>39</v>
      </c>
      <c r="DR44" s="46" t="str">
        <f t="shared" si="89"/>
        <v xml:space="preserve"> </v>
      </c>
      <c r="DS44" s="46">
        <v>33</v>
      </c>
      <c r="DT44" s="46">
        <f t="shared" si="90"/>
        <v>15</v>
      </c>
      <c r="DU44" s="46">
        <f t="shared" si="91"/>
        <v>18</v>
      </c>
      <c r="DV44" s="46">
        <f>'RESULTADOS QUINTO'!HX44</f>
        <v>16.878198675</v>
      </c>
      <c r="DW44" s="46">
        <f t="shared" si="92"/>
        <v>8</v>
      </c>
      <c r="DX44" s="119">
        <f t="shared" si="93"/>
        <v>0.45454545454545453</v>
      </c>
      <c r="DY44" s="119"/>
      <c r="EC44" s="120">
        <f t="shared" si="94"/>
        <v>1</v>
      </c>
      <c r="ED44" s="120">
        <v>1.6782674</v>
      </c>
      <c r="EE44" s="120">
        <f t="shared" si="95"/>
        <v>0</v>
      </c>
      <c r="EF44" s="120">
        <f t="shared" si="96"/>
        <v>1</v>
      </c>
      <c r="EG44" s="120">
        <f t="shared" si="97"/>
        <v>0</v>
      </c>
      <c r="EH44" s="121">
        <f t="shared" si="98"/>
        <v>1</v>
      </c>
      <c r="EI44" s="121">
        <v>1.6587874499999999</v>
      </c>
      <c r="EJ44" s="121">
        <f t="shared" si="99"/>
        <v>0</v>
      </c>
      <c r="EK44" s="121">
        <f t="shared" si="100"/>
        <v>1</v>
      </c>
      <c r="EL44" s="121">
        <f t="shared" si="101"/>
        <v>0</v>
      </c>
      <c r="EM44" s="122">
        <f t="shared" si="102"/>
        <v>1</v>
      </c>
      <c r="EN44" s="122">
        <v>1.6495770000000001</v>
      </c>
      <c r="EO44" s="122">
        <f t="shared" si="103"/>
        <v>0</v>
      </c>
      <c r="EP44" s="122">
        <f t="shared" si="104"/>
        <v>1</v>
      </c>
      <c r="EQ44" s="122">
        <f t="shared" si="105"/>
        <v>0</v>
      </c>
      <c r="ER44" s="123">
        <f t="shared" si="106"/>
        <v>1</v>
      </c>
      <c r="ES44" s="123">
        <v>1.6583374</v>
      </c>
      <c r="ET44" s="123">
        <f t="shared" si="107"/>
        <v>0</v>
      </c>
      <c r="EU44" s="123">
        <f t="shared" si="108"/>
        <v>1</v>
      </c>
      <c r="EV44" s="123">
        <f t="shared" si="109"/>
        <v>0</v>
      </c>
      <c r="EW44" s="64">
        <f t="shared" si="110"/>
        <v>0</v>
      </c>
      <c r="EX44" s="124">
        <f t="shared" si="111"/>
        <v>2</v>
      </c>
      <c r="EY44" s="124">
        <v>1.52482685</v>
      </c>
      <c r="EZ44" s="124">
        <f t="shared" si="112"/>
        <v>1</v>
      </c>
      <c r="FA44" s="124">
        <f t="shared" si="113"/>
        <v>1</v>
      </c>
      <c r="FB44" s="124">
        <f t="shared" si="114"/>
        <v>1.52482685</v>
      </c>
      <c r="FC44" s="123">
        <f t="shared" si="115"/>
        <v>2</v>
      </c>
      <c r="FD44" s="123">
        <v>1.4254114250000001</v>
      </c>
      <c r="FE44" s="123">
        <f t="shared" si="116"/>
        <v>1</v>
      </c>
      <c r="FF44" s="123">
        <f t="shared" si="117"/>
        <v>1</v>
      </c>
      <c r="FG44" s="123">
        <f t="shared" si="118"/>
        <v>1.4254114250000001</v>
      </c>
      <c r="FH44" s="122">
        <f t="shared" si="119"/>
        <v>2</v>
      </c>
      <c r="FI44" s="122">
        <v>1.1547487000000001</v>
      </c>
      <c r="FJ44" s="122">
        <f t="shared" si="120"/>
        <v>2</v>
      </c>
      <c r="FK44" s="122">
        <f t="shared" si="121"/>
        <v>0</v>
      </c>
      <c r="FL44" s="122">
        <f t="shared" si="122"/>
        <v>2.3094974000000001</v>
      </c>
      <c r="FM44" s="81">
        <f t="shared" si="123"/>
        <v>5.2597356749999999</v>
      </c>
      <c r="FN44" s="123">
        <f t="shared" si="124"/>
        <v>3</v>
      </c>
      <c r="FO44" s="123">
        <v>1.021414</v>
      </c>
      <c r="FP44" s="123">
        <f t="shared" si="125"/>
        <v>1</v>
      </c>
      <c r="FQ44" s="123">
        <f t="shared" si="126"/>
        <v>2</v>
      </c>
      <c r="FR44" s="123">
        <f t="shared" si="127"/>
        <v>1.021414</v>
      </c>
      <c r="FS44" s="121">
        <f t="shared" si="128"/>
        <v>2</v>
      </c>
      <c r="FT44" s="121">
        <v>0.97144799999999998</v>
      </c>
      <c r="FU44" s="121">
        <f t="shared" si="129"/>
        <v>1</v>
      </c>
      <c r="FV44" s="121">
        <f t="shared" si="130"/>
        <v>1</v>
      </c>
      <c r="FW44" s="121">
        <f t="shared" si="131"/>
        <v>0.97144799999999998</v>
      </c>
      <c r="FX44" s="124">
        <f t="shared" si="177"/>
        <v>3</v>
      </c>
      <c r="FY44" s="124">
        <v>1.2698590000000001</v>
      </c>
      <c r="FZ44" s="124">
        <f t="shared" si="133"/>
        <v>0</v>
      </c>
      <c r="GA44" s="124">
        <f t="shared" si="134"/>
        <v>3</v>
      </c>
      <c r="GB44" s="124">
        <f t="shared" si="135"/>
        <v>0</v>
      </c>
      <c r="GC44" s="125">
        <f t="shared" si="136"/>
        <v>2</v>
      </c>
      <c r="GD44" s="125">
        <v>1.2101409999999999</v>
      </c>
      <c r="GE44" s="125">
        <f t="shared" si="137"/>
        <v>1</v>
      </c>
      <c r="GF44" s="125">
        <f t="shared" si="138"/>
        <v>1</v>
      </c>
      <c r="GG44" s="125">
        <f t="shared" si="139"/>
        <v>1.2101409999999999</v>
      </c>
      <c r="GH44" s="126">
        <f t="shared" si="140"/>
        <v>1</v>
      </c>
      <c r="GI44" s="126">
        <v>0.80188999999999999</v>
      </c>
      <c r="GJ44" s="126">
        <f t="shared" si="141"/>
        <v>1</v>
      </c>
      <c r="GK44" s="126">
        <f t="shared" si="142"/>
        <v>0</v>
      </c>
      <c r="GL44" s="126">
        <f t="shared" si="143"/>
        <v>0.80188999999999999</v>
      </c>
      <c r="GM44" s="124">
        <f t="shared" si="144"/>
        <v>1</v>
      </c>
      <c r="GN44" s="124">
        <v>0.79674</v>
      </c>
      <c r="GO44" s="124">
        <f t="shared" si="145"/>
        <v>1</v>
      </c>
      <c r="GP44" s="124">
        <f t="shared" si="146"/>
        <v>0</v>
      </c>
      <c r="GQ44" s="124">
        <f t="shared" si="147"/>
        <v>0.79674</v>
      </c>
      <c r="GR44" s="100">
        <f t="shared" si="148"/>
        <v>2</v>
      </c>
      <c r="GS44" s="100">
        <v>1.1258699999999999</v>
      </c>
      <c r="GT44" s="100">
        <f t="shared" si="149"/>
        <v>1</v>
      </c>
      <c r="GU44" s="100">
        <f t="shared" si="150"/>
        <v>1</v>
      </c>
      <c r="GV44" s="100">
        <f t="shared" si="151"/>
        <v>1.1258699999999999</v>
      </c>
      <c r="GW44" s="125">
        <f t="shared" si="152"/>
        <v>2</v>
      </c>
      <c r="GX44" s="125">
        <v>1.2413000000000001</v>
      </c>
      <c r="GY44" s="125">
        <f t="shared" si="153"/>
        <v>1</v>
      </c>
      <c r="GZ44" s="125">
        <f t="shared" si="154"/>
        <v>1</v>
      </c>
      <c r="HA44" s="125">
        <f t="shared" si="155"/>
        <v>1.2413000000000001</v>
      </c>
      <c r="HB44" s="81">
        <f t="shared" si="156"/>
        <v>7.1688029999999996</v>
      </c>
      <c r="HC44" s="127">
        <f t="shared" si="157"/>
        <v>1</v>
      </c>
      <c r="HD44" s="127">
        <v>1.12415</v>
      </c>
      <c r="HE44" s="127">
        <f t="shared" si="158"/>
        <v>0</v>
      </c>
      <c r="HF44" s="127">
        <f t="shared" si="159"/>
        <v>1</v>
      </c>
      <c r="HG44" s="127">
        <f t="shared" si="160"/>
        <v>0</v>
      </c>
      <c r="HH44" s="120">
        <f t="shared" si="161"/>
        <v>2</v>
      </c>
      <c r="HI44" s="120">
        <v>1.1006800000000001</v>
      </c>
      <c r="HJ44" s="120">
        <f t="shared" si="162"/>
        <v>1</v>
      </c>
      <c r="HK44" s="120">
        <f t="shared" si="163"/>
        <v>1</v>
      </c>
      <c r="HL44" s="120">
        <f t="shared" si="164"/>
        <v>1.1006800000000001</v>
      </c>
      <c r="HM44" s="123">
        <f t="shared" si="165"/>
        <v>2</v>
      </c>
      <c r="HN44" s="123">
        <v>1.1006800000000001</v>
      </c>
      <c r="HO44" s="123">
        <f t="shared" si="166"/>
        <v>1</v>
      </c>
      <c r="HP44" s="123">
        <f t="shared" si="167"/>
        <v>1</v>
      </c>
      <c r="HQ44" s="123">
        <f t="shared" si="168"/>
        <v>1.1006800000000001</v>
      </c>
      <c r="HR44" s="122">
        <f t="shared" si="169"/>
        <v>2</v>
      </c>
      <c r="HS44" s="122">
        <v>1.12415</v>
      </c>
      <c r="HT44" s="122">
        <f t="shared" si="170"/>
        <v>2</v>
      </c>
      <c r="HU44" s="122">
        <f t="shared" si="171"/>
        <v>0</v>
      </c>
      <c r="HV44" s="122">
        <f t="shared" si="172"/>
        <v>2.2483</v>
      </c>
      <c r="HW44" s="81">
        <f t="shared" si="173"/>
        <v>4.4496599999999997</v>
      </c>
      <c r="HX44" s="128">
        <f t="shared" si="174"/>
        <v>16.878198675</v>
      </c>
      <c r="IN44" s="46" t="s">
        <v>98</v>
      </c>
      <c r="IO44" s="46" t="s">
        <v>112</v>
      </c>
      <c r="IP44" s="46" t="s">
        <v>296</v>
      </c>
    </row>
    <row r="45" spans="1:250">
      <c r="A45" s="76">
        <v>37</v>
      </c>
      <c r="B45" s="77" t="s">
        <v>113</v>
      </c>
      <c r="C45" s="78" t="s">
        <v>98</v>
      </c>
      <c r="D45" s="79">
        <f>'[1]DATOS-QUINTO'!AK45</f>
        <v>0</v>
      </c>
      <c r="E45" s="80">
        <f>'[1]DATOS-QUINTO'!AL45</f>
        <v>0</v>
      </c>
      <c r="F45" s="80">
        <f>'[1]DATOS-QUINTO'!AM45</f>
        <v>0</v>
      </c>
      <c r="G45" s="80">
        <f>'[1]DATOS-QUINTO'!AN45</f>
        <v>0</v>
      </c>
      <c r="H45" s="80">
        <f>'[1]DATOS-QUINTO'!AO45</f>
        <v>0</v>
      </c>
      <c r="I45" s="80">
        <f>'[1]DATOS-QUINTO'!AP45</f>
        <v>1</v>
      </c>
      <c r="J45" s="80">
        <f>'[1]DATOS-QUINTO'!AQ45</f>
        <v>0</v>
      </c>
      <c r="K45" s="87">
        <f>'[1]DATOS-QUINTO'!AR45</f>
        <v>1</v>
      </c>
      <c r="L45" s="87">
        <f>'[1]DATOS-QUINTO'!AS45</f>
        <v>1</v>
      </c>
      <c r="M45" s="87">
        <f>'[1]DATOS-QUINTO'!AT45</f>
        <v>0</v>
      </c>
      <c r="N45" s="87">
        <f>'[1]DATOS-QUINTO'!AU45</f>
        <v>1</v>
      </c>
      <c r="O45" s="87">
        <f>'[1]DATOS-QUINTO'!AV45</f>
        <v>0</v>
      </c>
      <c r="P45" s="87">
        <f>'[1]DATOS-QUINTO'!AW45</f>
        <v>1</v>
      </c>
      <c r="Q45" s="87">
        <f>'[1]DATOS-QUINTO'!AX45</f>
        <v>1</v>
      </c>
      <c r="R45" s="87">
        <f>'[1]DATOS-QUINTO'!AY45</f>
        <v>0</v>
      </c>
      <c r="S45" s="87">
        <f>'[1]DATOS-QUINTO'!AZ45</f>
        <v>1</v>
      </c>
      <c r="T45" s="90">
        <f>'[1]DATOS-QUINTO'!BA45</f>
        <v>0</v>
      </c>
      <c r="U45" s="90">
        <f>'[1]DATOS-QUINTO'!BB45</f>
        <v>0</v>
      </c>
      <c r="V45" s="90">
        <f>'[1]DATOS-QUINTO'!BC45</f>
        <v>1</v>
      </c>
      <c r="W45" s="90">
        <f>'[1]DATOS-QUINTO'!BD45</f>
        <v>1</v>
      </c>
      <c r="X45" s="90">
        <f>'[1]DATOS-QUINTO'!BE45</f>
        <v>0</v>
      </c>
      <c r="Y45" s="90">
        <f>'[1]DATOS-QUINTO'!BF45</f>
        <v>1</v>
      </c>
      <c r="Z45" s="90">
        <f>'[1]DATOS-QUINTO'!BG45</f>
        <v>1</v>
      </c>
      <c r="AA45" s="50">
        <f>'[1]DATOS-QUINTO'!BH45</f>
        <v>0</v>
      </c>
      <c r="AB45" s="50">
        <f>'[1]DATOS-QUINTO'!BI45</f>
        <v>0</v>
      </c>
      <c r="AC45" s="50">
        <f>'[1]DATOS-QUINTO'!BJ45</f>
        <v>1</v>
      </c>
      <c r="AD45" s="50">
        <f>'[1]DATOS-QUINTO'!BK45</f>
        <v>0</v>
      </c>
      <c r="AE45" s="50">
        <f>'[1]DATOS-QUINTO'!BL45</f>
        <v>1</v>
      </c>
      <c r="AF45" s="50">
        <f>'[1]DATOS-QUINTO'!BM45</f>
        <v>1</v>
      </c>
      <c r="AG45" s="100">
        <f>'[1]DATOS-QUINTO'!BN45</f>
        <v>0</v>
      </c>
      <c r="AH45" s="100">
        <f>'[1]DATOS-QUINTO'!BO45</f>
        <v>1</v>
      </c>
      <c r="AI45" s="100">
        <f>'[1]DATOS-QUINTO'!BP45</f>
        <v>1</v>
      </c>
      <c r="AJ45" s="100">
        <f>'[1]DATOS-QUINTO'!BQ45</f>
        <v>1</v>
      </c>
      <c r="AK45" s="101">
        <f t="shared" si="44"/>
        <v>0</v>
      </c>
      <c r="AL45" s="101">
        <f t="shared" si="45"/>
        <v>0</v>
      </c>
      <c r="AM45" s="101">
        <f t="shared" si="46"/>
        <v>0</v>
      </c>
      <c r="AN45" s="101">
        <f t="shared" si="47"/>
        <v>0</v>
      </c>
      <c r="AO45" s="101">
        <f t="shared" si="48"/>
        <v>0</v>
      </c>
      <c r="AP45" s="101">
        <f t="shared" si="49"/>
        <v>0</v>
      </c>
      <c r="AQ45" s="101">
        <f t="shared" si="50"/>
        <v>0</v>
      </c>
      <c r="AR45" s="101">
        <f t="shared" si="51"/>
        <v>0</v>
      </c>
      <c r="AS45" s="101">
        <f t="shared" si="52"/>
        <v>1</v>
      </c>
      <c r="AT45" s="101">
        <f t="shared" si="53"/>
        <v>1.6587874499999999</v>
      </c>
      <c r="AU45" s="101">
        <f t="shared" si="54"/>
        <v>0</v>
      </c>
      <c r="AV45" s="101">
        <f t="shared" si="55"/>
        <v>0</v>
      </c>
      <c r="AW45" s="102">
        <f t="shared" si="56"/>
        <v>2</v>
      </c>
      <c r="AX45" s="102">
        <f t="shared" si="57"/>
        <v>2.2483</v>
      </c>
      <c r="AY45" s="102">
        <f t="shared" si="58"/>
        <v>1</v>
      </c>
      <c r="AZ45" s="102">
        <f t="shared" si="59"/>
        <v>1.1006800000000001</v>
      </c>
      <c r="BA45" s="102">
        <f t="shared" si="60"/>
        <v>1</v>
      </c>
      <c r="BB45" s="102">
        <f t="shared" si="61"/>
        <v>0.97144799999999998</v>
      </c>
      <c r="BC45" s="102">
        <f t="shared" si="62"/>
        <v>2</v>
      </c>
      <c r="BD45" s="102">
        <f t="shared" si="63"/>
        <v>2.0428280000000001</v>
      </c>
      <c r="BE45" s="103">
        <f t="shared" si="64"/>
        <v>1</v>
      </c>
      <c r="BF45" s="103">
        <f t="shared" si="65"/>
        <v>1.2698590000000001</v>
      </c>
      <c r="BG45" s="103">
        <f t="shared" si="66"/>
        <v>1</v>
      </c>
      <c r="BH45" s="103">
        <f t="shared" si="67"/>
        <v>1.2101409999999999</v>
      </c>
      <c r="BI45" s="103">
        <f t="shared" si="68"/>
        <v>1</v>
      </c>
      <c r="BJ45" s="103">
        <f t="shared" si="69"/>
        <v>0.79674</v>
      </c>
      <c r="BK45" s="103">
        <f t="shared" si="70"/>
        <v>1</v>
      </c>
      <c r="BL45" s="103">
        <f t="shared" si="71"/>
        <v>0.80188999999999999</v>
      </c>
      <c r="BM45" s="104">
        <f t="shared" si="72"/>
        <v>0</v>
      </c>
      <c r="BN45" s="104">
        <f t="shared" si="73"/>
        <v>0</v>
      </c>
      <c r="BO45" s="104">
        <f t="shared" si="74"/>
        <v>1</v>
      </c>
      <c r="BP45" s="104">
        <f t="shared" si="75"/>
        <v>1.4254114250000001</v>
      </c>
      <c r="BQ45" s="104">
        <f t="shared" si="76"/>
        <v>2</v>
      </c>
      <c r="BR45" s="104">
        <f t="shared" si="77"/>
        <v>2.3094974000000001</v>
      </c>
      <c r="BS45" s="104">
        <f t="shared" si="78"/>
        <v>1</v>
      </c>
      <c r="BT45" s="104">
        <f t="shared" si="79"/>
        <v>1.1258699999999999</v>
      </c>
      <c r="BU45" s="105">
        <f t="shared" si="80"/>
        <v>2</v>
      </c>
      <c r="BV45" s="105">
        <f t="shared" si="81"/>
        <v>2.4826000000000001</v>
      </c>
      <c r="BW45" s="100">
        <f t="shared" si="15"/>
        <v>0</v>
      </c>
      <c r="BX45" s="90">
        <f t="shared" si="16"/>
        <v>0</v>
      </c>
      <c r="BY45" s="100">
        <f t="shared" si="17"/>
        <v>0</v>
      </c>
      <c r="BZ45" s="106">
        <f t="shared" si="18"/>
        <v>0</v>
      </c>
      <c r="CA45" s="90">
        <f t="shared" si="19"/>
        <v>1.6587874499999999</v>
      </c>
      <c r="CB45" s="106">
        <f t="shared" si="20"/>
        <v>0</v>
      </c>
      <c r="CC45" s="87">
        <f t="shared" si="21"/>
        <v>2.2483</v>
      </c>
      <c r="CD45" s="107">
        <f t="shared" si="22"/>
        <v>1.1006800000000001</v>
      </c>
      <c r="CE45" s="108">
        <f t="shared" si="23"/>
        <v>0.97144799999999998</v>
      </c>
      <c r="CF45" s="80">
        <f t="shared" si="24"/>
        <v>2.0428280000000001</v>
      </c>
      <c r="CG45" s="83">
        <f t="shared" si="82"/>
        <v>1.2698590000000001</v>
      </c>
      <c r="CH45" s="108">
        <f t="shared" si="25"/>
        <v>1.2101409999999999</v>
      </c>
      <c r="CI45" s="80">
        <f t="shared" si="26"/>
        <v>0.79674</v>
      </c>
      <c r="CJ45" s="90">
        <f t="shared" si="27"/>
        <v>0.80188999999999999</v>
      </c>
      <c r="CK45" s="109">
        <f t="shared" si="28"/>
        <v>0</v>
      </c>
      <c r="CL45" s="110">
        <f t="shared" si="29"/>
        <v>1.4254114250000001</v>
      </c>
      <c r="CM45" s="111">
        <f t="shared" si="30"/>
        <v>2.3094974000000001</v>
      </c>
      <c r="CN45" s="87">
        <f t="shared" si="31"/>
        <v>1.1258699999999999</v>
      </c>
      <c r="CO45" s="112">
        <f t="shared" si="32"/>
        <v>2.4826000000000001</v>
      </c>
      <c r="CP45" s="113">
        <f t="shared" si="83"/>
        <v>19.444052275000001</v>
      </c>
      <c r="CQ45" s="113">
        <f t="shared" si="33"/>
        <v>35</v>
      </c>
      <c r="CR45" s="112">
        <f t="shared" si="34"/>
        <v>17</v>
      </c>
      <c r="CS45" s="112">
        <f t="shared" si="35"/>
        <v>16</v>
      </c>
      <c r="CT45" s="57" t="s">
        <v>113</v>
      </c>
      <c r="CU45" s="94">
        <f t="shared" si="36"/>
        <v>1.6587874499999999</v>
      </c>
      <c r="CV45" s="94">
        <f t="shared" si="37"/>
        <v>6.3632559999999998</v>
      </c>
      <c r="CW45" s="94">
        <f t="shared" si="38"/>
        <v>4.0786300000000004</v>
      </c>
      <c r="CX45" s="94">
        <f t="shared" si="39"/>
        <v>3.7349088250000002</v>
      </c>
      <c r="CY45" s="94">
        <f t="shared" si="40"/>
        <v>3.6084700000000001</v>
      </c>
      <c r="CZ45" s="58" t="s">
        <v>113</v>
      </c>
      <c r="DA45" s="116">
        <f t="shared" ref="DA45:DE45" si="210">CU45/$CP45</f>
        <v>8.5310789466081074E-2</v>
      </c>
      <c r="DB45" s="116">
        <f t="shared" si="210"/>
        <v>0.32725976612300584</v>
      </c>
      <c r="DC45" s="116">
        <f t="shared" si="210"/>
        <v>0.20976234492251694</v>
      </c>
      <c r="DD45" s="116">
        <f t="shared" si="210"/>
        <v>0.19208489939116871</v>
      </c>
      <c r="DE45" s="116">
        <f t="shared" si="210"/>
        <v>0.18558220009722742</v>
      </c>
      <c r="DF45" s="58" t="s">
        <v>113</v>
      </c>
      <c r="DG45" s="116">
        <f t="shared" si="42"/>
        <v>0.51515151515151514</v>
      </c>
      <c r="DH45" s="116">
        <f t="shared" si="43"/>
        <v>0.48484848484848486</v>
      </c>
      <c r="DI45" s="46">
        <f>'RANKING-QUINTOS'!L40</f>
        <v>0</v>
      </c>
      <c r="DJ45" s="46">
        <f t="shared" si="85"/>
        <v>10</v>
      </c>
      <c r="DK45" s="118" t="str">
        <f t="shared" si="86"/>
        <v>Rosasn98</v>
      </c>
      <c r="DL45" s="46" t="str">
        <f t="shared" si="87"/>
        <v>ROSAS  ZEGARRA  NICOLE PAULA</v>
      </c>
      <c r="DM45" s="46">
        <v>5</v>
      </c>
      <c r="DN45" s="46" t="s">
        <v>75</v>
      </c>
      <c r="DO45" s="46" t="s">
        <v>186</v>
      </c>
      <c r="DP45" s="46" t="s">
        <v>187</v>
      </c>
      <c r="DQ45" s="46">
        <f t="shared" si="88"/>
        <v>36</v>
      </c>
      <c r="DR45" s="46" t="str">
        <f t="shared" si="89"/>
        <v xml:space="preserve"> </v>
      </c>
      <c r="DS45" s="46">
        <v>33</v>
      </c>
      <c r="DT45" s="46">
        <f t="shared" si="90"/>
        <v>17</v>
      </c>
      <c r="DU45" s="46">
        <f t="shared" si="91"/>
        <v>16</v>
      </c>
      <c r="DV45" s="46">
        <f>'RESULTADOS QUINTO'!HX45</f>
        <v>19.444052275000001</v>
      </c>
      <c r="DW45" s="46">
        <f t="shared" si="92"/>
        <v>10</v>
      </c>
      <c r="DX45" s="119">
        <f t="shared" si="93"/>
        <v>0.51515151515151514</v>
      </c>
      <c r="DY45" s="119"/>
      <c r="EC45" s="120">
        <f t="shared" si="94"/>
        <v>1</v>
      </c>
      <c r="ED45" s="120">
        <v>1.6782674</v>
      </c>
      <c r="EE45" s="120">
        <f t="shared" si="95"/>
        <v>0</v>
      </c>
      <c r="EF45" s="120">
        <f t="shared" si="96"/>
        <v>1</v>
      </c>
      <c r="EG45" s="120">
        <f t="shared" si="97"/>
        <v>0</v>
      </c>
      <c r="EH45" s="121">
        <f t="shared" si="98"/>
        <v>1</v>
      </c>
      <c r="EI45" s="121">
        <v>1.6587874499999999</v>
      </c>
      <c r="EJ45" s="121">
        <f t="shared" si="99"/>
        <v>1</v>
      </c>
      <c r="EK45" s="121">
        <f t="shared" si="100"/>
        <v>0</v>
      </c>
      <c r="EL45" s="121">
        <f t="shared" si="101"/>
        <v>1.6587874499999999</v>
      </c>
      <c r="EM45" s="122">
        <f t="shared" si="102"/>
        <v>1</v>
      </c>
      <c r="EN45" s="122">
        <v>1.6495770000000001</v>
      </c>
      <c r="EO45" s="122">
        <f t="shared" si="103"/>
        <v>0</v>
      </c>
      <c r="EP45" s="122">
        <f t="shared" si="104"/>
        <v>1</v>
      </c>
      <c r="EQ45" s="122">
        <f t="shared" si="105"/>
        <v>0</v>
      </c>
      <c r="ER45" s="123">
        <f t="shared" si="106"/>
        <v>1</v>
      </c>
      <c r="ES45" s="123">
        <v>1.6583374</v>
      </c>
      <c r="ET45" s="123">
        <f t="shared" si="107"/>
        <v>0</v>
      </c>
      <c r="EU45" s="123">
        <f t="shared" si="108"/>
        <v>1</v>
      </c>
      <c r="EV45" s="123">
        <f t="shared" si="109"/>
        <v>0</v>
      </c>
      <c r="EW45" s="64">
        <f t="shared" si="110"/>
        <v>1.6587874499999999</v>
      </c>
      <c r="EX45" s="124">
        <f t="shared" si="111"/>
        <v>2</v>
      </c>
      <c r="EY45" s="124">
        <v>1.52482685</v>
      </c>
      <c r="EZ45" s="124">
        <f t="shared" si="112"/>
        <v>0</v>
      </c>
      <c r="FA45" s="124">
        <f t="shared" si="113"/>
        <v>2</v>
      </c>
      <c r="FB45" s="124">
        <f t="shared" si="114"/>
        <v>0</v>
      </c>
      <c r="FC45" s="123">
        <f t="shared" si="115"/>
        <v>2</v>
      </c>
      <c r="FD45" s="123">
        <v>1.4254114250000001</v>
      </c>
      <c r="FE45" s="123">
        <f t="shared" si="116"/>
        <v>1</v>
      </c>
      <c r="FF45" s="123">
        <f t="shared" si="117"/>
        <v>1</v>
      </c>
      <c r="FG45" s="123">
        <f t="shared" si="118"/>
        <v>1.4254114250000001</v>
      </c>
      <c r="FH45" s="122">
        <f t="shared" si="119"/>
        <v>2</v>
      </c>
      <c r="FI45" s="122">
        <v>1.1547487000000001</v>
      </c>
      <c r="FJ45" s="122">
        <f t="shared" si="120"/>
        <v>2</v>
      </c>
      <c r="FK45" s="122">
        <f t="shared" si="121"/>
        <v>0</v>
      </c>
      <c r="FL45" s="122">
        <f t="shared" si="122"/>
        <v>2.3094974000000001</v>
      </c>
      <c r="FM45" s="81">
        <f t="shared" si="123"/>
        <v>3.7349088250000002</v>
      </c>
      <c r="FN45" s="123">
        <f t="shared" si="124"/>
        <v>3</v>
      </c>
      <c r="FO45" s="123">
        <v>1.021414</v>
      </c>
      <c r="FP45" s="123">
        <f t="shared" si="125"/>
        <v>2</v>
      </c>
      <c r="FQ45" s="123">
        <f t="shared" si="126"/>
        <v>1</v>
      </c>
      <c r="FR45" s="123">
        <f t="shared" si="127"/>
        <v>2.0428280000000001</v>
      </c>
      <c r="FS45" s="121">
        <f t="shared" si="128"/>
        <v>2</v>
      </c>
      <c r="FT45" s="121">
        <v>0.97144799999999998</v>
      </c>
      <c r="FU45" s="121">
        <f t="shared" si="129"/>
        <v>1</v>
      </c>
      <c r="FV45" s="121">
        <f t="shared" si="130"/>
        <v>1</v>
      </c>
      <c r="FW45" s="121">
        <f t="shared" si="131"/>
        <v>0.97144799999999998</v>
      </c>
      <c r="FX45" s="124">
        <f t="shared" si="177"/>
        <v>3</v>
      </c>
      <c r="FY45" s="124">
        <v>1.2698590000000001</v>
      </c>
      <c r="FZ45" s="124">
        <f t="shared" si="133"/>
        <v>1</v>
      </c>
      <c r="GA45" s="124">
        <f t="shared" si="134"/>
        <v>2</v>
      </c>
      <c r="GB45" s="124">
        <f t="shared" si="135"/>
        <v>1.2698590000000001</v>
      </c>
      <c r="GC45" s="125">
        <f t="shared" si="136"/>
        <v>2</v>
      </c>
      <c r="GD45" s="125">
        <v>1.2101409999999999</v>
      </c>
      <c r="GE45" s="125">
        <f t="shared" si="137"/>
        <v>1</v>
      </c>
      <c r="GF45" s="125">
        <f t="shared" si="138"/>
        <v>1</v>
      </c>
      <c r="GG45" s="125">
        <f t="shared" si="139"/>
        <v>1.2101409999999999</v>
      </c>
      <c r="GH45" s="126">
        <f t="shared" si="140"/>
        <v>1</v>
      </c>
      <c r="GI45" s="126">
        <v>0.80188999999999999</v>
      </c>
      <c r="GJ45" s="126">
        <f t="shared" si="141"/>
        <v>1</v>
      </c>
      <c r="GK45" s="126">
        <f t="shared" si="142"/>
        <v>0</v>
      </c>
      <c r="GL45" s="126">
        <f t="shared" si="143"/>
        <v>0.80188999999999999</v>
      </c>
      <c r="GM45" s="124">
        <f t="shared" si="144"/>
        <v>1</v>
      </c>
      <c r="GN45" s="124">
        <v>0.79674</v>
      </c>
      <c r="GO45" s="124">
        <f t="shared" si="145"/>
        <v>1</v>
      </c>
      <c r="GP45" s="124">
        <f t="shared" si="146"/>
        <v>0</v>
      </c>
      <c r="GQ45" s="124">
        <f t="shared" si="147"/>
        <v>0.79674</v>
      </c>
      <c r="GR45" s="100">
        <f t="shared" si="148"/>
        <v>2</v>
      </c>
      <c r="GS45" s="100">
        <v>1.1258699999999999</v>
      </c>
      <c r="GT45" s="100">
        <f t="shared" si="149"/>
        <v>1</v>
      </c>
      <c r="GU45" s="100">
        <f t="shared" si="150"/>
        <v>1</v>
      </c>
      <c r="GV45" s="100">
        <f t="shared" si="151"/>
        <v>1.1258699999999999</v>
      </c>
      <c r="GW45" s="125">
        <f t="shared" si="152"/>
        <v>2</v>
      </c>
      <c r="GX45" s="125">
        <v>1.2413000000000001</v>
      </c>
      <c r="GY45" s="125">
        <f t="shared" si="153"/>
        <v>2</v>
      </c>
      <c r="GZ45" s="125">
        <f t="shared" si="154"/>
        <v>0</v>
      </c>
      <c r="HA45" s="125">
        <f t="shared" si="155"/>
        <v>2.4826000000000001</v>
      </c>
      <c r="HB45" s="81">
        <f t="shared" si="156"/>
        <v>10.701376</v>
      </c>
      <c r="HC45" s="127">
        <f t="shared" si="157"/>
        <v>1</v>
      </c>
      <c r="HD45" s="127">
        <v>1.12415</v>
      </c>
      <c r="HE45" s="127">
        <f t="shared" si="158"/>
        <v>0</v>
      </c>
      <c r="HF45" s="127">
        <f t="shared" si="159"/>
        <v>1</v>
      </c>
      <c r="HG45" s="127">
        <f t="shared" si="160"/>
        <v>0</v>
      </c>
      <c r="HH45" s="120">
        <f t="shared" si="161"/>
        <v>2</v>
      </c>
      <c r="HI45" s="120">
        <v>1.1006800000000001</v>
      </c>
      <c r="HJ45" s="120">
        <f t="shared" si="162"/>
        <v>0</v>
      </c>
      <c r="HK45" s="120">
        <f t="shared" si="163"/>
        <v>2</v>
      </c>
      <c r="HL45" s="120">
        <f t="shared" si="164"/>
        <v>0</v>
      </c>
      <c r="HM45" s="123">
        <f t="shared" si="165"/>
        <v>2</v>
      </c>
      <c r="HN45" s="123">
        <v>1.1006800000000001</v>
      </c>
      <c r="HO45" s="123">
        <f t="shared" si="166"/>
        <v>1</v>
      </c>
      <c r="HP45" s="123">
        <f t="shared" si="167"/>
        <v>1</v>
      </c>
      <c r="HQ45" s="123">
        <f t="shared" si="168"/>
        <v>1.1006800000000001</v>
      </c>
      <c r="HR45" s="122">
        <f t="shared" si="169"/>
        <v>2</v>
      </c>
      <c r="HS45" s="122">
        <v>1.12415</v>
      </c>
      <c r="HT45" s="122">
        <f t="shared" si="170"/>
        <v>2</v>
      </c>
      <c r="HU45" s="122">
        <f t="shared" si="171"/>
        <v>0</v>
      </c>
      <c r="HV45" s="122">
        <f t="shared" si="172"/>
        <v>2.2483</v>
      </c>
      <c r="HW45" s="81">
        <f t="shared" si="173"/>
        <v>3.3489800000000001</v>
      </c>
      <c r="HX45" s="128">
        <f t="shared" si="174"/>
        <v>19.444052275000001</v>
      </c>
      <c r="IN45" s="46" t="s">
        <v>98</v>
      </c>
      <c r="IO45" s="46" t="s">
        <v>113</v>
      </c>
      <c r="IP45" s="46" t="s">
        <v>297</v>
      </c>
    </row>
    <row r="46" spans="1:250">
      <c r="A46" s="76">
        <v>38</v>
      </c>
      <c r="B46" s="77" t="s">
        <v>114</v>
      </c>
      <c r="C46" s="78" t="s">
        <v>98</v>
      </c>
      <c r="D46" s="79">
        <f>'[1]DATOS-QUINTO'!AK46</f>
        <v>0</v>
      </c>
      <c r="E46" s="80">
        <f>'[1]DATOS-QUINTO'!AL46</f>
        <v>1</v>
      </c>
      <c r="F46" s="80">
        <f>'[1]DATOS-QUINTO'!AM46</f>
        <v>1</v>
      </c>
      <c r="G46" s="80">
        <f>'[1]DATOS-QUINTO'!AN46</f>
        <v>0</v>
      </c>
      <c r="H46" s="80">
        <f>'[1]DATOS-QUINTO'!AO46</f>
        <v>0</v>
      </c>
      <c r="I46" s="80">
        <f>'[1]DATOS-QUINTO'!AP46</f>
        <v>1</v>
      </c>
      <c r="J46" s="80">
        <f>'[1]DATOS-QUINTO'!AQ46</f>
        <v>1</v>
      </c>
      <c r="K46" s="87">
        <f>'[1]DATOS-QUINTO'!AR46</f>
        <v>1</v>
      </c>
      <c r="L46" s="87">
        <f>'[1]DATOS-QUINTO'!AS46</f>
        <v>1</v>
      </c>
      <c r="M46" s="87">
        <f>'[1]DATOS-QUINTO'!AT46</f>
        <v>1</v>
      </c>
      <c r="N46" s="87">
        <f>'[1]DATOS-QUINTO'!AU46</f>
        <v>1</v>
      </c>
      <c r="O46" s="87">
        <f>'[1]DATOS-QUINTO'!AV46</f>
        <v>1</v>
      </c>
      <c r="P46" s="87">
        <f>'[1]DATOS-QUINTO'!AW46</f>
        <v>1</v>
      </c>
      <c r="Q46" s="87">
        <f>'[1]DATOS-QUINTO'!AX46</f>
        <v>1</v>
      </c>
      <c r="R46" s="87">
        <f>'[1]DATOS-QUINTO'!AY46</f>
        <v>1</v>
      </c>
      <c r="S46" s="87">
        <f>'[1]DATOS-QUINTO'!AZ46</f>
        <v>1</v>
      </c>
      <c r="T46" s="90">
        <f>'[1]DATOS-QUINTO'!BA46</f>
        <v>0</v>
      </c>
      <c r="U46" s="90">
        <f>'[1]DATOS-QUINTO'!BB46</f>
        <v>0</v>
      </c>
      <c r="V46" s="90">
        <f>'[1]DATOS-QUINTO'!BC46</f>
        <v>0</v>
      </c>
      <c r="W46" s="90">
        <f>'[1]DATOS-QUINTO'!BD46</f>
        <v>1</v>
      </c>
      <c r="X46" s="90">
        <f>'[1]DATOS-QUINTO'!BE46</f>
        <v>1</v>
      </c>
      <c r="Y46" s="90">
        <f>'[1]DATOS-QUINTO'!BF46</f>
        <v>1</v>
      </c>
      <c r="Z46" s="90">
        <f>'[1]DATOS-QUINTO'!BG46</f>
        <v>1</v>
      </c>
      <c r="AA46" s="50">
        <f>'[1]DATOS-QUINTO'!BH46</f>
        <v>1</v>
      </c>
      <c r="AB46" s="50">
        <f>'[1]DATOS-QUINTO'!BI46</f>
        <v>1</v>
      </c>
      <c r="AC46" s="50">
        <f>'[1]DATOS-QUINTO'!BJ46</f>
        <v>1</v>
      </c>
      <c r="AD46" s="50">
        <f>'[1]DATOS-QUINTO'!BK46</f>
        <v>0</v>
      </c>
      <c r="AE46" s="50">
        <f>'[1]DATOS-QUINTO'!BL46</f>
        <v>1</v>
      </c>
      <c r="AF46" s="50">
        <f>'[1]DATOS-QUINTO'!BM46</f>
        <v>1</v>
      </c>
      <c r="AG46" s="100">
        <f>'[1]DATOS-QUINTO'!BN46</f>
        <v>1</v>
      </c>
      <c r="AH46" s="100">
        <f>'[1]DATOS-QUINTO'!BO46</f>
        <v>1</v>
      </c>
      <c r="AI46" s="100">
        <f>'[1]DATOS-QUINTO'!BP46</f>
        <v>1</v>
      </c>
      <c r="AJ46" s="100">
        <f>'[1]DATOS-QUINTO'!BQ46</f>
        <v>1</v>
      </c>
      <c r="AK46" s="101">
        <f t="shared" si="44"/>
        <v>0</v>
      </c>
      <c r="AL46" s="101">
        <f t="shared" si="45"/>
        <v>0</v>
      </c>
      <c r="AM46" s="101">
        <f t="shared" si="46"/>
        <v>2</v>
      </c>
      <c r="AN46" s="101">
        <f t="shared" si="47"/>
        <v>2.2013600000000002</v>
      </c>
      <c r="AO46" s="101">
        <f t="shared" si="48"/>
        <v>0</v>
      </c>
      <c r="AP46" s="101">
        <f t="shared" si="49"/>
        <v>0</v>
      </c>
      <c r="AQ46" s="101">
        <f t="shared" si="50"/>
        <v>0</v>
      </c>
      <c r="AR46" s="101">
        <f t="shared" si="51"/>
        <v>0</v>
      </c>
      <c r="AS46" s="101">
        <f t="shared" si="52"/>
        <v>1</v>
      </c>
      <c r="AT46" s="101">
        <f t="shared" si="53"/>
        <v>1.6587874499999999</v>
      </c>
      <c r="AU46" s="101">
        <f t="shared" si="54"/>
        <v>1</v>
      </c>
      <c r="AV46" s="101">
        <f t="shared" si="55"/>
        <v>1.6782674</v>
      </c>
      <c r="AW46" s="102">
        <f t="shared" si="56"/>
        <v>2</v>
      </c>
      <c r="AX46" s="102">
        <f t="shared" si="57"/>
        <v>2.2483</v>
      </c>
      <c r="AY46" s="102">
        <f t="shared" si="58"/>
        <v>2</v>
      </c>
      <c r="AZ46" s="102">
        <f t="shared" si="59"/>
        <v>2.2013600000000002</v>
      </c>
      <c r="BA46" s="102">
        <f t="shared" si="60"/>
        <v>2</v>
      </c>
      <c r="BB46" s="102">
        <f t="shared" si="61"/>
        <v>1.942896</v>
      </c>
      <c r="BC46" s="102">
        <f t="shared" si="62"/>
        <v>3</v>
      </c>
      <c r="BD46" s="102">
        <f t="shared" si="63"/>
        <v>3.0642420000000001</v>
      </c>
      <c r="BE46" s="103">
        <f t="shared" si="64"/>
        <v>0</v>
      </c>
      <c r="BF46" s="103">
        <f t="shared" si="65"/>
        <v>0</v>
      </c>
      <c r="BG46" s="103">
        <f t="shared" si="66"/>
        <v>2</v>
      </c>
      <c r="BH46" s="103">
        <f t="shared" si="67"/>
        <v>2.4202819999999998</v>
      </c>
      <c r="BI46" s="103">
        <f t="shared" si="68"/>
        <v>1</v>
      </c>
      <c r="BJ46" s="103">
        <f t="shared" si="69"/>
        <v>0.79674</v>
      </c>
      <c r="BK46" s="103">
        <f t="shared" si="70"/>
        <v>1</v>
      </c>
      <c r="BL46" s="103">
        <f t="shared" si="71"/>
        <v>0.80188999999999999</v>
      </c>
      <c r="BM46" s="104">
        <f t="shared" si="72"/>
        <v>2</v>
      </c>
      <c r="BN46" s="104">
        <f t="shared" si="73"/>
        <v>3.0496536999999999</v>
      </c>
      <c r="BO46" s="104">
        <f t="shared" si="74"/>
        <v>1</v>
      </c>
      <c r="BP46" s="104">
        <f t="shared" si="75"/>
        <v>1.4254114250000001</v>
      </c>
      <c r="BQ46" s="104">
        <f t="shared" si="76"/>
        <v>2</v>
      </c>
      <c r="BR46" s="104">
        <f t="shared" si="77"/>
        <v>2.3094974000000001</v>
      </c>
      <c r="BS46" s="104">
        <f t="shared" si="78"/>
        <v>2</v>
      </c>
      <c r="BT46" s="104">
        <f t="shared" si="79"/>
        <v>2.2517399999999999</v>
      </c>
      <c r="BU46" s="105">
        <f t="shared" si="80"/>
        <v>2</v>
      </c>
      <c r="BV46" s="105">
        <f t="shared" si="81"/>
        <v>2.4826000000000001</v>
      </c>
      <c r="BW46" s="100">
        <f t="shared" si="15"/>
        <v>0</v>
      </c>
      <c r="BX46" s="90">
        <f t="shared" si="16"/>
        <v>2.2013600000000002</v>
      </c>
      <c r="BY46" s="100">
        <f t="shared" si="17"/>
        <v>0</v>
      </c>
      <c r="BZ46" s="106">
        <f t="shared" si="18"/>
        <v>0</v>
      </c>
      <c r="CA46" s="90">
        <f t="shared" si="19"/>
        <v>1.6587874499999999</v>
      </c>
      <c r="CB46" s="106">
        <f t="shared" si="20"/>
        <v>1.6782674</v>
      </c>
      <c r="CC46" s="87">
        <f t="shared" si="21"/>
        <v>2.2483</v>
      </c>
      <c r="CD46" s="107">
        <f t="shared" si="22"/>
        <v>2.2013600000000002</v>
      </c>
      <c r="CE46" s="108">
        <f t="shared" si="23"/>
        <v>1.942896</v>
      </c>
      <c r="CF46" s="80">
        <f t="shared" si="24"/>
        <v>3.0642420000000001</v>
      </c>
      <c r="CG46" s="83">
        <f t="shared" si="82"/>
        <v>0</v>
      </c>
      <c r="CH46" s="108">
        <f t="shared" si="25"/>
        <v>2.4202819999999998</v>
      </c>
      <c r="CI46" s="80">
        <f t="shared" si="26"/>
        <v>0.79674</v>
      </c>
      <c r="CJ46" s="90">
        <f t="shared" si="27"/>
        <v>0.80188999999999999</v>
      </c>
      <c r="CK46" s="109">
        <f t="shared" si="28"/>
        <v>3.0496536999999999</v>
      </c>
      <c r="CL46" s="110">
        <f t="shared" si="29"/>
        <v>1.4254114250000001</v>
      </c>
      <c r="CM46" s="111">
        <f t="shared" si="30"/>
        <v>2.3094974000000001</v>
      </c>
      <c r="CN46" s="87">
        <f t="shared" si="31"/>
        <v>2.2517399999999999</v>
      </c>
      <c r="CO46" s="112">
        <f t="shared" si="32"/>
        <v>2.4826000000000001</v>
      </c>
      <c r="CP46" s="113">
        <f t="shared" si="83"/>
        <v>30.533027375</v>
      </c>
      <c r="CQ46" s="113">
        <f t="shared" si="33"/>
        <v>10</v>
      </c>
      <c r="CR46" s="112">
        <f t="shared" si="34"/>
        <v>26</v>
      </c>
      <c r="CS46" s="112">
        <f t="shared" si="35"/>
        <v>7</v>
      </c>
      <c r="CT46" s="57" t="s">
        <v>114</v>
      </c>
      <c r="CU46" s="94">
        <f t="shared" si="36"/>
        <v>5.5384148500000006</v>
      </c>
      <c r="CV46" s="94">
        <f t="shared" si="37"/>
        <v>9.4567979999999991</v>
      </c>
      <c r="CW46" s="94">
        <f t="shared" si="38"/>
        <v>4.0189120000000003</v>
      </c>
      <c r="CX46" s="94">
        <f t="shared" si="39"/>
        <v>6.7845625250000001</v>
      </c>
      <c r="CY46" s="94">
        <f t="shared" si="40"/>
        <v>4.7343399999999995</v>
      </c>
      <c r="CZ46" s="58" t="s">
        <v>114</v>
      </c>
      <c r="DA46" s="116">
        <f t="shared" ref="DA46:DE46" si="211">CU46/$CP46</f>
        <v>0.18139095026439384</v>
      </c>
      <c r="DB46" s="116">
        <f t="shared" si="211"/>
        <v>0.30972356209077023</v>
      </c>
      <c r="DC46" s="116">
        <f t="shared" si="211"/>
        <v>0.13162507440354987</v>
      </c>
      <c r="DD46" s="116">
        <f t="shared" si="211"/>
        <v>0.22220405601034837</v>
      </c>
      <c r="DE46" s="116">
        <f t="shared" si="211"/>
        <v>0.15505635723093769</v>
      </c>
      <c r="DF46" s="58" t="s">
        <v>114</v>
      </c>
      <c r="DG46" s="116">
        <f t="shared" si="42"/>
        <v>0.78787878787878785</v>
      </c>
      <c r="DH46" s="116">
        <f t="shared" si="43"/>
        <v>0.21212121212121213</v>
      </c>
      <c r="DI46" s="46">
        <f>'RANKING-QUINTOS'!L41</f>
        <v>0</v>
      </c>
      <c r="DJ46" s="46">
        <f t="shared" si="85"/>
        <v>14</v>
      </c>
      <c r="DK46" s="118" t="str">
        <f t="shared" si="86"/>
        <v>N1cOt1na</v>
      </c>
      <c r="DL46" s="46" t="str">
        <f t="shared" si="87"/>
        <v>VALDERRAMA  CARDENAS  NICOLE ESTEFANY</v>
      </c>
      <c r="DM46" s="46">
        <v>5</v>
      </c>
      <c r="DN46" s="46" t="s">
        <v>75</v>
      </c>
      <c r="DO46" s="46" t="s">
        <v>186</v>
      </c>
      <c r="DP46" s="46" t="s">
        <v>187</v>
      </c>
      <c r="DQ46" s="46">
        <f t="shared" si="88"/>
        <v>13</v>
      </c>
      <c r="DR46" s="46" t="str">
        <f t="shared" si="89"/>
        <v>TERCIO SUPERIOR</v>
      </c>
      <c r="DS46" s="46">
        <v>33</v>
      </c>
      <c r="DT46" s="46">
        <f t="shared" si="90"/>
        <v>26</v>
      </c>
      <c r="DU46" s="46">
        <f t="shared" si="91"/>
        <v>7</v>
      </c>
      <c r="DV46" s="46">
        <f>'RESULTADOS QUINTO'!HX46</f>
        <v>28.854759975</v>
      </c>
      <c r="DW46" s="46">
        <f t="shared" si="92"/>
        <v>14</v>
      </c>
      <c r="DX46" s="119">
        <f t="shared" si="93"/>
        <v>0.78787878787878785</v>
      </c>
      <c r="DY46" s="119"/>
      <c r="EC46" s="120">
        <f t="shared" si="94"/>
        <v>1</v>
      </c>
      <c r="ED46" s="120">
        <v>1.6782674</v>
      </c>
      <c r="EE46" s="120">
        <f t="shared" si="95"/>
        <v>0</v>
      </c>
      <c r="EF46" s="120">
        <f t="shared" si="96"/>
        <v>1</v>
      </c>
      <c r="EG46" s="120">
        <f t="shared" si="97"/>
        <v>0</v>
      </c>
      <c r="EH46" s="121">
        <f t="shared" si="98"/>
        <v>1</v>
      </c>
      <c r="EI46" s="121">
        <v>1.6587874499999999</v>
      </c>
      <c r="EJ46" s="121">
        <f t="shared" si="99"/>
        <v>1</v>
      </c>
      <c r="EK46" s="121">
        <f t="shared" si="100"/>
        <v>0</v>
      </c>
      <c r="EL46" s="121">
        <f t="shared" si="101"/>
        <v>1.6587874499999999</v>
      </c>
      <c r="EM46" s="122">
        <f t="shared" si="102"/>
        <v>1</v>
      </c>
      <c r="EN46" s="122">
        <v>1.6495770000000001</v>
      </c>
      <c r="EO46" s="122">
        <f t="shared" si="103"/>
        <v>0</v>
      </c>
      <c r="EP46" s="122">
        <f t="shared" si="104"/>
        <v>1</v>
      </c>
      <c r="EQ46" s="122">
        <f t="shared" si="105"/>
        <v>0</v>
      </c>
      <c r="ER46" s="123">
        <f t="shared" si="106"/>
        <v>1</v>
      </c>
      <c r="ES46" s="123">
        <v>1.6583374</v>
      </c>
      <c r="ET46" s="123">
        <f t="shared" si="107"/>
        <v>0</v>
      </c>
      <c r="EU46" s="123">
        <f t="shared" si="108"/>
        <v>1</v>
      </c>
      <c r="EV46" s="123">
        <f t="shared" si="109"/>
        <v>0</v>
      </c>
      <c r="EW46" s="64">
        <f t="shared" si="110"/>
        <v>1.6587874499999999</v>
      </c>
      <c r="EX46" s="124">
        <f t="shared" si="111"/>
        <v>2</v>
      </c>
      <c r="EY46" s="124">
        <v>1.52482685</v>
      </c>
      <c r="EZ46" s="124">
        <f t="shared" si="112"/>
        <v>2</v>
      </c>
      <c r="FA46" s="124">
        <f t="shared" si="113"/>
        <v>0</v>
      </c>
      <c r="FB46" s="124">
        <f t="shared" si="114"/>
        <v>3.0496536999999999</v>
      </c>
      <c r="FC46" s="123">
        <f t="shared" si="115"/>
        <v>2</v>
      </c>
      <c r="FD46" s="123">
        <v>1.4254114250000001</v>
      </c>
      <c r="FE46" s="123">
        <f t="shared" si="116"/>
        <v>1</v>
      </c>
      <c r="FF46" s="123">
        <f t="shared" si="117"/>
        <v>1</v>
      </c>
      <c r="FG46" s="123">
        <f t="shared" si="118"/>
        <v>1.4254114250000001</v>
      </c>
      <c r="FH46" s="122">
        <f t="shared" si="119"/>
        <v>2</v>
      </c>
      <c r="FI46" s="122">
        <v>1.1547487000000001</v>
      </c>
      <c r="FJ46" s="122">
        <f t="shared" si="120"/>
        <v>2</v>
      </c>
      <c r="FK46" s="122">
        <f t="shared" si="121"/>
        <v>0</v>
      </c>
      <c r="FL46" s="122">
        <f t="shared" si="122"/>
        <v>2.3094974000000001</v>
      </c>
      <c r="FM46" s="81">
        <f t="shared" si="123"/>
        <v>6.7845625250000001</v>
      </c>
      <c r="FN46" s="123">
        <f t="shared" si="124"/>
        <v>3</v>
      </c>
      <c r="FO46" s="123">
        <v>1.021414</v>
      </c>
      <c r="FP46" s="123">
        <f t="shared" si="125"/>
        <v>3</v>
      </c>
      <c r="FQ46" s="123">
        <f t="shared" si="126"/>
        <v>0</v>
      </c>
      <c r="FR46" s="123">
        <f t="shared" si="127"/>
        <v>3.0642420000000001</v>
      </c>
      <c r="FS46" s="121">
        <f t="shared" si="128"/>
        <v>2</v>
      </c>
      <c r="FT46" s="121">
        <v>0.97144799999999998</v>
      </c>
      <c r="FU46" s="121">
        <f t="shared" si="129"/>
        <v>2</v>
      </c>
      <c r="FV46" s="121">
        <f t="shared" si="130"/>
        <v>0</v>
      </c>
      <c r="FW46" s="121">
        <f t="shared" si="131"/>
        <v>1.942896</v>
      </c>
      <c r="FX46" s="124">
        <f t="shared" si="177"/>
        <v>3</v>
      </c>
      <c r="FY46" s="124">
        <v>1.2698590000000001</v>
      </c>
      <c r="FZ46" s="124">
        <f t="shared" si="133"/>
        <v>0</v>
      </c>
      <c r="GA46" s="124">
        <f t="shared" si="134"/>
        <v>3</v>
      </c>
      <c r="GB46" s="124">
        <f t="shared" si="135"/>
        <v>0</v>
      </c>
      <c r="GC46" s="125">
        <f t="shared" si="136"/>
        <v>2</v>
      </c>
      <c r="GD46" s="125">
        <v>1.2101409999999999</v>
      </c>
      <c r="GE46" s="125">
        <f t="shared" si="137"/>
        <v>2</v>
      </c>
      <c r="GF46" s="125">
        <f t="shared" si="138"/>
        <v>0</v>
      </c>
      <c r="GG46" s="125">
        <f t="shared" si="139"/>
        <v>2.4202819999999998</v>
      </c>
      <c r="GH46" s="126">
        <f t="shared" si="140"/>
        <v>1</v>
      </c>
      <c r="GI46" s="126">
        <v>0.80188999999999999</v>
      </c>
      <c r="GJ46" s="126">
        <f t="shared" si="141"/>
        <v>1</v>
      </c>
      <c r="GK46" s="126">
        <f t="shared" si="142"/>
        <v>0</v>
      </c>
      <c r="GL46" s="126">
        <f t="shared" si="143"/>
        <v>0.80188999999999999</v>
      </c>
      <c r="GM46" s="124">
        <f t="shared" si="144"/>
        <v>1</v>
      </c>
      <c r="GN46" s="124">
        <v>0.79674</v>
      </c>
      <c r="GO46" s="124">
        <f t="shared" si="145"/>
        <v>1</v>
      </c>
      <c r="GP46" s="124">
        <f t="shared" si="146"/>
        <v>0</v>
      </c>
      <c r="GQ46" s="124">
        <f t="shared" si="147"/>
        <v>0.79674</v>
      </c>
      <c r="GR46" s="100">
        <f t="shared" si="148"/>
        <v>2</v>
      </c>
      <c r="GS46" s="100">
        <v>1.1258699999999999</v>
      </c>
      <c r="GT46" s="100">
        <f t="shared" si="149"/>
        <v>2</v>
      </c>
      <c r="GU46" s="100">
        <f t="shared" si="150"/>
        <v>0</v>
      </c>
      <c r="GV46" s="100">
        <f t="shared" si="151"/>
        <v>2.2517399999999999</v>
      </c>
      <c r="GW46" s="125">
        <f t="shared" si="152"/>
        <v>2</v>
      </c>
      <c r="GX46" s="125">
        <v>1.2413000000000001</v>
      </c>
      <c r="GY46" s="125">
        <f t="shared" si="153"/>
        <v>2</v>
      </c>
      <c r="GZ46" s="125">
        <f t="shared" si="154"/>
        <v>0</v>
      </c>
      <c r="HA46" s="125">
        <f t="shared" si="155"/>
        <v>2.4826000000000001</v>
      </c>
      <c r="HB46" s="81">
        <f t="shared" si="156"/>
        <v>13.760389999999999</v>
      </c>
      <c r="HC46" s="127">
        <f t="shared" si="157"/>
        <v>1</v>
      </c>
      <c r="HD46" s="127">
        <v>1.12415</v>
      </c>
      <c r="HE46" s="127">
        <f t="shared" si="158"/>
        <v>0</v>
      </c>
      <c r="HF46" s="127">
        <f t="shared" si="159"/>
        <v>1</v>
      </c>
      <c r="HG46" s="127">
        <f t="shared" si="160"/>
        <v>0</v>
      </c>
      <c r="HH46" s="120">
        <f t="shared" si="161"/>
        <v>2</v>
      </c>
      <c r="HI46" s="120">
        <v>1.1006800000000001</v>
      </c>
      <c r="HJ46" s="120">
        <f t="shared" si="162"/>
        <v>2</v>
      </c>
      <c r="HK46" s="120">
        <f t="shared" si="163"/>
        <v>0</v>
      </c>
      <c r="HL46" s="120">
        <f t="shared" si="164"/>
        <v>2.2013600000000002</v>
      </c>
      <c r="HM46" s="123">
        <f t="shared" si="165"/>
        <v>2</v>
      </c>
      <c r="HN46" s="123">
        <v>1.1006800000000001</v>
      </c>
      <c r="HO46" s="123">
        <f t="shared" si="166"/>
        <v>2</v>
      </c>
      <c r="HP46" s="123">
        <f t="shared" si="167"/>
        <v>0</v>
      </c>
      <c r="HQ46" s="123">
        <f t="shared" si="168"/>
        <v>2.2013600000000002</v>
      </c>
      <c r="HR46" s="122">
        <f t="shared" si="169"/>
        <v>2</v>
      </c>
      <c r="HS46" s="122">
        <v>1.12415</v>
      </c>
      <c r="HT46" s="122">
        <f t="shared" si="170"/>
        <v>2</v>
      </c>
      <c r="HU46" s="122">
        <f t="shared" si="171"/>
        <v>0</v>
      </c>
      <c r="HV46" s="122">
        <f t="shared" si="172"/>
        <v>2.2483</v>
      </c>
      <c r="HW46" s="81">
        <f t="shared" si="173"/>
        <v>6.6510200000000008</v>
      </c>
      <c r="HX46" s="128">
        <f t="shared" si="174"/>
        <v>28.854759975</v>
      </c>
      <c r="IN46" s="46" t="s">
        <v>98</v>
      </c>
      <c r="IO46" s="46" t="s">
        <v>114</v>
      </c>
      <c r="IP46" s="46" t="s">
        <v>298</v>
      </c>
    </row>
    <row r="47" spans="1:250">
      <c r="A47" s="76">
        <v>39</v>
      </c>
      <c r="B47" s="77" t="s">
        <v>115</v>
      </c>
      <c r="C47" s="78" t="s">
        <v>98</v>
      </c>
      <c r="D47" s="79">
        <f>'[1]DATOS-QUINTO'!AK47</f>
        <v>1</v>
      </c>
      <c r="E47" s="80">
        <f>'[1]DATOS-QUINTO'!AL47</f>
        <v>0</v>
      </c>
      <c r="F47" s="80">
        <f>'[1]DATOS-QUINTO'!AM47</f>
        <v>0</v>
      </c>
      <c r="G47" s="80">
        <f>'[1]DATOS-QUINTO'!AN47</f>
        <v>0</v>
      </c>
      <c r="H47" s="80">
        <f>'[1]DATOS-QUINTO'!AO47</f>
        <v>1</v>
      </c>
      <c r="I47" s="80">
        <f>'[1]DATOS-QUINTO'!AP47</f>
        <v>1</v>
      </c>
      <c r="J47" s="80">
        <f>'[1]DATOS-QUINTO'!AQ47</f>
        <v>1</v>
      </c>
      <c r="K47" s="87">
        <f>'[1]DATOS-QUINTO'!AR47</f>
        <v>1</v>
      </c>
      <c r="L47" s="87">
        <f>'[1]DATOS-QUINTO'!AS47</f>
        <v>1</v>
      </c>
      <c r="M47" s="87">
        <f>'[1]DATOS-QUINTO'!AT47</f>
        <v>1</v>
      </c>
      <c r="N47" s="87">
        <f>'[1]DATOS-QUINTO'!AU47</f>
        <v>1</v>
      </c>
      <c r="O47" s="87">
        <f>'[1]DATOS-QUINTO'!AV47</f>
        <v>1</v>
      </c>
      <c r="P47" s="87">
        <f>'[1]DATOS-QUINTO'!AW47</f>
        <v>1</v>
      </c>
      <c r="Q47" s="87">
        <f>'[1]DATOS-QUINTO'!AX47</f>
        <v>0</v>
      </c>
      <c r="R47" s="87">
        <f>'[1]DATOS-QUINTO'!AY47</f>
        <v>1</v>
      </c>
      <c r="S47" s="87">
        <f>'[1]DATOS-QUINTO'!AZ47</f>
        <v>1</v>
      </c>
      <c r="T47" s="90">
        <f>'[1]DATOS-QUINTO'!BA47</f>
        <v>0</v>
      </c>
      <c r="U47" s="90">
        <f>'[1]DATOS-QUINTO'!BB47</f>
        <v>1</v>
      </c>
      <c r="V47" s="90">
        <f>'[1]DATOS-QUINTO'!BC47</f>
        <v>0</v>
      </c>
      <c r="W47" s="90">
        <f>'[1]DATOS-QUINTO'!BD47</f>
        <v>0</v>
      </c>
      <c r="X47" s="90">
        <f>'[1]DATOS-QUINTO'!BE47</f>
        <v>0</v>
      </c>
      <c r="Y47" s="90">
        <f>'[1]DATOS-QUINTO'!BF47</f>
        <v>0</v>
      </c>
      <c r="Z47" s="90">
        <f>'[1]DATOS-QUINTO'!BG47</f>
        <v>1</v>
      </c>
      <c r="AA47" s="50">
        <f>'[1]DATOS-QUINTO'!BH47</f>
        <v>0</v>
      </c>
      <c r="AB47" s="50">
        <f>'[1]DATOS-QUINTO'!BI47</f>
        <v>1</v>
      </c>
      <c r="AC47" s="50">
        <f>'[1]DATOS-QUINTO'!BJ47</f>
        <v>0</v>
      </c>
      <c r="AD47" s="50">
        <f>'[1]DATOS-QUINTO'!BK47</f>
        <v>0</v>
      </c>
      <c r="AE47" s="50">
        <f>'[1]DATOS-QUINTO'!BL47</f>
        <v>0</v>
      </c>
      <c r="AF47" s="50">
        <f>'[1]DATOS-QUINTO'!BM47</f>
        <v>1</v>
      </c>
      <c r="AG47" s="100">
        <f>'[1]DATOS-QUINTO'!BN47</f>
        <v>1</v>
      </c>
      <c r="AH47" s="100">
        <f>'[1]DATOS-QUINTO'!BO47</f>
        <v>1</v>
      </c>
      <c r="AI47" s="100">
        <f>'[1]DATOS-QUINTO'!BP47</f>
        <v>0</v>
      </c>
      <c r="AJ47" s="100">
        <f>'[1]DATOS-QUINTO'!BQ47</f>
        <v>0</v>
      </c>
      <c r="AK47" s="101">
        <f t="shared" si="44"/>
        <v>1</v>
      </c>
      <c r="AL47" s="101">
        <f t="shared" si="45"/>
        <v>1.12415</v>
      </c>
      <c r="AM47" s="101">
        <f t="shared" si="46"/>
        <v>0</v>
      </c>
      <c r="AN47" s="101">
        <f t="shared" si="47"/>
        <v>0</v>
      </c>
      <c r="AO47" s="101">
        <f t="shared" si="48"/>
        <v>0</v>
      </c>
      <c r="AP47" s="101">
        <f t="shared" si="49"/>
        <v>0</v>
      </c>
      <c r="AQ47" s="101">
        <f t="shared" si="50"/>
        <v>1</v>
      </c>
      <c r="AR47" s="101">
        <f t="shared" si="51"/>
        <v>1.6583374</v>
      </c>
      <c r="AS47" s="101">
        <f t="shared" si="52"/>
        <v>1</v>
      </c>
      <c r="AT47" s="101">
        <f t="shared" si="53"/>
        <v>1.6587874499999999</v>
      </c>
      <c r="AU47" s="101">
        <f t="shared" si="54"/>
        <v>1</v>
      </c>
      <c r="AV47" s="101">
        <f t="shared" si="55"/>
        <v>1.6782674</v>
      </c>
      <c r="AW47" s="102">
        <f t="shared" si="56"/>
        <v>2</v>
      </c>
      <c r="AX47" s="102">
        <f t="shared" si="57"/>
        <v>2.2483</v>
      </c>
      <c r="AY47" s="102">
        <f t="shared" si="58"/>
        <v>2</v>
      </c>
      <c r="AZ47" s="102">
        <f t="shared" si="59"/>
        <v>2.2013600000000002</v>
      </c>
      <c r="BA47" s="102">
        <f t="shared" si="60"/>
        <v>2</v>
      </c>
      <c r="BB47" s="102">
        <f t="shared" si="61"/>
        <v>1.942896</v>
      </c>
      <c r="BC47" s="102">
        <f t="shared" si="62"/>
        <v>2</v>
      </c>
      <c r="BD47" s="102">
        <f t="shared" si="63"/>
        <v>2.0428280000000001</v>
      </c>
      <c r="BE47" s="103">
        <f t="shared" si="64"/>
        <v>1</v>
      </c>
      <c r="BF47" s="103">
        <f t="shared" si="65"/>
        <v>1.2698590000000001</v>
      </c>
      <c r="BG47" s="103">
        <f t="shared" si="66"/>
        <v>0</v>
      </c>
      <c r="BH47" s="103">
        <f t="shared" si="67"/>
        <v>0</v>
      </c>
      <c r="BI47" s="103">
        <f t="shared" si="68"/>
        <v>0</v>
      </c>
      <c r="BJ47" s="103">
        <f t="shared" si="69"/>
        <v>0</v>
      </c>
      <c r="BK47" s="103">
        <f t="shared" si="70"/>
        <v>1</v>
      </c>
      <c r="BL47" s="103">
        <f t="shared" si="71"/>
        <v>0.80188999999999999</v>
      </c>
      <c r="BM47" s="104">
        <f t="shared" si="72"/>
        <v>1</v>
      </c>
      <c r="BN47" s="104">
        <f t="shared" si="73"/>
        <v>1.52482685</v>
      </c>
      <c r="BO47" s="104">
        <f t="shared" si="74"/>
        <v>0</v>
      </c>
      <c r="BP47" s="104">
        <f t="shared" si="75"/>
        <v>0</v>
      </c>
      <c r="BQ47" s="104">
        <f t="shared" si="76"/>
        <v>1</v>
      </c>
      <c r="BR47" s="104">
        <f t="shared" si="77"/>
        <v>1.1547487000000001</v>
      </c>
      <c r="BS47" s="104">
        <f t="shared" si="78"/>
        <v>2</v>
      </c>
      <c r="BT47" s="104">
        <f t="shared" si="79"/>
        <v>2.2517399999999999</v>
      </c>
      <c r="BU47" s="105">
        <f t="shared" si="80"/>
        <v>0</v>
      </c>
      <c r="BV47" s="105">
        <f t="shared" si="81"/>
        <v>0</v>
      </c>
      <c r="BW47" s="100">
        <f t="shared" si="15"/>
        <v>1.12415</v>
      </c>
      <c r="BX47" s="90">
        <f t="shared" si="16"/>
        <v>0</v>
      </c>
      <c r="BY47" s="100">
        <f t="shared" si="17"/>
        <v>0</v>
      </c>
      <c r="BZ47" s="106">
        <f t="shared" si="18"/>
        <v>1.6583374</v>
      </c>
      <c r="CA47" s="90">
        <f t="shared" si="19"/>
        <v>1.6587874499999999</v>
      </c>
      <c r="CB47" s="106">
        <f t="shared" si="20"/>
        <v>1.6782674</v>
      </c>
      <c r="CC47" s="87">
        <f t="shared" si="21"/>
        <v>2.2483</v>
      </c>
      <c r="CD47" s="107">
        <f t="shared" si="22"/>
        <v>2.2013600000000002</v>
      </c>
      <c r="CE47" s="108">
        <f t="shared" si="23"/>
        <v>1.942896</v>
      </c>
      <c r="CF47" s="80">
        <f t="shared" si="24"/>
        <v>2.0428280000000001</v>
      </c>
      <c r="CG47" s="83">
        <f t="shared" si="82"/>
        <v>1.2698590000000001</v>
      </c>
      <c r="CH47" s="108">
        <f t="shared" si="25"/>
        <v>0</v>
      </c>
      <c r="CI47" s="80">
        <f t="shared" si="26"/>
        <v>0</v>
      </c>
      <c r="CJ47" s="90">
        <f t="shared" si="27"/>
        <v>0.80188999999999999</v>
      </c>
      <c r="CK47" s="109">
        <f t="shared" si="28"/>
        <v>1.52482685</v>
      </c>
      <c r="CL47" s="110">
        <f t="shared" si="29"/>
        <v>0</v>
      </c>
      <c r="CM47" s="111">
        <f t="shared" si="30"/>
        <v>1.1547487000000001</v>
      </c>
      <c r="CN47" s="87">
        <f t="shared" si="31"/>
        <v>2.2517399999999999</v>
      </c>
      <c r="CO47" s="112">
        <f t="shared" si="32"/>
        <v>0</v>
      </c>
      <c r="CP47" s="113">
        <f t="shared" si="83"/>
        <v>21.557990799999999</v>
      </c>
      <c r="CQ47" s="113">
        <f t="shared" si="33"/>
        <v>29</v>
      </c>
      <c r="CR47" s="112">
        <f t="shared" si="34"/>
        <v>18</v>
      </c>
      <c r="CS47" s="112">
        <f t="shared" si="35"/>
        <v>15</v>
      </c>
      <c r="CT47" s="57" t="s">
        <v>115</v>
      </c>
      <c r="CU47" s="94">
        <f t="shared" si="36"/>
        <v>6.1195422500000003</v>
      </c>
      <c r="CV47" s="94">
        <f t="shared" si="37"/>
        <v>8.4353839999999991</v>
      </c>
      <c r="CW47" s="94">
        <f t="shared" si="38"/>
        <v>2.0717490000000001</v>
      </c>
      <c r="CX47" s="94">
        <f t="shared" si="39"/>
        <v>2.67957555</v>
      </c>
      <c r="CY47" s="94">
        <f t="shared" si="40"/>
        <v>2.2517399999999999</v>
      </c>
      <c r="CZ47" s="58" t="s">
        <v>115</v>
      </c>
      <c r="DA47" s="116">
        <f t="shared" ref="DA47:DE47" si="212">CU47/$CP47</f>
        <v>0.28386422031500269</v>
      </c>
      <c r="DB47" s="116">
        <f t="shared" si="212"/>
        <v>0.39128804155533825</v>
      </c>
      <c r="DC47" s="116">
        <f t="shared" si="212"/>
        <v>9.6101209951346675E-2</v>
      </c>
      <c r="DD47" s="116">
        <f t="shared" si="212"/>
        <v>0.1242961635367244</v>
      </c>
      <c r="DE47" s="116">
        <f t="shared" si="212"/>
        <v>0.10445036464158802</v>
      </c>
      <c r="DF47" s="58" t="s">
        <v>115</v>
      </c>
      <c r="DG47" s="116">
        <f t="shared" si="42"/>
        <v>0.54545454545454541</v>
      </c>
      <c r="DH47" s="116">
        <f t="shared" si="43"/>
        <v>0.45454545454545453</v>
      </c>
      <c r="DI47" s="46">
        <f>'RANKING-QUINTOS'!L42</f>
        <v>0</v>
      </c>
      <c r="DJ47" s="46">
        <f t="shared" si="85"/>
        <v>11</v>
      </c>
      <c r="DK47" s="118" t="str">
        <f t="shared" si="86"/>
        <v>Pacobb15</v>
      </c>
      <c r="DL47" s="46" t="str">
        <f t="shared" si="87"/>
        <v>VELA  ALEMAN  FERNANDA VALESKA</v>
      </c>
      <c r="DM47" s="46">
        <v>5</v>
      </c>
      <c r="DN47" s="46" t="s">
        <v>75</v>
      </c>
      <c r="DO47" s="46" t="s">
        <v>186</v>
      </c>
      <c r="DP47" s="46" t="s">
        <v>187</v>
      </c>
      <c r="DQ47" s="46">
        <f t="shared" si="88"/>
        <v>32</v>
      </c>
      <c r="DR47" s="46" t="str">
        <f t="shared" si="89"/>
        <v xml:space="preserve"> </v>
      </c>
      <c r="DS47" s="46">
        <v>33</v>
      </c>
      <c r="DT47" s="46">
        <f t="shared" si="90"/>
        <v>18</v>
      </c>
      <c r="DU47" s="46">
        <f t="shared" si="91"/>
        <v>15</v>
      </c>
      <c r="DV47" s="46">
        <f>'RESULTADOS QUINTO'!HX47</f>
        <v>21.557990799999999</v>
      </c>
      <c r="DW47" s="46">
        <f t="shared" si="92"/>
        <v>11</v>
      </c>
      <c r="DX47" s="119">
        <f t="shared" si="93"/>
        <v>0.54545454545454541</v>
      </c>
      <c r="DY47" s="119"/>
      <c r="EC47" s="120">
        <f t="shared" si="94"/>
        <v>1</v>
      </c>
      <c r="ED47" s="120">
        <v>1.6782674</v>
      </c>
      <c r="EE47" s="120">
        <f t="shared" si="95"/>
        <v>1</v>
      </c>
      <c r="EF47" s="120">
        <f t="shared" si="96"/>
        <v>0</v>
      </c>
      <c r="EG47" s="120">
        <f t="shared" si="97"/>
        <v>1.6782674</v>
      </c>
      <c r="EH47" s="121">
        <f t="shared" si="98"/>
        <v>1</v>
      </c>
      <c r="EI47" s="121">
        <v>1.6587874499999999</v>
      </c>
      <c r="EJ47" s="121">
        <f t="shared" si="99"/>
        <v>1</v>
      </c>
      <c r="EK47" s="121">
        <f t="shared" si="100"/>
        <v>0</v>
      </c>
      <c r="EL47" s="121">
        <f t="shared" si="101"/>
        <v>1.6587874499999999</v>
      </c>
      <c r="EM47" s="122">
        <f t="shared" si="102"/>
        <v>1</v>
      </c>
      <c r="EN47" s="122">
        <v>1.6495770000000001</v>
      </c>
      <c r="EO47" s="122">
        <f t="shared" si="103"/>
        <v>0</v>
      </c>
      <c r="EP47" s="122">
        <f t="shared" si="104"/>
        <v>1</v>
      </c>
      <c r="EQ47" s="122">
        <f t="shared" si="105"/>
        <v>0</v>
      </c>
      <c r="ER47" s="123">
        <f t="shared" si="106"/>
        <v>1</v>
      </c>
      <c r="ES47" s="123">
        <v>1.6583374</v>
      </c>
      <c r="ET47" s="123">
        <f t="shared" si="107"/>
        <v>1</v>
      </c>
      <c r="EU47" s="123">
        <f t="shared" si="108"/>
        <v>0</v>
      </c>
      <c r="EV47" s="123">
        <f t="shared" si="109"/>
        <v>1.6583374</v>
      </c>
      <c r="EW47" s="64">
        <f t="shared" si="110"/>
        <v>4.9953922500000001</v>
      </c>
      <c r="EX47" s="124">
        <f t="shared" si="111"/>
        <v>2</v>
      </c>
      <c r="EY47" s="124">
        <v>1.52482685</v>
      </c>
      <c r="EZ47" s="124">
        <f t="shared" si="112"/>
        <v>1</v>
      </c>
      <c r="FA47" s="124">
        <f t="shared" si="113"/>
        <v>1</v>
      </c>
      <c r="FB47" s="124">
        <f t="shared" si="114"/>
        <v>1.52482685</v>
      </c>
      <c r="FC47" s="123">
        <f t="shared" si="115"/>
        <v>2</v>
      </c>
      <c r="FD47" s="123">
        <v>1.4254114250000001</v>
      </c>
      <c r="FE47" s="123">
        <f t="shared" si="116"/>
        <v>0</v>
      </c>
      <c r="FF47" s="123">
        <f t="shared" si="117"/>
        <v>2</v>
      </c>
      <c r="FG47" s="123">
        <f t="shared" si="118"/>
        <v>0</v>
      </c>
      <c r="FH47" s="122">
        <f t="shared" si="119"/>
        <v>2</v>
      </c>
      <c r="FI47" s="122">
        <v>1.1547487000000001</v>
      </c>
      <c r="FJ47" s="122">
        <f t="shared" si="120"/>
        <v>1</v>
      </c>
      <c r="FK47" s="122">
        <f t="shared" si="121"/>
        <v>1</v>
      </c>
      <c r="FL47" s="122">
        <f t="shared" si="122"/>
        <v>1.1547487000000001</v>
      </c>
      <c r="FM47" s="81">
        <f t="shared" si="123"/>
        <v>2.67957555</v>
      </c>
      <c r="FN47" s="123">
        <f t="shared" si="124"/>
        <v>3</v>
      </c>
      <c r="FO47" s="123">
        <v>1.021414</v>
      </c>
      <c r="FP47" s="123">
        <f t="shared" si="125"/>
        <v>2</v>
      </c>
      <c r="FQ47" s="123">
        <f t="shared" si="126"/>
        <v>1</v>
      </c>
      <c r="FR47" s="123">
        <f t="shared" si="127"/>
        <v>2.0428280000000001</v>
      </c>
      <c r="FS47" s="121">
        <f t="shared" si="128"/>
        <v>2</v>
      </c>
      <c r="FT47" s="121">
        <v>0.97144799999999998</v>
      </c>
      <c r="FU47" s="121">
        <f t="shared" si="129"/>
        <v>2</v>
      </c>
      <c r="FV47" s="121">
        <f t="shared" si="130"/>
        <v>0</v>
      </c>
      <c r="FW47" s="121">
        <f t="shared" si="131"/>
        <v>1.942896</v>
      </c>
      <c r="FX47" s="124">
        <f t="shared" si="177"/>
        <v>3</v>
      </c>
      <c r="FY47" s="124">
        <v>1.2698590000000001</v>
      </c>
      <c r="FZ47" s="124">
        <f t="shared" si="133"/>
        <v>1</v>
      </c>
      <c r="GA47" s="124">
        <f t="shared" si="134"/>
        <v>2</v>
      </c>
      <c r="GB47" s="124">
        <f t="shared" si="135"/>
        <v>1.2698590000000001</v>
      </c>
      <c r="GC47" s="125">
        <f t="shared" si="136"/>
        <v>2</v>
      </c>
      <c r="GD47" s="125">
        <v>1.2101409999999999</v>
      </c>
      <c r="GE47" s="125">
        <f t="shared" si="137"/>
        <v>0</v>
      </c>
      <c r="GF47" s="125">
        <f t="shared" si="138"/>
        <v>2</v>
      </c>
      <c r="GG47" s="125">
        <f t="shared" si="139"/>
        <v>0</v>
      </c>
      <c r="GH47" s="126">
        <f t="shared" si="140"/>
        <v>1</v>
      </c>
      <c r="GI47" s="126">
        <v>0.80188999999999999</v>
      </c>
      <c r="GJ47" s="126">
        <f t="shared" si="141"/>
        <v>1</v>
      </c>
      <c r="GK47" s="126">
        <f t="shared" si="142"/>
        <v>0</v>
      </c>
      <c r="GL47" s="126">
        <f t="shared" si="143"/>
        <v>0.80188999999999999</v>
      </c>
      <c r="GM47" s="124">
        <f t="shared" si="144"/>
        <v>1</v>
      </c>
      <c r="GN47" s="124">
        <v>0.79674</v>
      </c>
      <c r="GO47" s="124">
        <f t="shared" si="145"/>
        <v>0</v>
      </c>
      <c r="GP47" s="124">
        <f t="shared" si="146"/>
        <v>1</v>
      </c>
      <c r="GQ47" s="124">
        <f t="shared" si="147"/>
        <v>0</v>
      </c>
      <c r="GR47" s="100">
        <f t="shared" si="148"/>
        <v>2</v>
      </c>
      <c r="GS47" s="100">
        <v>1.1258699999999999</v>
      </c>
      <c r="GT47" s="100">
        <f t="shared" si="149"/>
        <v>2</v>
      </c>
      <c r="GU47" s="100">
        <f t="shared" si="150"/>
        <v>0</v>
      </c>
      <c r="GV47" s="100">
        <f t="shared" si="151"/>
        <v>2.2517399999999999</v>
      </c>
      <c r="GW47" s="125">
        <f t="shared" si="152"/>
        <v>2</v>
      </c>
      <c r="GX47" s="125">
        <v>1.2413000000000001</v>
      </c>
      <c r="GY47" s="125">
        <f t="shared" si="153"/>
        <v>0</v>
      </c>
      <c r="GZ47" s="125">
        <f t="shared" si="154"/>
        <v>2</v>
      </c>
      <c r="HA47" s="125">
        <f t="shared" si="155"/>
        <v>0</v>
      </c>
      <c r="HB47" s="81">
        <f t="shared" si="156"/>
        <v>8.3092129999999997</v>
      </c>
      <c r="HC47" s="127">
        <f t="shared" si="157"/>
        <v>1</v>
      </c>
      <c r="HD47" s="127">
        <v>1.12415</v>
      </c>
      <c r="HE47" s="127">
        <f t="shared" si="158"/>
        <v>1</v>
      </c>
      <c r="HF47" s="127">
        <f t="shared" si="159"/>
        <v>0</v>
      </c>
      <c r="HG47" s="127">
        <f t="shared" si="160"/>
        <v>1.12415</v>
      </c>
      <c r="HH47" s="120">
        <f t="shared" si="161"/>
        <v>2</v>
      </c>
      <c r="HI47" s="120">
        <v>1.1006800000000001</v>
      </c>
      <c r="HJ47" s="120">
        <f t="shared" si="162"/>
        <v>0</v>
      </c>
      <c r="HK47" s="120">
        <f t="shared" si="163"/>
        <v>2</v>
      </c>
      <c r="HL47" s="120">
        <f t="shared" si="164"/>
        <v>0</v>
      </c>
      <c r="HM47" s="123">
        <f t="shared" si="165"/>
        <v>2</v>
      </c>
      <c r="HN47" s="123">
        <v>1.1006800000000001</v>
      </c>
      <c r="HO47" s="123">
        <f t="shared" si="166"/>
        <v>2</v>
      </c>
      <c r="HP47" s="123">
        <f t="shared" si="167"/>
        <v>0</v>
      </c>
      <c r="HQ47" s="123">
        <f t="shared" si="168"/>
        <v>2.2013600000000002</v>
      </c>
      <c r="HR47" s="122">
        <f t="shared" si="169"/>
        <v>2</v>
      </c>
      <c r="HS47" s="122">
        <v>1.12415</v>
      </c>
      <c r="HT47" s="122">
        <f t="shared" si="170"/>
        <v>2</v>
      </c>
      <c r="HU47" s="122">
        <f t="shared" si="171"/>
        <v>0</v>
      </c>
      <c r="HV47" s="122">
        <f t="shared" si="172"/>
        <v>2.2483</v>
      </c>
      <c r="HW47" s="81">
        <f t="shared" si="173"/>
        <v>5.5738099999999999</v>
      </c>
      <c r="HX47" s="128">
        <f t="shared" si="174"/>
        <v>21.557990799999999</v>
      </c>
      <c r="IN47" s="46" t="s">
        <v>98</v>
      </c>
      <c r="IO47" s="46" t="s">
        <v>115</v>
      </c>
      <c r="IP47" s="46" t="s">
        <v>299</v>
      </c>
    </row>
    <row r="48" spans="1:250" hidden="1"/>
    <row r="49" spans="2:36" ht="255.75" hidden="1" customHeight="1"/>
    <row r="50" spans="2:36" hidden="1"/>
    <row r="51" spans="2:36" hidden="1"/>
    <row r="52" spans="2:36" hidden="1"/>
    <row r="53" spans="2:36" hidden="1">
      <c r="B53" s="46" t="s">
        <v>188</v>
      </c>
    </row>
    <row r="54" spans="2:36" hidden="1">
      <c r="B54" s="81" t="s">
        <v>189</v>
      </c>
      <c r="C54" s="81"/>
      <c r="D54" s="81">
        <f t="shared" ref="D54:AJ54" si="213">COUNTIF(D9:D47,"1")</f>
        <v>21</v>
      </c>
      <c r="E54" s="81">
        <f t="shared" si="213"/>
        <v>27</v>
      </c>
      <c r="F54" s="81">
        <f t="shared" si="213"/>
        <v>26</v>
      </c>
      <c r="G54" s="81">
        <f t="shared" si="213"/>
        <v>14</v>
      </c>
      <c r="H54" s="81">
        <f t="shared" si="213"/>
        <v>18</v>
      </c>
      <c r="I54" s="81">
        <f t="shared" si="213"/>
        <v>27</v>
      </c>
      <c r="J54" s="81">
        <f t="shared" si="213"/>
        <v>16</v>
      </c>
      <c r="K54" s="81">
        <f t="shared" si="213"/>
        <v>39</v>
      </c>
      <c r="L54" s="81">
        <f t="shared" si="213"/>
        <v>38</v>
      </c>
      <c r="M54" s="81">
        <f t="shared" si="213"/>
        <v>34</v>
      </c>
      <c r="N54" s="81">
        <f t="shared" si="213"/>
        <v>39</v>
      </c>
      <c r="O54" s="81">
        <f t="shared" si="213"/>
        <v>28</v>
      </c>
      <c r="P54" s="81">
        <f t="shared" si="213"/>
        <v>33</v>
      </c>
      <c r="Q54" s="81">
        <f t="shared" si="213"/>
        <v>25</v>
      </c>
      <c r="R54" s="81">
        <f t="shared" si="213"/>
        <v>23</v>
      </c>
      <c r="S54" s="81">
        <f t="shared" si="213"/>
        <v>39</v>
      </c>
      <c r="T54" s="81">
        <f t="shared" si="213"/>
        <v>17</v>
      </c>
      <c r="U54" s="81">
        <f t="shared" si="213"/>
        <v>16</v>
      </c>
      <c r="V54" s="81">
        <f t="shared" si="213"/>
        <v>22</v>
      </c>
      <c r="W54" s="81">
        <f t="shared" si="213"/>
        <v>30</v>
      </c>
      <c r="X54" s="81">
        <f t="shared" si="213"/>
        <v>24</v>
      </c>
      <c r="Y54" s="81">
        <f t="shared" si="213"/>
        <v>23</v>
      </c>
      <c r="Z54" s="81">
        <f t="shared" si="213"/>
        <v>37</v>
      </c>
      <c r="AA54" s="81">
        <f t="shared" si="213"/>
        <v>16</v>
      </c>
      <c r="AB54" s="81">
        <f t="shared" si="213"/>
        <v>15</v>
      </c>
      <c r="AC54" s="81">
        <f t="shared" si="213"/>
        <v>22</v>
      </c>
      <c r="AD54" s="81">
        <f t="shared" si="213"/>
        <v>8</v>
      </c>
      <c r="AE54" s="81">
        <f t="shared" si="213"/>
        <v>34</v>
      </c>
      <c r="AF54" s="81">
        <f t="shared" si="213"/>
        <v>36</v>
      </c>
      <c r="AG54" s="81">
        <f t="shared" si="213"/>
        <v>33</v>
      </c>
      <c r="AH54" s="81">
        <f t="shared" si="213"/>
        <v>38</v>
      </c>
      <c r="AI54" s="81">
        <f t="shared" si="213"/>
        <v>14</v>
      </c>
      <c r="AJ54" s="81">
        <f t="shared" si="213"/>
        <v>23</v>
      </c>
    </row>
    <row r="55" spans="2:36" hidden="1">
      <c r="B55" s="82" t="s">
        <v>182</v>
      </c>
      <c r="C55" s="82"/>
      <c r="D55" s="82">
        <f t="shared" ref="D55:AJ55" si="214">39-D54</f>
        <v>18</v>
      </c>
      <c r="E55" s="82">
        <f t="shared" si="214"/>
        <v>12</v>
      </c>
      <c r="F55" s="82">
        <f t="shared" si="214"/>
        <v>13</v>
      </c>
      <c r="G55" s="82">
        <f t="shared" si="214"/>
        <v>25</v>
      </c>
      <c r="H55" s="82">
        <f t="shared" si="214"/>
        <v>21</v>
      </c>
      <c r="I55" s="82">
        <f t="shared" si="214"/>
        <v>12</v>
      </c>
      <c r="J55" s="82">
        <f t="shared" si="214"/>
        <v>23</v>
      </c>
      <c r="K55" s="82">
        <f t="shared" si="214"/>
        <v>0</v>
      </c>
      <c r="L55" s="82">
        <f t="shared" si="214"/>
        <v>1</v>
      </c>
      <c r="M55" s="82">
        <f t="shared" si="214"/>
        <v>5</v>
      </c>
      <c r="N55" s="82">
        <f t="shared" si="214"/>
        <v>0</v>
      </c>
      <c r="O55" s="82">
        <f t="shared" si="214"/>
        <v>11</v>
      </c>
      <c r="P55" s="82">
        <f t="shared" si="214"/>
        <v>6</v>
      </c>
      <c r="Q55" s="82">
        <f t="shared" si="214"/>
        <v>14</v>
      </c>
      <c r="R55" s="82">
        <f t="shared" si="214"/>
        <v>16</v>
      </c>
      <c r="S55" s="82">
        <f t="shared" si="214"/>
        <v>0</v>
      </c>
      <c r="T55" s="82">
        <f t="shared" si="214"/>
        <v>22</v>
      </c>
      <c r="U55" s="82">
        <f t="shared" si="214"/>
        <v>23</v>
      </c>
      <c r="V55" s="82">
        <f t="shared" si="214"/>
        <v>17</v>
      </c>
      <c r="W55" s="82">
        <f t="shared" si="214"/>
        <v>9</v>
      </c>
      <c r="X55" s="82">
        <f t="shared" si="214"/>
        <v>15</v>
      </c>
      <c r="Y55" s="82">
        <f t="shared" si="214"/>
        <v>16</v>
      </c>
      <c r="Z55" s="82">
        <f t="shared" si="214"/>
        <v>2</v>
      </c>
      <c r="AA55" s="82">
        <f t="shared" si="214"/>
        <v>23</v>
      </c>
      <c r="AB55" s="82">
        <f t="shared" si="214"/>
        <v>24</v>
      </c>
      <c r="AC55" s="82">
        <f t="shared" si="214"/>
        <v>17</v>
      </c>
      <c r="AD55" s="82">
        <f t="shared" si="214"/>
        <v>31</v>
      </c>
      <c r="AE55" s="82">
        <f t="shared" si="214"/>
        <v>5</v>
      </c>
      <c r="AF55" s="82">
        <f t="shared" si="214"/>
        <v>3</v>
      </c>
      <c r="AG55" s="82">
        <f t="shared" si="214"/>
        <v>6</v>
      </c>
      <c r="AH55" s="82">
        <f t="shared" si="214"/>
        <v>1</v>
      </c>
      <c r="AI55" s="82">
        <f t="shared" si="214"/>
        <v>25</v>
      </c>
      <c r="AJ55" s="82">
        <f t="shared" si="214"/>
        <v>16</v>
      </c>
    </row>
    <row r="56" spans="2:36" hidden="1"/>
    <row r="57" spans="2:36" hidden="1">
      <c r="B57" s="46" t="s">
        <v>190</v>
      </c>
    </row>
    <row r="58" spans="2:36" hidden="1">
      <c r="B58" s="83" t="s">
        <v>181</v>
      </c>
      <c r="C58" s="83"/>
      <c r="D58" s="84">
        <f t="shared" ref="D58:AJ58" si="215">D54/39</f>
        <v>0.53846153846153844</v>
      </c>
      <c r="E58" s="84">
        <f t="shared" si="215"/>
        <v>0.69230769230769229</v>
      </c>
      <c r="F58" s="84">
        <f t="shared" si="215"/>
        <v>0.66666666666666663</v>
      </c>
      <c r="G58" s="84">
        <f t="shared" si="215"/>
        <v>0.35897435897435898</v>
      </c>
      <c r="H58" s="84">
        <f t="shared" si="215"/>
        <v>0.46153846153846156</v>
      </c>
      <c r="I58" s="84">
        <f t="shared" si="215"/>
        <v>0.69230769230769229</v>
      </c>
      <c r="J58" s="84">
        <f t="shared" si="215"/>
        <v>0.41025641025641024</v>
      </c>
      <c r="K58" s="84">
        <f t="shared" si="215"/>
        <v>1</v>
      </c>
      <c r="L58" s="84">
        <f t="shared" si="215"/>
        <v>0.97435897435897434</v>
      </c>
      <c r="M58" s="84">
        <f t="shared" si="215"/>
        <v>0.87179487179487181</v>
      </c>
      <c r="N58" s="84">
        <f t="shared" si="215"/>
        <v>1</v>
      </c>
      <c r="O58" s="84">
        <f t="shared" si="215"/>
        <v>0.71794871794871795</v>
      </c>
      <c r="P58" s="84">
        <f t="shared" si="215"/>
        <v>0.84615384615384615</v>
      </c>
      <c r="Q58" s="84">
        <f t="shared" si="215"/>
        <v>0.64102564102564108</v>
      </c>
      <c r="R58" s="84">
        <f t="shared" si="215"/>
        <v>0.58974358974358976</v>
      </c>
      <c r="S58" s="84">
        <f t="shared" si="215"/>
        <v>1</v>
      </c>
      <c r="T58" s="84">
        <f t="shared" si="215"/>
        <v>0.4358974358974359</v>
      </c>
      <c r="U58" s="84">
        <f t="shared" si="215"/>
        <v>0.41025641025641024</v>
      </c>
      <c r="V58" s="84">
        <f t="shared" si="215"/>
        <v>0.5641025641025641</v>
      </c>
      <c r="W58" s="84">
        <f t="shared" si="215"/>
        <v>0.76923076923076927</v>
      </c>
      <c r="X58" s="84">
        <f t="shared" si="215"/>
        <v>0.61538461538461542</v>
      </c>
      <c r="Y58" s="84">
        <f t="shared" si="215"/>
        <v>0.58974358974358976</v>
      </c>
      <c r="Z58" s="84">
        <f t="shared" si="215"/>
        <v>0.94871794871794868</v>
      </c>
      <c r="AA58" s="84">
        <f t="shared" si="215"/>
        <v>0.41025641025641024</v>
      </c>
      <c r="AB58" s="84">
        <f t="shared" si="215"/>
        <v>0.38461538461538464</v>
      </c>
      <c r="AC58" s="84">
        <f t="shared" si="215"/>
        <v>0.5641025641025641</v>
      </c>
      <c r="AD58" s="84">
        <f t="shared" si="215"/>
        <v>0.20512820512820512</v>
      </c>
      <c r="AE58" s="84">
        <f t="shared" si="215"/>
        <v>0.87179487179487181</v>
      </c>
      <c r="AF58" s="84">
        <f t="shared" si="215"/>
        <v>0.92307692307692313</v>
      </c>
      <c r="AG58" s="84">
        <f t="shared" si="215"/>
        <v>0.84615384615384615</v>
      </c>
      <c r="AH58" s="84">
        <f t="shared" si="215"/>
        <v>0.97435897435897434</v>
      </c>
      <c r="AI58" s="84">
        <f t="shared" si="215"/>
        <v>0.35897435897435898</v>
      </c>
      <c r="AJ58" s="84">
        <f t="shared" si="215"/>
        <v>0.58974358974358976</v>
      </c>
    </row>
    <row r="59" spans="2:36" hidden="1">
      <c r="B59" s="82" t="s">
        <v>182</v>
      </c>
      <c r="C59" s="82"/>
      <c r="D59" s="85">
        <f t="shared" ref="D59:AJ59" si="216">D55/39</f>
        <v>0.46153846153846156</v>
      </c>
      <c r="E59" s="85">
        <f t="shared" si="216"/>
        <v>0.30769230769230771</v>
      </c>
      <c r="F59" s="85">
        <f t="shared" si="216"/>
        <v>0.33333333333333331</v>
      </c>
      <c r="G59" s="85">
        <f t="shared" si="216"/>
        <v>0.64102564102564108</v>
      </c>
      <c r="H59" s="85">
        <f t="shared" si="216"/>
        <v>0.53846153846153844</v>
      </c>
      <c r="I59" s="85">
        <f t="shared" si="216"/>
        <v>0.30769230769230771</v>
      </c>
      <c r="J59" s="85">
        <f t="shared" si="216"/>
        <v>0.58974358974358976</v>
      </c>
      <c r="K59" s="85">
        <f t="shared" si="216"/>
        <v>0</v>
      </c>
      <c r="L59" s="85">
        <f t="shared" si="216"/>
        <v>2.564102564102564E-2</v>
      </c>
      <c r="M59" s="85">
        <f t="shared" si="216"/>
        <v>0.12820512820512819</v>
      </c>
      <c r="N59" s="85">
        <f t="shared" si="216"/>
        <v>0</v>
      </c>
      <c r="O59" s="85">
        <f t="shared" si="216"/>
        <v>0.28205128205128205</v>
      </c>
      <c r="P59" s="85">
        <f t="shared" si="216"/>
        <v>0.15384615384615385</v>
      </c>
      <c r="Q59" s="85">
        <f t="shared" si="216"/>
        <v>0.35897435897435898</v>
      </c>
      <c r="R59" s="85">
        <f t="shared" si="216"/>
        <v>0.41025641025641024</v>
      </c>
      <c r="S59" s="85">
        <f t="shared" si="216"/>
        <v>0</v>
      </c>
      <c r="T59" s="85">
        <f t="shared" si="216"/>
        <v>0.5641025641025641</v>
      </c>
      <c r="U59" s="85">
        <f t="shared" si="216"/>
        <v>0.58974358974358976</v>
      </c>
      <c r="V59" s="85">
        <f t="shared" si="216"/>
        <v>0.4358974358974359</v>
      </c>
      <c r="W59" s="85">
        <f t="shared" si="216"/>
        <v>0.23076923076923078</v>
      </c>
      <c r="X59" s="85">
        <f t="shared" si="216"/>
        <v>0.38461538461538464</v>
      </c>
      <c r="Y59" s="85">
        <f t="shared" si="216"/>
        <v>0.41025641025641024</v>
      </c>
      <c r="Z59" s="85">
        <f t="shared" si="216"/>
        <v>5.128205128205128E-2</v>
      </c>
      <c r="AA59" s="85">
        <f t="shared" si="216"/>
        <v>0.58974358974358976</v>
      </c>
      <c r="AB59" s="85">
        <f t="shared" si="216"/>
        <v>0.61538461538461542</v>
      </c>
      <c r="AC59" s="85">
        <f t="shared" si="216"/>
        <v>0.4358974358974359</v>
      </c>
      <c r="AD59" s="85">
        <f t="shared" si="216"/>
        <v>0.79487179487179482</v>
      </c>
      <c r="AE59" s="85">
        <f t="shared" si="216"/>
        <v>0.12820512820512819</v>
      </c>
      <c r="AF59" s="85">
        <f t="shared" si="216"/>
        <v>7.6923076923076927E-2</v>
      </c>
      <c r="AG59" s="85">
        <f t="shared" si="216"/>
        <v>0.15384615384615385</v>
      </c>
      <c r="AH59" s="85">
        <f t="shared" si="216"/>
        <v>2.564102564102564E-2</v>
      </c>
      <c r="AI59" s="85">
        <f t="shared" si="216"/>
        <v>0.64102564102564108</v>
      </c>
      <c r="AJ59" s="85">
        <f t="shared" si="216"/>
        <v>0.41025641025641024</v>
      </c>
    </row>
    <row r="60" spans="2:36" hidden="1"/>
    <row r="61" spans="2:36" hidden="1"/>
    <row r="62" spans="2:36" hidden="1"/>
    <row r="63" spans="2:36" hidden="1"/>
    <row r="64" spans="2:36" hidden="1"/>
    <row r="65" spans="38:38" hidden="1"/>
    <row r="66" spans="38:38" hidden="1"/>
    <row r="67" spans="38:38" hidden="1"/>
    <row r="68" spans="38:38" hidden="1"/>
    <row r="69" spans="38:38" hidden="1"/>
    <row r="70" spans="38:38" hidden="1"/>
    <row r="71" spans="38:38" hidden="1"/>
    <row r="72" spans="38:38" hidden="1"/>
    <row r="73" spans="38:38" hidden="1"/>
    <row r="74" spans="38:38" hidden="1"/>
    <row r="75" spans="38:38" hidden="1">
      <c r="AL75" s="46">
        <v>7</v>
      </c>
    </row>
    <row r="76" spans="38:38" hidden="1"/>
    <row r="77" spans="38:38" hidden="1"/>
    <row r="78" spans="38:38" hidden="1"/>
    <row r="79" spans="38:38" hidden="1"/>
    <row r="80" spans="38:38" hidden="1"/>
    <row r="81" s="46" customFormat="1" hidden="1"/>
    <row r="82" s="46" customFormat="1" hidden="1"/>
    <row r="83" s="46" customFormat="1" hidden="1"/>
    <row r="84" s="46" customFormat="1" hidden="1"/>
    <row r="85" s="46" customFormat="1" hidden="1"/>
    <row r="86" s="46" customFormat="1" hidden="1"/>
    <row r="87" s="46" customFormat="1" hidden="1"/>
    <row r="88" s="46" customFormat="1" hidden="1"/>
    <row r="89" s="46" customFormat="1" hidden="1"/>
    <row r="90" s="46" customFormat="1" hidden="1"/>
    <row r="92" s="46" customFormat="1" hidden="1"/>
    <row r="93" s="46" customFormat="1" hidden="1"/>
    <row r="94" s="46" customFormat="1" hidden="1"/>
    <row r="95" s="46" customFormat="1" hidden="1"/>
    <row r="96" s="46" customFormat="1" hidden="1"/>
    <row r="97" s="46" customFormat="1" hidden="1"/>
    <row r="98" s="46" customFormat="1" hidden="1"/>
    <row r="99" s="46" customFormat="1" hidden="1"/>
    <row r="100" s="46" customFormat="1" hidden="1"/>
    <row r="101" s="46" customFormat="1" hidden="1"/>
    <row r="102" s="46" customFormat="1" hidden="1"/>
    <row r="103" s="46" customFormat="1" hidden="1"/>
    <row r="104" s="46" customFormat="1" hidden="1"/>
    <row r="105" s="46" customFormat="1" hidden="1"/>
    <row r="106" s="46" customFormat="1" hidden="1"/>
    <row r="107" s="46" customFormat="1" hidden="1"/>
    <row r="108" s="46" customFormat="1" hidden="1"/>
    <row r="109" s="46" customFormat="1" hidden="1"/>
    <row r="110" s="46" customFormat="1" hidden="1"/>
    <row r="111" s="46" customFormat="1" hidden="1"/>
    <row r="112" s="46" customFormat="1" hidden="1"/>
    <row r="113" s="46" customFormat="1" hidden="1"/>
    <row r="114" s="46" customFormat="1" hidden="1"/>
    <row r="115" s="46" customFormat="1" hidden="1"/>
    <row r="116" s="46" customFormat="1" hidden="1"/>
    <row r="117" s="46" customFormat="1" hidden="1"/>
    <row r="118" s="46" customFormat="1" hidden="1"/>
    <row r="119" s="46" customFormat="1" hidden="1"/>
    <row r="120" s="46" customFormat="1" hidden="1"/>
    <row r="121" s="46" customFormat="1" hidden="1"/>
    <row r="122" s="46" customFormat="1" hidden="1"/>
    <row r="123" s="46" customFormat="1" hidden="1"/>
    <row r="124" s="46" customFormat="1" hidden="1"/>
    <row r="125" s="46" customFormat="1" hidden="1"/>
    <row r="126" s="46" customFormat="1" hidden="1"/>
    <row r="127" s="46" customFormat="1" hidden="1"/>
    <row r="128" s="46" customFormat="1" hidden="1"/>
    <row r="129" s="46" customFormat="1" hidden="1"/>
    <row r="130" s="46" customFormat="1" hidden="1"/>
    <row r="131" s="46" customFormat="1" hidden="1"/>
    <row r="132" s="46" customFormat="1" hidden="1"/>
    <row r="133" s="46" customFormat="1" hidden="1"/>
    <row r="134" s="46" customFormat="1" hidden="1"/>
    <row r="135" s="46" customFormat="1" hidden="1"/>
    <row r="136" s="46" customFormat="1" hidden="1"/>
    <row r="137" s="46" customFormat="1" hidden="1"/>
    <row r="138" s="46" customFormat="1" hidden="1"/>
    <row r="139" s="46" customFormat="1" hidden="1"/>
    <row r="140" s="46" customFormat="1" hidden="1"/>
    <row r="141" s="46" customFormat="1" hidden="1"/>
    <row r="142" s="46" customFormat="1" hidden="1"/>
    <row r="143" s="46" customFormat="1" hidden="1"/>
  </sheetData>
  <sheetProtection algorithmName="SHA-512" hashValue="peT5fmwjCVnJxBL5QOwzYmYCSQR7+kvYYdTXL32ZQJZXIHdYvVX04q2/tLLJzPQi/ekZKEiA26Uo9kwwZxHkhA==" saltValue="PCJMJwVeJYxzJ7TY9AZUqA==" spinCount="100000" sheet="1" objects="1" scenarios="1" selectLockedCells="1" selectUnlockedCells="1"/>
  <mergeCells count="99">
    <mergeCell ref="A6:C7"/>
    <mergeCell ref="K6:L7"/>
    <mergeCell ref="M6:N7"/>
    <mergeCell ref="O6:P7"/>
    <mergeCell ref="W6:X7"/>
    <mergeCell ref="AA6:AB7"/>
    <mergeCell ref="CQ5:CQ8"/>
    <mergeCell ref="CR5:CR8"/>
    <mergeCell ref="CS5:CS8"/>
    <mergeCell ref="CU5:CU8"/>
    <mergeCell ref="Q6:S7"/>
    <mergeCell ref="T6:V7"/>
    <mergeCell ref="AC6:AD7"/>
    <mergeCell ref="AE6:AF7"/>
    <mergeCell ref="AG6:AH7"/>
    <mergeCell ref="AI6:AJ7"/>
    <mergeCell ref="CL5:CL8"/>
    <mergeCell ref="CM5:CM8"/>
    <mergeCell ref="CN5:CN8"/>
    <mergeCell ref="CO5:CO8"/>
    <mergeCell ref="CP5:CP8"/>
    <mergeCell ref="CG5:CG8"/>
    <mergeCell ref="CH5:CH8"/>
    <mergeCell ref="CI5:CI8"/>
    <mergeCell ref="CJ5:CJ8"/>
    <mergeCell ref="CK5:CK8"/>
    <mergeCell ref="CB5:CB8"/>
    <mergeCell ref="CC5:CC8"/>
    <mergeCell ref="CD5:CD8"/>
    <mergeCell ref="CE5:CE8"/>
    <mergeCell ref="CF5:CF8"/>
    <mergeCell ref="BW5:BW8"/>
    <mergeCell ref="BX5:BX8"/>
    <mergeCell ref="BY5:BY8"/>
    <mergeCell ref="BZ5:BZ8"/>
    <mergeCell ref="CA5:CA8"/>
    <mergeCell ref="BR6:BR8"/>
    <mergeCell ref="BS6:BS8"/>
    <mergeCell ref="BT6:BT8"/>
    <mergeCell ref="BU6:BU8"/>
    <mergeCell ref="BV6:BV8"/>
    <mergeCell ref="BM6:BM8"/>
    <mergeCell ref="BN6:BN8"/>
    <mergeCell ref="BO6:BO8"/>
    <mergeCell ref="BP6:BP8"/>
    <mergeCell ref="BQ6:BQ8"/>
    <mergeCell ref="BH6:BH8"/>
    <mergeCell ref="BI6:BI8"/>
    <mergeCell ref="BJ6:BJ8"/>
    <mergeCell ref="BK6:BK8"/>
    <mergeCell ref="BL6:BL8"/>
    <mergeCell ref="BC6:BC8"/>
    <mergeCell ref="BD6:BD8"/>
    <mergeCell ref="BE6:BE8"/>
    <mergeCell ref="BF6:BF8"/>
    <mergeCell ref="BG6:BG8"/>
    <mergeCell ref="AX6:AX8"/>
    <mergeCell ref="AY6:AY8"/>
    <mergeCell ref="AZ6:AZ8"/>
    <mergeCell ref="BA6:BA8"/>
    <mergeCell ref="BB6:BB8"/>
    <mergeCell ref="AS6:AS8"/>
    <mergeCell ref="AT6:AT8"/>
    <mergeCell ref="AU6:AU8"/>
    <mergeCell ref="AV6:AV8"/>
    <mergeCell ref="AW6:AW8"/>
    <mergeCell ref="AN6:AN8"/>
    <mergeCell ref="AO6:AO8"/>
    <mergeCell ref="AP6:AP8"/>
    <mergeCell ref="AQ6:AQ8"/>
    <mergeCell ref="AR6:AR8"/>
    <mergeCell ref="Y6:Y7"/>
    <mergeCell ref="Z6:Z7"/>
    <mergeCell ref="AK6:AK8"/>
    <mergeCell ref="AL6:AL8"/>
    <mergeCell ref="AM6:AM8"/>
    <mergeCell ref="D6:D7"/>
    <mergeCell ref="G6:G7"/>
    <mergeCell ref="H6:H7"/>
    <mergeCell ref="I6:I7"/>
    <mergeCell ref="J6:J7"/>
    <mergeCell ref="E6:F7"/>
    <mergeCell ref="AK5:AV5"/>
    <mergeCell ref="AW5:BD5"/>
    <mergeCell ref="BE5:BL5"/>
    <mergeCell ref="BM5:BR5"/>
    <mergeCell ref="BS5:BV5"/>
    <mergeCell ref="D4:AI4"/>
    <mergeCell ref="D5:J5"/>
    <mergeCell ref="K5:S5"/>
    <mergeCell ref="T5:Z5"/>
    <mergeCell ref="AA5:AF5"/>
    <mergeCell ref="AG5:AJ5"/>
    <mergeCell ref="D1:I1"/>
    <mergeCell ref="J1:AJ1"/>
    <mergeCell ref="D2:N2"/>
    <mergeCell ref="O2:AJ2"/>
    <mergeCell ref="D3:G3"/>
    <mergeCell ref="H3:AJ3"/>
  </mergeCells>
  <conditionalFormatting sqref="D9:D47">
    <cfRule type="iconSet" priority="3">
      <iconSet showValue="0">
        <cfvo type="percent" val="0"/>
        <cfvo type="percent" val="33"/>
        <cfvo type="percent" val="67"/>
      </iconSet>
    </cfRule>
  </conditionalFormatting>
  <conditionalFormatting sqref="AK9:BV47">
    <cfRule type="cellIs" dxfId="2" priority="7" operator="equal">
      <formula>"Logrado"</formula>
    </cfRule>
    <cfRule type="cellIs" dxfId="1" priority="8" operator="equal">
      <formula>"En proceso"</formula>
    </cfRule>
    <cfRule type="cellIs" dxfId="0" priority="9" operator="equal">
      <formula>"En Inicio"</formula>
    </cfRule>
  </conditionalFormatting>
  <printOptions horizontalCentered="1"/>
  <pageMargins left="0.5" right="0.48" top="0.35433070866141703" bottom="0.25" header="0.31496062992126" footer="0.23"/>
  <pageSetup paperSize="9" scale="62" orientation="landscape"/>
  <ignoredErrors>
    <ignoredError sqref="BT9" 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DDE69DD-1E4D-4D9B-8CFC-73FC5B06690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2" id="{8EDEB75A-5865-4647-8386-8ADF36F7841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4" id="{0D11CB95-60A0-4E34-8F80-7F95AFCA0CF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D9:D47</xm:sqref>
        </x14:conditionalFormatting>
        <x14:conditionalFormatting xmlns:xm="http://schemas.microsoft.com/office/excel/2006/main">
          <x14:cfRule type="iconSet" priority="5" id="{1DE57B5D-0A0A-45CC-A355-AAFBC4F5293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6" id="{57CA0A15-CC35-4DDC-9C1D-684724653A8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10" id="{695ABB28-D193-48E1-81B7-F9416BC45C9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E9:AJ47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BS43"/>
  <sheetViews>
    <sheetView topLeftCell="BT1" zoomScale="70" zoomScaleNormal="70" workbookViewId="0">
      <selection activeCell="BS1" sqref="A1:BS1048576"/>
    </sheetView>
  </sheetViews>
  <sheetFormatPr baseColWidth="10" defaultColWidth="8" defaultRowHeight="15"/>
  <cols>
    <col min="1" max="1" width="4" style="46" hidden="1" customWidth="1"/>
    <col min="2" max="2" width="25.5" style="46" hidden="1" customWidth="1"/>
    <col min="3" max="3" width="3.75" style="46" hidden="1" customWidth="1"/>
    <col min="4" max="4" width="9.125" style="46" hidden="1" customWidth="1"/>
    <col min="5" max="5" width="5" style="46" hidden="1" customWidth="1"/>
    <col min="6" max="6" width="8" style="46" hidden="1" customWidth="1"/>
    <col min="7" max="7" width="26.875" style="46" hidden="1" customWidth="1"/>
    <col min="8" max="8" width="5.375" style="46" hidden="1" customWidth="1"/>
    <col min="9" max="13" width="8" style="46" hidden="1" customWidth="1"/>
    <col min="14" max="15" width="3.875" style="46" hidden="1" customWidth="1"/>
    <col min="16" max="16" width="8" style="46" hidden="1" customWidth="1"/>
    <col min="17" max="17" width="3.125" style="46" hidden="1" customWidth="1"/>
    <col min="18" max="18" width="3.625" style="46" hidden="1" customWidth="1"/>
    <col min="19" max="19" width="8" style="46" hidden="1" customWidth="1"/>
    <col min="20" max="20" width="3.625" style="46" hidden="1" customWidth="1"/>
    <col min="21" max="21" width="3.75" style="46" hidden="1" customWidth="1"/>
    <col min="22" max="23" width="6.375" style="46" hidden="1" customWidth="1"/>
    <col min="24" max="24" width="3.375" style="46" hidden="1" customWidth="1"/>
    <col min="25" max="25" width="8" style="46" hidden="1" customWidth="1"/>
    <col min="26" max="26" width="3.875" style="46" hidden="1" customWidth="1"/>
    <col min="27" max="27" width="4.125" style="46" hidden="1" customWidth="1"/>
    <col min="28" max="28" width="8" style="46" hidden="1" customWidth="1"/>
    <col min="29" max="29" width="3.25" style="46" hidden="1" customWidth="1"/>
    <col min="30" max="30" width="3.875" style="46" hidden="1" customWidth="1"/>
    <col min="31" max="31" width="8" style="46" hidden="1" customWidth="1"/>
    <col min="32" max="32" width="4.375" style="46" hidden="1" customWidth="1"/>
    <col min="33" max="33" width="4.125" style="46" hidden="1" customWidth="1"/>
    <col min="34" max="34" width="8" style="46" hidden="1" customWidth="1"/>
    <col min="35" max="35" width="5.375" style="46" hidden="1" customWidth="1"/>
    <col min="36" max="36" width="5.125" style="46" hidden="1" customWidth="1"/>
    <col min="37" max="37" width="8" style="46" hidden="1" customWidth="1"/>
    <col min="38" max="38" width="4.125" style="46" hidden="1" customWidth="1"/>
    <col min="39" max="39" width="5.25" style="46" hidden="1" customWidth="1"/>
    <col min="40" max="40" width="8" style="46" hidden="1" customWidth="1"/>
    <col min="41" max="41" width="5.5" style="46" hidden="1" customWidth="1"/>
    <col min="42" max="42" width="3.75" style="46" hidden="1" customWidth="1"/>
    <col min="43" max="43" width="8" style="46" hidden="1" customWidth="1"/>
    <col min="44" max="44" width="3.875" style="46" hidden="1" customWidth="1"/>
    <col min="45" max="45" width="5.125" style="46" hidden="1" customWidth="1"/>
    <col min="46" max="46" width="8" style="46" hidden="1" customWidth="1"/>
    <col min="47" max="47" width="4.25" style="46" hidden="1" customWidth="1"/>
    <col min="48" max="48" width="5" style="46" hidden="1" customWidth="1"/>
    <col min="49" max="49" width="8" style="46" hidden="1" customWidth="1"/>
    <col min="50" max="50" width="4.75" style="46" hidden="1" customWidth="1"/>
    <col min="51" max="51" width="5.5" style="46" hidden="1" customWidth="1"/>
    <col min="52" max="52" width="8" style="46" hidden="1" customWidth="1"/>
    <col min="53" max="53" width="4.25" style="46" hidden="1" customWidth="1"/>
    <col min="54" max="54" width="4.875" style="46" hidden="1" customWidth="1"/>
    <col min="55" max="55" width="8" style="46" hidden="1" customWidth="1"/>
    <col min="56" max="56" width="4.125" style="46" hidden="1" customWidth="1"/>
    <col min="57" max="57" width="5" style="46" hidden="1" customWidth="1"/>
    <col min="58" max="58" width="8" style="46" hidden="1" customWidth="1"/>
    <col min="59" max="59" width="5" style="46" hidden="1" customWidth="1"/>
    <col min="60" max="60" width="5.875" style="46" hidden="1" customWidth="1"/>
    <col min="61" max="61" width="8" style="46" hidden="1" customWidth="1"/>
    <col min="62" max="62" width="4.75" style="46" hidden="1" customWidth="1"/>
    <col min="63" max="63" width="5.375" style="46" hidden="1" customWidth="1"/>
    <col min="64" max="64" width="8" style="46" hidden="1" customWidth="1"/>
    <col min="65" max="65" width="4.625" style="46" hidden="1" customWidth="1"/>
    <col min="66" max="66" width="5.625" style="46" hidden="1" customWidth="1"/>
    <col min="67" max="67" width="8" style="46" hidden="1" customWidth="1"/>
    <col min="68" max="68" width="4.875" style="46" hidden="1" customWidth="1"/>
    <col min="69" max="71" width="8" style="46" hidden="1" customWidth="1"/>
    <col min="72" max="16384" width="8" style="46"/>
  </cols>
  <sheetData>
    <row r="2" spans="1:69" ht="15.75" customHeight="1"/>
    <row r="3" spans="1:69" ht="35.25" customHeight="1">
      <c r="A3" s="452" t="s">
        <v>191</v>
      </c>
      <c r="B3" s="453"/>
      <c r="C3" s="453"/>
      <c r="D3" s="453"/>
      <c r="E3" s="453"/>
      <c r="F3" s="453"/>
      <c r="G3" s="454"/>
      <c r="I3" s="455" t="s">
        <v>192</v>
      </c>
      <c r="J3" s="456"/>
      <c r="K3" s="457"/>
      <c r="M3" s="60" t="s">
        <v>193</v>
      </c>
      <c r="N3" s="60"/>
      <c r="O3" s="60"/>
      <c r="P3" s="60" t="s">
        <v>194</v>
      </c>
      <c r="Q3" s="60"/>
      <c r="R3" s="60"/>
      <c r="S3" s="60" t="s">
        <v>18</v>
      </c>
      <c r="T3" s="60"/>
      <c r="U3" s="60"/>
      <c r="V3" s="60" t="s">
        <v>19</v>
      </c>
      <c r="W3" s="60"/>
      <c r="X3" s="60"/>
      <c r="Y3" s="60" t="s">
        <v>20</v>
      </c>
      <c r="Z3" s="60"/>
      <c r="AA3" s="60"/>
      <c r="AB3" s="60" t="s">
        <v>21</v>
      </c>
      <c r="AC3" s="60"/>
      <c r="AD3" s="60"/>
      <c r="AE3" s="60" t="s">
        <v>195</v>
      </c>
      <c r="AF3" s="60"/>
      <c r="AG3" s="60"/>
      <c r="AH3" s="60" t="s">
        <v>131</v>
      </c>
      <c r="AI3" s="60"/>
      <c r="AJ3" s="60"/>
      <c r="AK3" s="60" t="s">
        <v>24</v>
      </c>
      <c r="AL3" s="60"/>
      <c r="AM3" s="60"/>
      <c r="AN3" s="60" t="s">
        <v>25</v>
      </c>
      <c r="AO3" s="60"/>
      <c r="AP3" s="60"/>
      <c r="AQ3" s="60" t="s">
        <v>26</v>
      </c>
      <c r="AR3" s="60"/>
      <c r="AS3" s="60"/>
      <c r="AT3" s="60" t="s">
        <v>27</v>
      </c>
      <c r="AU3" s="60"/>
      <c r="AV3" s="60"/>
      <c r="AW3" s="60" t="s">
        <v>28</v>
      </c>
      <c r="AX3" s="60"/>
      <c r="AY3" s="60"/>
      <c r="AZ3" s="60" t="s">
        <v>29</v>
      </c>
      <c r="BA3" s="60"/>
      <c r="BB3" s="60"/>
      <c r="BC3" s="60" t="s">
        <v>30</v>
      </c>
      <c r="BD3" s="60"/>
      <c r="BE3" s="60"/>
      <c r="BF3" s="60" t="s">
        <v>31</v>
      </c>
      <c r="BG3" s="60"/>
      <c r="BH3" s="60"/>
      <c r="BI3" s="60" t="s">
        <v>32</v>
      </c>
      <c r="BJ3" s="60"/>
      <c r="BK3" s="60"/>
      <c r="BL3" s="60" t="s">
        <v>196</v>
      </c>
      <c r="BM3" s="60"/>
      <c r="BN3" s="60"/>
      <c r="BO3" s="60" t="s">
        <v>133</v>
      </c>
    </row>
    <row r="4" spans="1:69" ht="29.25" customHeight="1">
      <c r="A4" s="47"/>
      <c r="B4" s="48" t="s">
        <v>36</v>
      </c>
      <c r="C4" s="48"/>
      <c r="D4" s="49"/>
      <c r="E4" s="49"/>
      <c r="F4" s="47"/>
      <c r="G4" s="47" t="s">
        <v>197</v>
      </c>
      <c r="H4" s="50"/>
      <c r="I4" s="47" t="s">
        <v>198</v>
      </c>
      <c r="J4" s="61" t="s">
        <v>135</v>
      </c>
      <c r="K4" s="62" t="s">
        <v>199</v>
      </c>
      <c r="L4" s="46">
        <f>O4+R4+U4+X4+AA4+AD4+AG4+AJ4+AM4+AP4+AS4+AV4+AY4+BB4+BE4+BH4+BK4+BN4+BQ4</f>
        <v>40.200080200000002</v>
      </c>
      <c r="M4" s="46">
        <v>1.12415</v>
      </c>
      <c r="N4" s="63">
        <v>1</v>
      </c>
      <c r="O4" s="64">
        <f>M4*N4</f>
        <v>1.12415</v>
      </c>
      <c r="P4" s="46">
        <v>1.1006800000000001</v>
      </c>
      <c r="Q4" s="63">
        <v>2</v>
      </c>
      <c r="R4" s="64">
        <f>P4*Q4</f>
        <v>2.2013600000000002</v>
      </c>
      <c r="S4" s="46">
        <v>1.6495770000000001</v>
      </c>
      <c r="T4" s="63">
        <v>1</v>
      </c>
      <c r="U4" s="64">
        <f>S4*T4</f>
        <v>1.6495770000000001</v>
      </c>
      <c r="V4" s="46">
        <v>1.6583374</v>
      </c>
      <c r="W4" s="63">
        <v>1</v>
      </c>
      <c r="X4" s="64">
        <f>V4*W4</f>
        <v>1.6583374</v>
      </c>
      <c r="Y4" s="46">
        <v>1.6587874499999999</v>
      </c>
      <c r="Z4" s="63">
        <v>1</v>
      </c>
      <c r="AA4" s="64">
        <f>Y4*Z4</f>
        <v>1.6587874499999999</v>
      </c>
      <c r="AB4" s="46">
        <v>1.6782674</v>
      </c>
      <c r="AC4" s="63">
        <v>1</v>
      </c>
      <c r="AD4" s="64">
        <f>AB4*AC4</f>
        <v>1.6782674</v>
      </c>
      <c r="AE4" s="46">
        <v>1.12415</v>
      </c>
      <c r="AF4" s="63">
        <v>2</v>
      </c>
      <c r="AG4" s="64">
        <f>AE4*AF4</f>
        <v>2.2483</v>
      </c>
      <c r="AH4" s="46">
        <v>1.1006800000000001</v>
      </c>
      <c r="AI4" s="63">
        <v>2</v>
      </c>
      <c r="AJ4" s="64">
        <f>AH4*AI4</f>
        <v>2.2013600000000002</v>
      </c>
      <c r="AK4" s="46">
        <v>0.97144799999999998</v>
      </c>
      <c r="AL4" s="63">
        <v>2</v>
      </c>
      <c r="AM4" s="64">
        <f>AK4*AL4</f>
        <v>1.942896</v>
      </c>
      <c r="AN4" s="46">
        <v>1.021414</v>
      </c>
      <c r="AO4" s="63">
        <v>3</v>
      </c>
      <c r="AP4" s="64">
        <f>AN4*AO4</f>
        <v>3.0642420000000001</v>
      </c>
      <c r="AQ4" s="46">
        <v>1.2698590000000001</v>
      </c>
      <c r="AR4" s="63">
        <v>3</v>
      </c>
      <c r="AS4" s="64">
        <f>AQ4*AR4</f>
        <v>3.809577</v>
      </c>
      <c r="AT4" s="46">
        <v>1.2101409999999999</v>
      </c>
      <c r="AU4" s="63">
        <v>2</v>
      </c>
      <c r="AV4" s="64">
        <f>AT4*AU4</f>
        <v>2.4202819999999998</v>
      </c>
      <c r="AW4" s="46">
        <v>0.79674</v>
      </c>
      <c r="AX4" s="63">
        <v>1</v>
      </c>
      <c r="AY4" s="64">
        <f>AW4*AX4</f>
        <v>0.79674</v>
      </c>
      <c r="AZ4" s="46">
        <v>0.80188999999999999</v>
      </c>
      <c r="BA4" s="63">
        <v>1</v>
      </c>
      <c r="BB4" s="64">
        <f>AZ4*BA4</f>
        <v>0.80188999999999999</v>
      </c>
      <c r="BC4" s="46">
        <v>1.52482685</v>
      </c>
      <c r="BD4" s="63">
        <v>2</v>
      </c>
      <c r="BE4" s="64">
        <f>BD4*BC4</f>
        <v>3.0496536999999999</v>
      </c>
      <c r="BF4" s="46">
        <v>1.4254114250000001</v>
      </c>
      <c r="BG4" s="63">
        <v>2</v>
      </c>
      <c r="BH4" s="64">
        <f>BF4*BG4</f>
        <v>2.8508228500000001</v>
      </c>
      <c r="BI4" s="46">
        <v>1.1547487000000001</v>
      </c>
      <c r="BJ4" s="63">
        <v>2</v>
      </c>
      <c r="BK4" s="64">
        <f>BI4*BJ4</f>
        <v>2.3094974000000001</v>
      </c>
      <c r="BL4" s="46">
        <v>1.1258699999999999</v>
      </c>
      <c r="BM4" s="63">
        <v>2</v>
      </c>
      <c r="BN4" s="64">
        <f>BL4*BM4</f>
        <v>2.2517399999999999</v>
      </c>
      <c r="BO4" s="46">
        <v>1.2413000000000001</v>
      </c>
      <c r="BP4" s="63">
        <v>2</v>
      </c>
      <c r="BQ4" s="64">
        <f>BO4*BP4</f>
        <v>2.4826000000000001</v>
      </c>
    </row>
    <row r="5" spans="1:69">
      <c r="A5" s="51">
        <v>1</v>
      </c>
      <c r="B5" s="52" t="str">
        <f>'[1]QUINTOS '!B9</f>
        <v>AMUDIO  CARDENAS  MARIEL GHERMARYONI</v>
      </c>
      <c r="C5" s="53" t="s">
        <v>71</v>
      </c>
      <c r="D5" s="54">
        <f>'RESULTADOS QUINTO'!HX9</f>
        <v>24.408389550000003</v>
      </c>
      <c r="E5" s="54">
        <f>RANK(D5,$D$5:$D$43,0)</f>
        <v>23</v>
      </c>
      <c r="G5" s="55" t="str" cm="1">
        <f t="array" ref="G5:J43">_xlfn._xlws.SORT(B5:E43,4,1,FALSE)</f>
        <v>DELGADO  PACHO  JUESLY MASSIEL XIMENA</v>
      </c>
      <c r="H5" s="46" t="str">
        <v>5A</v>
      </c>
      <c r="I5" s="65">
        <v>36.863622200000002</v>
      </c>
      <c r="J5" s="66">
        <v>1</v>
      </c>
      <c r="K5" s="67">
        <f>(I5*20)/$L$4</f>
        <v>18.340073958359916</v>
      </c>
    </row>
    <row r="6" spans="1:69">
      <c r="A6" s="56">
        <v>2</v>
      </c>
      <c r="B6" s="57" t="str">
        <f>'[1]QUINTOS '!B10</f>
        <v>ARPI  MAMANI  MISHEL FAVIOLA</v>
      </c>
      <c r="C6" s="58" t="s">
        <v>71</v>
      </c>
      <c r="D6" s="54">
        <f>'RESULTADOS QUINTO'!HX10</f>
        <v>22.966316650000003</v>
      </c>
      <c r="E6" s="54">
        <f t="shared" ref="E6:E43" si="0">RANK(D6,$D$5:$D$43,0)</f>
        <v>26</v>
      </c>
      <c r="G6" s="59" t="str">
        <v>HINOJOSA  NINACONDO  XIOMARA ANGELES</v>
      </c>
      <c r="H6" s="46" t="str">
        <v>5B</v>
      </c>
      <c r="I6" s="65">
        <v>34.196895375000004</v>
      </c>
      <c r="J6" s="66">
        <v>2</v>
      </c>
      <c r="K6" s="67">
        <f t="shared" ref="K6:K43" si="1">(I6*20)/$L$4</f>
        <v>17.013346841531924</v>
      </c>
    </row>
    <row r="7" spans="1:69">
      <c r="A7" s="56">
        <v>3</v>
      </c>
      <c r="B7" s="57" t="str">
        <f>'[1]QUINTOS '!B11</f>
        <v>BATALLANOS  QUINO  ARIANA SOFIA DEL CARMEN</v>
      </c>
      <c r="C7" s="58" t="s">
        <v>71</v>
      </c>
      <c r="D7" s="54">
        <f>'RESULTADOS QUINTO'!HX11</f>
        <v>24.918968499999998</v>
      </c>
      <c r="E7" s="54">
        <f t="shared" si="0"/>
        <v>20</v>
      </c>
      <c r="G7" s="59" t="str">
        <v>MENDOZA  CORIMANYA  MASSIEL LUCYA</v>
      </c>
      <c r="H7" s="46" t="str">
        <v>5A</v>
      </c>
      <c r="I7" s="65">
        <v>33.842527500000003</v>
      </c>
      <c r="J7" s="66">
        <v>3</v>
      </c>
      <c r="K7" s="67">
        <f t="shared" si="1"/>
        <v>16.837044767885814</v>
      </c>
    </row>
    <row r="8" spans="1:69">
      <c r="A8" s="56">
        <v>4</v>
      </c>
      <c r="B8" s="57" t="str">
        <f>'[1]QUINTOS '!B12</f>
        <v>BURGOS  PALACIOS  CAMILA FERNANDA</v>
      </c>
      <c r="C8" s="58" t="s">
        <v>71</v>
      </c>
      <c r="D8" s="54">
        <f>'RESULTADOS QUINTO'!HX12</f>
        <v>27.773802100000005</v>
      </c>
      <c r="E8" s="54">
        <f t="shared" si="0"/>
        <v>16</v>
      </c>
      <c r="G8" s="59" t="str">
        <v>BARRANTES  HUARACALLO  LUCIANA ANHELIZ</v>
      </c>
      <c r="H8" s="46" t="str">
        <v>5B</v>
      </c>
      <c r="I8" s="65">
        <v>33.528541925000006</v>
      </c>
      <c r="J8" s="66">
        <v>4</v>
      </c>
      <c r="K8" s="67">
        <f t="shared" si="1"/>
        <v>16.680833350675755</v>
      </c>
    </row>
    <row r="9" spans="1:69">
      <c r="A9" s="56">
        <v>5</v>
      </c>
      <c r="B9" s="57" t="str">
        <f>'[1]QUINTOS '!B13</f>
        <v>CABANA  MAMANI  MARGARETH VALENTINA</v>
      </c>
      <c r="C9" s="58" t="s">
        <v>71</v>
      </c>
      <c r="D9" s="54">
        <f>'RESULTADOS QUINTO'!HX13</f>
        <v>27.989364325000004</v>
      </c>
      <c r="E9" s="54">
        <f t="shared" si="0"/>
        <v>14</v>
      </c>
      <c r="G9" s="59" t="str">
        <v>MAMANI  COASACA  DIANA BELEN</v>
      </c>
      <c r="H9" s="46" t="str">
        <v>5A</v>
      </c>
      <c r="I9" s="65">
        <v>33.476787250000001</v>
      </c>
      <c r="J9" s="66">
        <v>5</v>
      </c>
      <c r="K9" s="67">
        <f t="shared" si="1"/>
        <v>16.655084807517373</v>
      </c>
    </row>
    <row r="10" spans="1:69">
      <c r="A10" s="56">
        <v>6</v>
      </c>
      <c r="B10" s="57" t="str">
        <f>'[1]QUINTOS '!B14</f>
        <v>CAMPOS  CARRILLO  KHIARA NICOLE</v>
      </c>
      <c r="C10" s="58" t="s">
        <v>71</v>
      </c>
      <c r="D10" s="54">
        <f>'RESULTADOS QUINTO'!HX14</f>
        <v>31.230402525000002</v>
      </c>
      <c r="E10" s="54">
        <f t="shared" si="0"/>
        <v>8</v>
      </c>
      <c r="G10" s="59" t="str">
        <v>RODRIGUEZ  HUAMANI  ASTRID CELESTE</v>
      </c>
      <c r="H10" s="46" t="str">
        <v>5A</v>
      </c>
      <c r="I10" s="65">
        <v>31.915438075000004</v>
      </c>
      <c r="J10" s="66">
        <v>6</v>
      </c>
      <c r="K10" s="67">
        <f t="shared" si="1"/>
        <v>15.878295722902564</v>
      </c>
    </row>
    <row r="11" spans="1:69">
      <c r="A11" s="56">
        <v>7</v>
      </c>
      <c r="B11" s="57" t="str">
        <f>'[1]QUINTOS '!B15</f>
        <v>CCAMA  GRANDE  KIARA AZUMI</v>
      </c>
      <c r="C11" s="58" t="s">
        <v>71</v>
      </c>
      <c r="D11" s="54">
        <f>'RESULTADOS QUINTO'!HX15</f>
        <v>29.557398075000002</v>
      </c>
      <c r="E11" s="54">
        <f t="shared" si="0"/>
        <v>11</v>
      </c>
      <c r="G11" s="59" t="str">
        <v>YANARICO  BATALLANOS  CAREDEE CAMILA LISZY</v>
      </c>
      <c r="H11" s="46" t="str">
        <v>5A</v>
      </c>
      <c r="I11" s="65">
        <v>31.733458075000001</v>
      </c>
      <c r="J11" s="66">
        <v>7</v>
      </c>
      <c r="K11" s="67">
        <f t="shared" si="1"/>
        <v>15.787758590093558</v>
      </c>
    </row>
    <row r="12" spans="1:69">
      <c r="A12" s="56">
        <v>8</v>
      </c>
      <c r="B12" s="57" t="str">
        <f>'[1]QUINTOS '!B16</f>
        <v>CHAMBI  MAMANI  VALERY MILAGROS</v>
      </c>
      <c r="C12" s="58" t="s">
        <v>71</v>
      </c>
      <c r="D12" s="54">
        <f>'RESULTADOS QUINTO'!HX16</f>
        <v>29.512347125000005</v>
      </c>
      <c r="E12" s="54">
        <f t="shared" si="0"/>
        <v>12</v>
      </c>
      <c r="G12" s="59" t="str">
        <v>CAMPOS  CARRILLO  KHIARA NICOLE</v>
      </c>
      <c r="H12" s="46" t="str">
        <v>5A</v>
      </c>
      <c r="I12" s="65">
        <v>31.230402525000002</v>
      </c>
      <c r="J12" s="66">
        <v>8</v>
      </c>
      <c r="K12" s="67">
        <f t="shared" si="1"/>
        <v>15.537482696365366</v>
      </c>
    </row>
    <row r="13" spans="1:69">
      <c r="A13" s="56">
        <v>9</v>
      </c>
      <c r="B13" s="57" t="str">
        <f>'[1]QUINTOS '!B17</f>
        <v>DELGADO  PACHO  JUESLY MASSIEL XIMENA</v>
      </c>
      <c r="C13" s="58" t="s">
        <v>71</v>
      </c>
      <c r="D13" s="54">
        <f>'RESULTADOS QUINTO'!HX17</f>
        <v>36.863622200000002</v>
      </c>
      <c r="E13" s="54">
        <f t="shared" si="0"/>
        <v>1</v>
      </c>
      <c r="G13" s="59" t="str">
        <v>QUISPE  CHAVEZ  LUISA MARIA AIMAR</v>
      </c>
      <c r="H13" s="46" t="str">
        <v>5A</v>
      </c>
      <c r="I13" s="65">
        <v>29.579960375000006</v>
      </c>
      <c r="J13" s="66">
        <v>9</v>
      </c>
      <c r="K13" s="67">
        <f t="shared" si="1"/>
        <v>14.716368836995507</v>
      </c>
    </row>
    <row r="14" spans="1:69">
      <c r="A14" s="56">
        <v>10</v>
      </c>
      <c r="B14" s="57" t="str">
        <f>'[1]QUINTOS '!B18</f>
        <v>GONZALES  CORZO  CAMILA MILAGROS</v>
      </c>
      <c r="C14" s="58" t="s">
        <v>71</v>
      </c>
      <c r="D14" s="54">
        <f>'RESULTADOS QUINTO'!HX18</f>
        <v>21.026306275000003</v>
      </c>
      <c r="E14" s="54">
        <f t="shared" si="0"/>
        <v>33</v>
      </c>
      <c r="G14" s="59" t="str">
        <v>QUISPE  QUISPE  JOSELYN ALEXANDRA</v>
      </c>
      <c r="H14" s="46" t="str">
        <v>5B</v>
      </c>
      <c r="I14" s="65">
        <v>29.570208375</v>
      </c>
      <c r="J14" s="66">
        <v>10</v>
      </c>
      <c r="K14" s="67">
        <f t="shared" si="1"/>
        <v>14.711517105381295</v>
      </c>
    </row>
    <row r="15" spans="1:69">
      <c r="A15" s="56">
        <v>11</v>
      </c>
      <c r="B15" s="57" t="str">
        <f>'[1]QUINTOS '!B19</f>
        <v>MAMANI  CCAMA  ADA BRYGITH</v>
      </c>
      <c r="C15" s="58" t="s">
        <v>71</v>
      </c>
      <c r="D15" s="54">
        <f>'RESULTADOS QUINTO'!HX19</f>
        <v>27.816734099999998</v>
      </c>
      <c r="E15" s="54">
        <f t="shared" si="0"/>
        <v>15</v>
      </c>
      <c r="G15" s="59" t="str">
        <v>CCAMA  GRANDE  KIARA AZUMI</v>
      </c>
      <c r="H15" s="46" t="str">
        <v>5A</v>
      </c>
      <c r="I15" s="65">
        <v>29.557398075000002</v>
      </c>
      <c r="J15" s="66">
        <v>11</v>
      </c>
      <c r="K15" s="67">
        <f t="shared" si="1"/>
        <v>14.705143834514043</v>
      </c>
    </row>
    <row r="16" spans="1:69">
      <c r="A16" s="56">
        <v>12</v>
      </c>
      <c r="B16" s="57" t="str">
        <f>'[1]QUINTOS '!B20</f>
        <v>MAMANI  COASACA  DIANA BELEN</v>
      </c>
      <c r="C16" s="58" t="s">
        <v>71</v>
      </c>
      <c r="D16" s="54">
        <f>'RESULTADOS QUINTO'!HX20</f>
        <v>33.476787250000001</v>
      </c>
      <c r="E16" s="54">
        <f t="shared" si="0"/>
        <v>5</v>
      </c>
      <c r="G16" s="59" t="str">
        <v>CHAMBI  MAMANI  VALERY MILAGROS</v>
      </c>
      <c r="H16" s="46" t="str">
        <v>5A</v>
      </c>
      <c r="I16" s="65">
        <v>29.512347125000005</v>
      </c>
      <c r="J16" s="66">
        <v>12</v>
      </c>
      <c r="K16" s="67">
        <f t="shared" si="1"/>
        <v>14.682730471269062</v>
      </c>
    </row>
    <row r="17" spans="1:11">
      <c r="A17" s="56">
        <v>13</v>
      </c>
      <c r="B17" s="57" t="str">
        <f>'[1]QUINTOS '!B21</f>
        <v>MENDOZA  CORIMANYA  MASSIEL LUCYA</v>
      </c>
      <c r="C17" s="58" t="s">
        <v>71</v>
      </c>
      <c r="D17" s="54">
        <f>'RESULTADOS QUINTO'!HX21</f>
        <v>33.842527500000003</v>
      </c>
      <c r="E17" s="54">
        <f t="shared" si="0"/>
        <v>3</v>
      </c>
      <c r="G17" s="59" t="str">
        <v>VALDERRAMA  CARDENAS  NICOLE ESTEFANY</v>
      </c>
      <c r="H17" s="46" t="str">
        <v>5B</v>
      </c>
      <c r="I17" s="65">
        <v>28.854759975</v>
      </c>
      <c r="J17" s="66">
        <v>13</v>
      </c>
      <c r="K17" s="67">
        <f t="shared" si="1"/>
        <v>14.355573337886028</v>
      </c>
    </row>
    <row r="18" spans="1:11">
      <c r="A18" s="56">
        <v>14</v>
      </c>
      <c r="B18" s="57" t="str">
        <f>'[1]QUINTOS '!B22</f>
        <v>MEZA  MEZA  CIELO ALEXANDRA</v>
      </c>
      <c r="C18" s="58" t="s">
        <v>71</v>
      </c>
      <c r="D18" s="54">
        <f>'RESULTADOS QUINTO'!HX22</f>
        <v>23.979195224999998</v>
      </c>
      <c r="E18" s="54">
        <f t="shared" si="0"/>
        <v>24</v>
      </c>
      <c r="G18" s="59" t="str">
        <v>CABANA  MAMANI  MARGARETH VALENTINA</v>
      </c>
      <c r="H18" s="46" t="str">
        <v>5A</v>
      </c>
      <c r="I18" s="65">
        <v>27.989364325000004</v>
      </c>
      <c r="J18" s="66">
        <v>14</v>
      </c>
      <c r="K18" s="67">
        <f t="shared" si="1"/>
        <v>13.925029097330011</v>
      </c>
    </row>
    <row r="19" spans="1:11">
      <c r="A19" s="56">
        <v>15</v>
      </c>
      <c r="B19" s="57" t="str">
        <f>'[1]QUINTOS '!B23</f>
        <v>NAVARRO  HUILLCA  CHIARA AVRIL</v>
      </c>
      <c r="C19" s="58" t="s">
        <v>71</v>
      </c>
      <c r="D19" s="54">
        <f>'RESULTADOS QUINTO'!HX23</f>
        <v>21.930886649999998</v>
      </c>
      <c r="E19" s="54">
        <f t="shared" si="0"/>
        <v>29</v>
      </c>
      <c r="G19" s="59" t="str">
        <v>MAMANI  CCAMA  ADA BRYGITH</v>
      </c>
      <c r="H19" s="46" t="str">
        <v>5A</v>
      </c>
      <c r="I19" s="65">
        <v>27.816734099999998</v>
      </c>
      <c r="J19" s="66">
        <v>15</v>
      </c>
      <c r="K19" s="67">
        <f t="shared" si="1"/>
        <v>13.83914358459414</v>
      </c>
    </row>
    <row r="20" spans="1:11">
      <c r="A20" s="56">
        <v>16</v>
      </c>
      <c r="B20" s="57" t="str">
        <f>'[1]QUINTOS '!B24</f>
        <v>PARICAHUA  PILCO  LUZ STREYA</v>
      </c>
      <c r="C20" s="58" t="s">
        <v>71</v>
      </c>
      <c r="D20" s="54">
        <f>'RESULTADOS QUINTO'!HX24</f>
        <v>24.693302375000002</v>
      </c>
      <c r="E20" s="54">
        <f t="shared" si="0"/>
        <v>21</v>
      </c>
      <c r="G20" s="59" t="str">
        <v>BURGOS  PALACIOS  CAMILA FERNANDA</v>
      </c>
      <c r="H20" s="46" t="str">
        <v>5A</v>
      </c>
      <c r="I20" s="65">
        <v>27.773802100000005</v>
      </c>
      <c r="J20" s="66">
        <v>16</v>
      </c>
      <c r="K20" s="67">
        <f t="shared" si="1"/>
        <v>13.817784423226103</v>
      </c>
    </row>
    <row r="21" spans="1:11">
      <c r="A21" s="56">
        <v>17</v>
      </c>
      <c r="B21" s="57" t="str">
        <f>'[1]QUINTOS '!B25</f>
        <v>QUISPE  CHAVEZ  LUISA MARIA AIMAR</v>
      </c>
      <c r="C21" s="58" t="s">
        <v>71</v>
      </c>
      <c r="D21" s="54">
        <f>'RESULTADOS QUINTO'!HX25</f>
        <v>29.579960375000006</v>
      </c>
      <c r="E21" s="54">
        <f t="shared" si="0"/>
        <v>9</v>
      </c>
      <c r="G21" s="59" t="str">
        <v>ALVARO  ARAOZ  MILAGROS SAMAI</v>
      </c>
      <c r="H21" s="46" t="str">
        <v>5B</v>
      </c>
      <c r="I21" s="65">
        <v>25.232878225</v>
      </c>
      <c r="J21" s="66">
        <v>17</v>
      </c>
      <c r="K21" s="67">
        <f t="shared" si="1"/>
        <v>12.553645713870988</v>
      </c>
    </row>
    <row r="22" spans="1:11">
      <c r="A22" s="56">
        <v>18</v>
      </c>
      <c r="B22" s="57" t="str">
        <f>'[1]QUINTOS '!B26</f>
        <v>RODRIGUEZ  HUAMANI  ASTRID CELESTE</v>
      </c>
      <c r="C22" s="58" t="s">
        <v>71</v>
      </c>
      <c r="D22" s="54">
        <f>'RESULTADOS QUINTO'!HX26</f>
        <v>31.915438075000004</v>
      </c>
      <c r="E22" s="54">
        <f t="shared" si="0"/>
        <v>6</v>
      </c>
      <c r="G22" s="59" t="str">
        <v>CENTON  MAMANI  CAMILA GEORLETTE</v>
      </c>
      <c r="H22" s="46" t="str">
        <v>5B</v>
      </c>
      <c r="I22" s="65">
        <v>25.134668675</v>
      </c>
      <c r="J22" s="66">
        <v>18</v>
      </c>
      <c r="K22" s="67">
        <f t="shared" si="1"/>
        <v>12.504785338711836</v>
      </c>
    </row>
    <row r="23" spans="1:11">
      <c r="A23" s="56">
        <v>19</v>
      </c>
      <c r="B23" s="57" t="str">
        <f>'[1]QUINTOS '!B27</f>
        <v>VALENZUELA  CUERVO  CAMILA MARICELA</v>
      </c>
      <c r="C23" s="58" t="s">
        <v>71</v>
      </c>
      <c r="D23" s="54">
        <f>'RESULTADOS QUINTO'!HX27</f>
        <v>23.630593250000004</v>
      </c>
      <c r="E23" s="54">
        <f t="shared" si="0"/>
        <v>25</v>
      </c>
      <c r="G23" s="59" t="str">
        <v>ARPITA  MAMANI  KIARA YARUSHKA GERALDYNE</v>
      </c>
      <c r="H23" s="46" t="str">
        <v>5B</v>
      </c>
      <c r="I23" s="65">
        <v>25.131172374999998</v>
      </c>
      <c r="J23" s="66">
        <v>19</v>
      </c>
      <c r="K23" s="67">
        <f t="shared" si="1"/>
        <v>12.503045889445762</v>
      </c>
    </row>
    <row r="24" spans="1:11">
      <c r="A24" s="56">
        <v>20</v>
      </c>
      <c r="B24" s="57" t="str">
        <f>'[1]QUINTOS '!B28</f>
        <v>VARGAS  CONZA  ALENDA JAZMIN</v>
      </c>
      <c r="C24" s="58" t="s">
        <v>71</v>
      </c>
      <c r="D24" s="54">
        <f>'RESULTADOS QUINTO'!HX28</f>
        <v>22.4749555</v>
      </c>
      <c r="E24" s="54">
        <f t="shared" si="0"/>
        <v>27</v>
      </c>
      <c r="G24" s="59" t="str">
        <v>BATALLANOS  QUINO  ARIANA SOFIA DEL CARMEN</v>
      </c>
      <c r="H24" s="46" t="str">
        <v>5A</v>
      </c>
      <c r="I24" s="65">
        <v>24.918968499999998</v>
      </c>
      <c r="J24" s="66">
        <v>20</v>
      </c>
      <c r="K24" s="67">
        <f t="shared" si="1"/>
        <v>12.397472032904053</v>
      </c>
    </row>
    <row r="25" spans="1:11">
      <c r="A25" s="56">
        <v>21</v>
      </c>
      <c r="B25" s="57" t="str">
        <f>'[1]QUINTOS '!B29</f>
        <v>YANARICO  BATALLANOS  CAREDEE CAMILA LISZY</v>
      </c>
      <c r="C25" s="58" t="s">
        <v>71</v>
      </c>
      <c r="D25" s="54">
        <f>'RESULTADOS QUINTO'!HX29</f>
        <v>31.733458075000001</v>
      </c>
      <c r="E25" s="54">
        <f t="shared" si="0"/>
        <v>7</v>
      </c>
      <c r="G25" s="59" t="str">
        <v>PARICAHUA  PILCO  LUZ STREYA</v>
      </c>
      <c r="H25" s="46" t="str">
        <v>5A</v>
      </c>
      <c r="I25" s="65">
        <v>24.693302375000002</v>
      </c>
      <c r="J25" s="66">
        <v>21</v>
      </c>
      <c r="K25" s="67">
        <f t="shared" si="1"/>
        <v>12.28520055290835</v>
      </c>
    </row>
    <row r="26" spans="1:11">
      <c r="A26" s="56">
        <v>22</v>
      </c>
      <c r="B26" s="57" t="str">
        <f>'[1]QUINTOS '!B30</f>
        <v>ALVARO  ARAOZ  MILAGROS SAMAI</v>
      </c>
      <c r="C26" s="58" t="s">
        <v>98</v>
      </c>
      <c r="D26" s="54">
        <f>'RESULTADOS QUINTO'!HX30</f>
        <v>25.232878225</v>
      </c>
      <c r="E26" s="54">
        <f t="shared" si="0"/>
        <v>17</v>
      </c>
      <c r="G26" s="59" t="str">
        <v>DE LA O  ZEGARRA  MIKAELA</v>
      </c>
      <c r="H26" s="46" t="str">
        <v>5B</v>
      </c>
      <c r="I26" s="65">
        <v>24.580886849999999</v>
      </c>
      <c r="J26" s="66">
        <v>22</v>
      </c>
      <c r="K26" s="67">
        <f t="shared" si="1"/>
        <v>12.229272542595574</v>
      </c>
    </row>
    <row r="27" spans="1:11">
      <c r="A27" s="56">
        <v>23</v>
      </c>
      <c r="B27" s="57" t="str">
        <f>'[1]QUINTOS '!B31</f>
        <v>ARPITA  MAMANI  KIARA YARUSHKA GERALDYNE</v>
      </c>
      <c r="C27" s="58" t="s">
        <v>98</v>
      </c>
      <c r="D27" s="54">
        <f>'RESULTADOS QUINTO'!HX31</f>
        <v>25.131172374999998</v>
      </c>
      <c r="E27" s="54">
        <f t="shared" si="0"/>
        <v>19</v>
      </c>
      <c r="G27" s="59" t="str">
        <v>AMUDIO  CARDENAS  MARIEL GHERMARYONI</v>
      </c>
      <c r="H27" s="46" t="str">
        <v>5A</v>
      </c>
      <c r="I27" s="65">
        <v>24.408389550000003</v>
      </c>
      <c r="J27" s="66">
        <v>23</v>
      </c>
      <c r="K27" s="67">
        <f t="shared" si="1"/>
        <v>12.143453161568569</v>
      </c>
    </row>
    <row r="28" spans="1:11">
      <c r="A28" s="56">
        <v>24</v>
      </c>
      <c r="B28" s="57" t="str">
        <f>'[1]QUINTOS '!B32</f>
        <v>BARRANTES  HUARACALLO  LUCIANA ANHELIZ</v>
      </c>
      <c r="C28" s="58" t="s">
        <v>98</v>
      </c>
      <c r="D28" s="54">
        <f>'RESULTADOS QUINTO'!HX32</f>
        <v>33.528541925000006</v>
      </c>
      <c r="E28" s="54">
        <f t="shared" si="0"/>
        <v>4</v>
      </c>
      <c r="G28" s="59" t="str">
        <v>MEZA  MEZA  CIELO ALEXANDRA</v>
      </c>
      <c r="H28" s="46" t="str">
        <v>5A</v>
      </c>
      <c r="I28" s="65">
        <v>23.979195224999998</v>
      </c>
      <c r="J28" s="66">
        <v>24</v>
      </c>
      <c r="K28" s="67">
        <f t="shared" si="1"/>
        <v>11.929924072639038</v>
      </c>
    </row>
    <row r="29" spans="1:11">
      <c r="A29" s="56">
        <v>25</v>
      </c>
      <c r="B29" s="57" t="str">
        <f>'[1]QUINTOS '!B33</f>
        <v>BEGAZO  COSI  FIORELA DAYANA</v>
      </c>
      <c r="C29" s="58" t="s">
        <v>98</v>
      </c>
      <c r="D29" s="54">
        <f>'RESULTADOS QUINTO'!HX33</f>
        <v>22.057189649999998</v>
      </c>
      <c r="E29" s="54">
        <f t="shared" si="0"/>
        <v>28</v>
      </c>
      <c r="G29" s="59" t="str">
        <v>VALENZUELA  CUERVO  CAMILA MARICELA</v>
      </c>
      <c r="H29" s="46" t="str">
        <v>5A</v>
      </c>
      <c r="I29" s="65">
        <v>23.630593250000004</v>
      </c>
      <c r="J29" s="66">
        <v>25</v>
      </c>
      <c r="K29" s="67">
        <f t="shared" si="1"/>
        <v>11.756490600235171</v>
      </c>
    </row>
    <row r="30" spans="1:11">
      <c r="A30" s="56">
        <v>26</v>
      </c>
      <c r="B30" s="57" t="str">
        <f>'[1]QUINTOS '!B34</f>
        <v>CALCINA  USCAMAYTA  CLAUDIA STEFANNY</v>
      </c>
      <c r="C30" s="58" t="s">
        <v>98</v>
      </c>
      <c r="D30" s="54">
        <f>'RESULTADOS QUINTO'!HX34</f>
        <v>20.464087974999998</v>
      </c>
      <c r="E30" s="54">
        <f t="shared" si="0"/>
        <v>34</v>
      </c>
      <c r="G30" s="59" t="str">
        <v>ARPI  MAMANI  MISHEL FAVIOLA</v>
      </c>
      <c r="H30" s="46" t="str">
        <v>5A</v>
      </c>
      <c r="I30" s="65">
        <v>22.966316650000003</v>
      </c>
      <c r="J30" s="66">
        <v>26</v>
      </c>
      <c r="K30" s="67">
        <f t="shared" si="1"/>
        <v>11.426005388914623</v>
      </c>
    </row>
    <row r="31" spans="1:11">
      <c r="A31" s="56">
        <v>27</v>
      </c>
      <c r="B31" s="57" t="str">
        <f>'[1]QUINTOS '!B35</f>
        <v>CARDENAS  ALARCON  ARACELI FRANCHESKA</v>
      </c>
      <c r="C31" s="58" t="s">
        <v>98</v>
      </c>
      <c r="D31" s="54">
        <f>'RESULTADOS QUINTO'!HX35</f>
        <v>20.301125249999998</v>
      </c>
      <c r="E31" s="54">
        <f t="shared" si="0"/>
        <v>35</v>
      </c>
      <c r="G31" s="59" t="str">
        <v>VARGAS  CONZA  ALENDA JAZMIN</v>
      </c>
      <c r="H31" s="46" t="str">
        <v>5A</v>
      </c>
      <c r="I31" s="65">
        <v>22.4749555</v>
      </c>
      <c r="J31" s="66">
        <v>27</v>
      </c>
      <c r="K31" s="67">
        <f t="shared" si="1"/>
        <v>11.181547593031915</v>
      </c>
    </row>
    <row r="32" spans="1:11">
      <c r="A32" s="56">
        <v>28</v>
      </c>
      <c r="B32" s="57" t="str">
        <f>'[1]QUINTOS '!B36</f>
        <v>CCALLA  COSCCO  NICOL JASMIN</v>
      </c>
      <c r="C32" s="58" t="s">
        <v>98</v>
      </c>
      <c r="D32" s="54">
        <f>'RESULTADOS QUINTO'!HX36</f>
        <v>18.934896250000001</v>
      </c>
      <c r="E32" s="54">
        <f t="shared" si="0"/>
        <v>38</v>
      </c>
      <c r="G32" s="59" t="str">
        <v>BEGAZO  COSI  FIORELA DAYANA</v>
      </c>
      <c r="H32" s="46" t="str">
        <v>5B</v>
      </c>
      <c r="I32" s="65">
        <v>22.057189649999998</v>
      </c>
      <c r="J32" s="66">
        <v>28</v>
      </c>
      <c r="K32" s="67">
        <f t="shared" si="1"/>
        <v>10.97370430121679</v>
      </c>
    </row>
    <row r="33" spans="1:11">
      <c r="A33" s="56">
        <v>29</v>
      </c>
      <c r="B33" s="57" t="str">
        <f>'[1]QUINTOS '!B37</f>
        <v>CENTON  MAMANI  CAMILA GEORLETTE</v>
      </c>
      <c r="C33" s="58" t="s">
        <v>98</v>
      </c>
      <c r="D33" s="54">
        <f>'RESULTADOS QUINTO'!HX37</f>
        <v>25.134668675</v>
      </c>
      <c r="E33" s="54">
        <f t="shared" si="0"/>
        <v>18</v>
      </c>
      <c r="G33" s="59" t="str">
        <v>NAVARRO  HUILLCA  CHIARA AVRIL</v>
      </c>
      <c r="H33" s="46" t="str">
        <v>5A</v>
      </c>
      <c r="I33" s="65">
        <v>21.930886649999998</v>
      </c>
      <c r="J33" s="66">
        <v>29</v>
      </c>
      <c r="K33" s="67">
        <f t="shared" si="1"/>
        <v>10.910867113145708</v>
      </c>
    </row>
    <row r="34" spans="1:11">
      <c r="A34" s="56">
        <v>30</v>
      </c>
      <c r="B34" s="57" t="str">
        <f>'[1]QUINTOS '!B38</f>
        <v>CHACON  JAVIER  XUANY GRISEL</v>
      </c>
      <c r="C34" s="58" t="s">
        <v>98</v>
      </c>
      <c r="D34" s="54">
        <f>'RESULTADOS QUINTO'!HX38</f>
        <v>21.600931975000002</v>
      </c>
      <c r="E34" s="54">
        <f t="shared" si="0"/>
        <v>31</v>
      </c>
      <c r="G34" s="59" t="str">
        <v>MONTES  CAHUANA  CAMILA PAOLA</v>
      </c>
      <c r="H34" s="46" t="str">
        <v>5B</v>
      </c>
      <c r="I34" s="65">
        <v>21.885574250000005</v>
      </c>
      <c r="J34" s="66">
        <v>30</v>
      </c>
      <c r="K34" s="67">
        <f t="shared" si="1"/>
        <v>10.888323675533366</v>
      </c>
    </row>
    <row r="35" spans="1:11">
      <c r="A35" s="56">
        <v>31</v>
      </c>
      <c r="B35" s="57" t="str">
        <f>'[1]QUINTOS '!B39</f>
        <v>DE LA O  ZEGARRA  MIKAELA</v>
      </c>
      <c r="C35" s="58" t="s">
        <v>98</v>
      </c>
      <c r="D35" s="54">
        <f>'RESULTADOS QUINTO'!HX39</f>
        <v>24.580886849999999</v>
      </c>
      <c r="E35" s="54">
        <f t="shared" si="0"/>
        <v>22</v>
      </c>
      <c r="G35" s="59" t="str">
        <v>CHACON  JAVIER  XUANY GRISEL</v>
      </c>
      <c r="H35" s="46" t="str">
        <v>5B</v>
      </c>
      <c r="I35" s="65">
        <v>21.600931975000002</v>
      </c>
      <c r="J35" s="66">
        <v>31</v>
      </c>
      <c r="K35" s="67">
        <f t="shared" si="1"/>
        <v>10.7467108859151</v>
      </c>
    </row>
    <row r="36" spans="1:11">
      <c r="A36" s="56">
        <v>32</v>
      </c>
      <c r="B36" s="57" t="str">
        <f>'[1]QUINTOS '!B40</f>
        <v>HINOJOSA  NINACONDO  XIOMARA ANGELES</v>
      </c>
      <c r="C36" s="58" t="s">
        <v>98</v>
      </c>
      <c r="D36" s="54">
        <f>'RESULTADOS QUINTO'!HX40</f>
        <v>34.196895375000004</v>
      </c>
      <c r="E36" s="54">
        <f t="shared" si="0"/>
        <v>2</v>
      </c>
      <c r="G36" s="59" t="str">
        <v>VELA  ALEMAN  FERNANDA VALESKA</v>
      </c>
      <c r="H36" s="46" t="str">
        <v>5B</v>
      </c>
      <c r="I36" s="65">
        <v>21.557990799999999</v>
      </c>
      <c r="J36" s="66">
        <v>32</v>
      </c>
      <c r="K36" s="67">
        <f t="shared" si="1"/>
        <v>10.725347159879545</v>
      </c>
    </row>
    <row r="37" spans="1:11">
      <c r="A37" s="56">
        <v>33</v>
      </c>
      <c r="B37" s="57" t="str">
        <f>'[1]QUINTOS '!B41</f>
        <v>MONTES  CAHUANA  CAMILA PAOLA</v>
      </c>
      <c r="C37" s="58" t="s">
        <v>98</v>
      </c>
      <c r="D37" s="54">
        <f>'RESULTADOS QUINTO'!HX41</f>
        <v>21.885574250000005</v>
      </c>
      <c r="E37" s="54">
        <f t="shared" si="0"/>
        <v>30</v>
      </c>
      <c r="G37" s="59" t="str">
        <v>GONZALES  CORZO  CAMILA MILAGROS</v>
      </c>
      <c r="H37" s="46" t="str">
        <v>5A</v>
      </c>
      <c r="I37" s="65">
        <v>21.026306275000003</v>
      </c>
      <c r="J37" s="66">
        <v>33</v>
      </c>
      <c r="K37" s="67">
        <f t="shared" si="1"/>
        <v>10.4608280234227</v>
      </c>
    </row>
    <row r="38" spans="1:11">
      <c r="A38" s="56">
        <v>34</v>
      </c>
      <c r="B38" s="57" t="str">
        <f>'[1]QUINTOS '!B42</f>
        <v>PACCO  HUARANCA  MILKA ELIZABETH</v>
      </c>
      <c r="C38" s="58" t="s">
        <v>98</v>
      </c>
      <c r="D38" s="54">
        <f>'RESULTADOS QUINTO'!HX42</f>
        <v>19.188002275000002</v>
      </c>
      <c r="E38" s="54">
        <f t="shared" si="0"/>
        <v>37</v>
      </c>
      <c r="G38" s="59" t="str">
        <v>CALCINA  USCAMAYTA  CLAUDIA STEFANNY</v>
      </c>
      <c r="H38" s="46" t="str">
        <v>5B</v>
      </c>
      <c r="I38" s="65">
        <v>20.464087974999998</v>
      </c>
      <c r="J38" s="66">
        <v>34</v>
      </c>
      <c r="K38" s="67">
        <f t="shared" si="1"/>
        <v>10.181117984436259</v>
      </c>
    </row>
    <row r="39" spans="1:11">
      <c r="A39" s="56">
        <v>35</v>
      </c>
      <c r="B39" s="57" t="str">
        <f>'[1]QUINTOS '!B43</f>
        <v>QUISPE  QUISPE  JOSELYN ALEXANDRA</v>
      </c>
      <c r="C39" s="58" t="s">
        <v>98</v>
      </c>
      <c r="D39" s="54">
        <f>'RESULTADOS QUINTO'!HX43</f>
        <v>29.570208375</v>
      </c>
      <c r="E39" s="54">
        <f t="shared" si="0"/>
        <v>10</v>
      </c>
      <c r="G39" s="59" t="str">
        <v>CARDENAS  ALARCON  ARACELI FRANCHESKA</v>
      </c>
      <c r="H39" s="46" t="str">
        <v>5B</v>
      </c>
      <c r="I39" s="65">
        <v>20.301125249999998</v>
      </c>
      <c r="J39" s="66">
        <v>35</v>
      </c>
      <c r="K39" s="67">
        <f t="shared" si="1"/>
        <v>10.100042163597474</v>
      </c>
    </row>
    <row r="40" spans="1:11">
      <c r="A40" s="56">
        <v>36</v>
      </c>
      <c r="B40" s="57" t="str">
        <f>'[1]QUINTOS '!B44</f>
        <v>QUISPE  VARGAS  NAOMI JADE ABRIL</v>
      </c>
      <c r="C40" s="58" t="s">
        <v>98</v>
      </c>
      <c r="D40" s="54">
        <f>'RESULTADOS QUINTO'!HX44</f>
        <v>16.878198675</v>
      </c>
      <c r="E40" s="54">
        <f t="shared" si="0"/>
        <v>39</v>
      </c>
      <c r="G40" s="59" t="str">
        <v>ROSAS  ZEGARRA  NICOLE PAULA</v>
      </c>
      <c r="H40" s="46" t="str">
        <v>5B</v>
      </c>
      <c r="I40" s="65">
        <v>19.444052275000001</v>
      </c>
      <c r="J40" s="66">
        <v>36</v>
      </c>
      <c r="K40" s="67">
        <f t="shared" si="1"/>
        <v>9.6736385491091639</v>
      </c>
    </row>
    <row r="41" spans="1:11">
      <c r="A41" s="56">
        <v>37</v>
      </c>
      <c r="B41" s="57" t="str">
        <f>'[1]QUINTOS '!B45</f>
        <v>ROSAS  ZEGARRA  NICOLE PAULA</v>
      </c>
      <c r="C41" s="58" t="s">
        <v>98</v>
      </c>
      <c r="D41" s="54">
        <f>'RESULTADOS QUINTO'!HX45</f>
        <v>19.444052275000001</v>
      </c>
      <c r="E41" s="54">
        <f t="shared" si="0"/>
        <v>36</v>
      </c>
      <c r="G41" s="59" t="str">
        <v>PACCO  HUARANCA  MILKA ELIZABETH</v>
      </c>
      <c r="H41" s="46" t="str">
        <v>5B</v>
      </c>
      <c r="I41" s="65">
        <v>19.188002275000002</v>
      </c>
      <c r="J41" s="66">
        <v>37</v>
      </c>
      <c r="K41" s="67">
        <f t="shared" si="1"/>
        <v>9.5462507435495123</v>
      </c>
    </row>
    <row r="42" spans="1:11">
      <c r="A42" s="56">
        <v>38</v>
      </c>
      <c r="B42" s="57" t="str">
        <f>'[1]QUINTOS '!B46</f>
        <v>VALDERRAMA  CARDENAS  NICOLE ESTEFANY</v>
      </c>
      <c r="C42" s="58" t="s">
        <v>98</v>
      </c>
      <c r="D42" s="54">
        <f>'RESULTADOS QUINTO'!HX46</f>
        <v>28.854759975</v>
      </c>
      <c r="E42" s="54">
        <f t="shared" si="0"/>
        <v>13</v>
      </c>
      <c r="G42" s="59" t="str">
        <v>CCALLA  COSCCO  NICOL JASMIN</v>
      </c>
      <c r="H42" s="46" t="str">
        <v>5B</v>
      </c>
      <c r="I42" s="65">
        <v>18.934896250000001</v>
      </c>
      <c r="J42" s="66">
        <v>38</v>
      </c>
      <c r="K42" s="67">
        <f t="shared" si="1"/>
        <v>9.4203275992469298</v>
      </c>
    </row>
    <row r="43" spans="1:11">
      <c r="A43" s="56">
        <v>39</v>
      </c>
      <c r="B43" s="57" t="str">
        <f>'[1]QUINTOS '!B47</f>
        <v>VELA  ALEMAN  FERNANDA VALESKA</v>
      </c>
      <c r="C43" s="58" t="s">
        <v>98</v>
      </c>
      <c r="D43" s="54">
        <f>'RESULTADOS QUINTO'!HX47</f>
        <v>21.557990799999999</v>
      </c>
      <c r="E43" s="54">
        <f t="shared" si="0"/>
        <v>32</v>
      </c>
      <c r="G43" s="59" t="str">
        <v>QUISPE  VARGAS  NAOMI JADE ABRIL</v>
      </c>
      <c r="H43" s="46" t="str">
        <v>5B</v>
      </c>
      <c r="I43" s="65">
        <v>16.878198675</v>
      </c>
      <c r="J43" s="66">
        <v>39</v>
      </c>
      <c r="K43" s="67">
        <f t="shared" si="1"/>
        <v>8.3970970162392842</v>
      </c>
    </row>
  </sheetData>
  <sheetProtection algorithmName="SHA-512" hashValue="6MQhFWba25xP2kCB5qhS2DezByR1JXFSvrzmLiGdit42bjg5/qD2W8JRzOG/JXOh5e1opwcLgv4q+C7VIl4Vaw==" saltValue="6xYQFGiExAeBLIXNmp8oyw==" spinCount="100000" sheet="1" objects="1" scenarios="1" selectLockedCells="1" selectUnlockedCells="1"/>
  <mergeCells count="2">
    <mergeCell ref="A3:G3"/>
    <mergeCell ref="I3:K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D50"/>
  <sheetViews>
    <sheetView showGridLines="0" showRowColHeaders="0" tabSelected="1" zoomScaleSheetLayoutView="115" workbookViewId="0">
      <selection activeCell="D7" sqref="D7"/>
    </sheetView>
  </sheetViews>
  <sheetFormatPr baseColWidth="10" defaultColWidth="11" defaultRowHeight="13.5"/>
  <cols>
    <col min="1" max="1" width="6.75" customWidth="1"/>
    <col min="2" max="2" width="10.375" customWidth="1"/>
    <col min="3" max="3" width="32.25" customWidth="1"/>
    <col min="4" max="4" width="15.75" customWidth="1"/>
    <col min="5" max="5" width="19.5" customWidth="1"/>
    <col min="6" max="8" width="15.75" customWidth="1"/>
    <col min="10" max="10" width="26" hidden="1" customWidth="1"/>
    <col min="11" max="11" width="11.5" hidden="1" customWidth="1"/>
    <col min="12" max="138" width="11" hidden="1" customWidth="1"/>
    <col min="139" max="139" width="11" customWidth="1"/>
    <col min="140" max="148" width="11" hidden="1" customWidth="1"/>
    <col min="149" max="149" width="27" hidden="1" customWidth="1"/>
    <col min="150" max="150" width="13.75" hidden="1" customWidth="1"/>
    <col min="151" max="153" width="11" hidden="1" customWidth="1"/>
    <col min="154" max="154" width="40.375" hidden="1" customWidth="1"/>
    <col min="155" max="155" width="15.875" hidden="1" customWidth="1"/>
    <col min="156" max="160" width="11" hidden="1" customWidth="1"/>
  </cols>
  <sheetData>
    <row r="1" spans="2:159">
      <c r="K1" t="str">
        <f>K4</f>
        <v>APELLIDOS Y NOMBRES</v>
      </c>
      <c r="L1" t="str">
        <f t="shared" ref="L1:BW1" si="0">L4</f>
        <v>GRADO</v>
      </c>
      <c r="M1" t="str">
        <f t="shared" si="0"/>
        <v>SECCIÓN</v>
      </c>
      <c r="N1" t="str">
        <f t="shared" si="0"/>
        <v>FECHA DEL EXAMEN</v>
      </c>
      <c r="O1" t="str">
        <f t="shared" si="0"/>
        <v>TIPO DE EXAMEN</v>
      </c>
      <c r="P1" t="str">
        <f t="shared" si="0"/>
        <v>RANKING DE GRADO</v>
      </c>
      <c r="Q1" t="str">
        <f t="shared" si="0"/>
        <v>TERCIO</v>
      </c>
      <c r="R1" t="str">
        <f t="shared" si="0"/>
        <v>PREGUNTAS TOTALES</v>
      </c>
      <c r="S1" t="str">
        <f t="shared" si="0"/>
        <v>PREGUNTAS ACERTADAS</v>
      </c>
      <c r="T1" t="str">
        <f t="shared" si="0"/>
        <v>PREGUNTAS EQUIVOCADAS</v>
      </c>
      <c r="U1" t="str">
        <f t="shared" si="0"/>
        <v>PUNTAJE FINAL</v>
      </c>
      <c r="V1" t="str">
        <f t="shared" si="0"/>
        <v>ESCALA VIGESIMAL</v>
      </c>
      <c r="W1" t="str">
        <f t="shared" si="0"/>
        <v>PORCENTAJE DE ACIERTOS</v>
      </c>
      <c r="X1" t="str">
        <f t="shared" si="0"/>
        <v>AREAS FUERTE</v>
      </c>
      <c r="Y1" t="str">
        <f t="shared" si="0"/>
        <v>AREAS FUERTE</v>
      </c>
      <c r="Z1" t="str">
        <f t="shared" si="0"/>
        <v>AREAS A MEJORAR</v>
      </c>
      <c r="AA1" t="e">
        <f t="shared" si="0"/>
        <v>#REF!</v>
      </c>
      <c r="AB1" t="str">
        <f t="shared" si="0"/>
        <v>N° PREGUNTAS</v>
      </c>
      <c r="AC1" t="str">
        <f t="shared" si="0"/>
        <v>PESO</v>
      </c>
      <c r="AD1" t="str">
        <f t="shared" si="0"/>
        <v>ACERTADAS</v>
      </c>
      <c r="AE1" t="str">
        <f t="shared" si="0"/>
        <v>EQUIVOCADAS</v>
      </c>
      <c r="AF1" t="str">
        <f t="shared" si="0"/>
        <v>PUNTAJE</v>
      </c>
      <c r="AG1" t="str">
        <f t="shared" si="0"/>
        <v>N° PREGUNTAS</v>
      </c>
      <c r="AH1" t="str">
        <f t="shared" si="0"/>
        <v>PESO</v>
      </c>
      <c r="AI1" t="str">
        <f t="shared" si="0"/>
        <v>ACERTADAS</v>
      </c>
      <c r="AJ1" t="str">
        <f t="shared" si="0"/>
        <v>EQUIVOCADAS</v>
      </c>
      <c r="AK1" t="str">
        <f t="shared" si="0"/>
        <v>PUNTAJE</v>
      </c>
      <c r="AL1" t="str">
        <f t="shared" si="0"/>
        <v>N° PREGUNTAS</v>
      </c>
      <c r="AM1" t="str">
        <f t="shared" si="0"/>
        <v>PESO</v>
      </c>
      <c r="AN1" t="str">
        <f t="shared" si="0"/>
        <v>ACERTADAS</v>
      </c>
      <c r="AO1" t="str">
        <f t="shared" si="0"/>
        <v>EQUIVOCADAS</v>
      </c>
      <c r="AP1" t="str">
        <f t="shared" si="0"/>
        <v>PUNTAJE</v>
      </c>
      <c r="AQ1" t="str">
        <f t="shared" si="0"/>
        <v>N° PREGUNTAS</v>
      </c>
      <c r="AR1" t="str">
        <f t="shared" si="0"/>
        <v>PESO</v>
      </c>
      <c r="AS1" t="str">
        <f t="shared" si="0"/>
        <v>ACERTADAS</v>
      </c>
      <c r="AT1" t="str">
        <f t="shared" si="0"/>
        <v>EQUIVOCADAS</v>
      </c>
      <c r="AU1" t="str">
        <f t="shared" si="0"/>
        <v>PUNTAJE</v>
      </c>
      <c r="AV1" t="str">
        <f t="shared" si="0"/>
        <v>MATEMATICA</v>
      </c>
      <c r="AW1" t="str">
        <f t="shared" si="0"/>
        <v>N° PREGUNTAS</v>
      </c>
      <c r="AX1" t="str">
        <f t="shared" si="0"/>
        <v>PESO</v>
      </c>
      <c r="AY1" t="str">
        <f t="shared" si="0"/>
        <v>ACERTADAS</v>
      </c>
      <c r="AZ1" t="str">
        <f t="shared" si="0"/>
        <v>EQUIVOCADAS</v>
      </c>
      <c r="BA1" t="str">
        <f t="shared" si="0"/>
        <v>PUNTAJE</v>
      </c>
      <c r="BB1" t="str">
        <f t="shared" si="0"/>
        <v>N° PREGUNTAS</v>
      </c>
      <c r="BC1" t="str">
        <f t="shared" si="0"/>
        <v>PESO</v>
      </c>
      <c r="BD1" t="str">
        <f t="shared" si="0"/>
        <v>ACERTADAS</v>
      </c>
      <c r="BE1" t="str">
        <f t="shared" si="0"/>
        <v>EQUIVOCADAS</v>
      </c>
      <c r="BF1" t="str">
        <f t="shared" si="0"/>
        <v>PUNTAJE</v>
      </c>
      <c r="BG1" t="str">
        <f t="shared" si="0"/>
        <v>N° PREGUNTAS</v>
      </c>
      <c r="BH1" t="str">
        <f t="shared" si="0"/>
        <v>PESO</v>
      </c>
      <c r="BI1" t="str">
        <f t="shared" si="0"/>
        <v>ACERTADAS</v>
      </c>
      <c r="BJ1" t="str">
        <f t="shared" si="0"/>
        <v>EQUIVOCADAS</v>
      </c>
      <c r="BK1" t="str">
        <f t="shared" si="0"/>
        <v>PUNTAJE</v>
      </c>
      <c r="BL1" t="str">
        <f t="shared" si="0"/>
        <v>CIENCIAS</v>
      </c>
      <c r="BM1" t="str">
        <f t="shared" si="0"/>
        <v>N° PREGUNTAS</v>
      </c>
      <c r="BN1" t="str">
        <f t="shared" si="0"/>
        <v>PESO</v>
      </c>
      <c r="BO1" t="str">
        <f t="shared" si="0"/>
        <v>ACERTADAS</v>
      </c>
      <c r="BP1" t="str">
        <f t="shared" si="0"/>
        <v>EQUIVOCADAS</v>
      </c>
      <c r="BQ1" t="str">
        <f t="shared" si="0"/>
        <v>PUNTAJE</v>
      </c>
      <c r="BR1" t="str">
        <f t="shared" si="0"/>
        <v>N° PREGUNTAS</v>
      </c>
      <c r="BS1" t="str">
        <f t="shared" si="0"/>
        <v>PESO</v>
      </c>
      <c r="BT1" t="str">
        <f t="shared" si="0"/>
        <v>ACERTADAS</v>
      </c>
      <c r="BU1" t="str">
        <f t="shared" si="0"/>
        <v>EQUIVOCADAS</v>
      </c>
      <c r="BV1" t="str">
        <f t="shared" si="0"/>
        <v>PUNTAJE</v>
      </c>
      <c r="BW1" t="str">
        <f t="shared" si="0"/>
        <v>N° PREGUNTAS</v>
      </c>
      <c r="BX1" t="str">
        <f t="shared" ref="BX1:DV1" si="1">BX4</f>
        <v>PESO</v>
      </c>
      <c r="BY1" t="str">
        <f t="shared" si="1"/>
        <v>ACERTADAS</v>
      </c>
      <c r="BZ1" t="str">
        <f t="shared" si="1"/>
        <v>EQUIVOCADAS</v>
      </c>
      <c r="CA1" t="str">
        <f t="shared" si="1"/>
        <v>PUNTAJE</v>
      </c>
      <c r="CB1" t="str">
        <f t="shared" si="1"/>
        <v>N° PREGUNTAS</v>
      </c>
      <c r="CC1" t="str">
        <f t="shared" si="1"/>
        <v>PESO</v>
      </c>
      <c r="CD1" t="str">
        <f t="shared" si="1"/>
        <v>ACERTADAS</v>
      </c>
      <c r="CE1" t="str">
        <f t="shared" si="1"/>
        <v>EQUIVOCADAS</v>
      </c>
      <c r="CF1" t="str">
        <f t="shared" si="1"/>
        <v>PUNTAJE</v>
      </c>
      <c r="CG1" t="str">
        <f t="shared" si="1"/>
        <v>N° PREGUNTAS</v>
      </c>
      <c r="CH1" t="str">
        <f t="shared" si="1"/>
        <v>PESO</v>
      </c>
      <c r="CI1" t="str">
        <f t="shared" si="1"/>
        <v>ACERTADAS</v>
      </c>
      <c r="CJ1" t="str">
        <f t="shared" si="1"/>
        <v>EQUIVOCADAS</v>
      </c>
      <c r="CK1" t="str">
        <f t="shared" si="1"/>
        <v>PUNTAJE</v>
      </c>
      <c r="CL1" t="str">
        <f t="shared" si="1"/>
        <v>N° PREGUNTAS</v>
      </c>
      <c r="CM1" t="str">
        <f t="shared" si="1"/>
        <v>PESO</v>
      </c>
      <c r="CN1" t="str">
        <f t="shared" si="1"/>
        <v>ACERTADAS</v>
      </c>
      <c r="CO1" t="str">
        <f t="shared" si="1"/>
        <v>EQUIVOCADAS</v>
      </c>
      <c r="CP1" t="str">
        <f t="shared" si="1"/>
        <v>PUNTAJE</v>
      </c>
      <c r="CQ1" t="str">
        <f t="shared" si="1"/>
        <v>N° PREGUNTAS</v>
      </c>
      <c r="CR1" t="str">
        <f t="shared" si="1"/>
        <v>PESO</v>
      </c>
      <c r="CS1" t="str">
        <f t="shared" si="1"/>
        <v>ACERTADAS</v>
      </c>
      <c r="CT1" t="str">
        <f t="shared" si="1"/>
        <v>EQUIVOCADAS</v>
      </c>
      <c r="CU1" t="str">
        <f t="shared" si="1"/>
        <v>PUNTAJE</v>
      </c>
      <c r="CV1" t="str">
        <f t="shared" si="1"/>
        <v>N° PREGUNTAS</v>
      </c>
      <c r="CW1" t="str">
        <f t="shared" si="1"/>
        <v>PESO</v>
      </c>
      <c r="CX1" t="str">
        <f t="shared" si="1"/>
        <v>ACERTADAS</v>
      </c>
      <c r="CY1" t="str">
        <f t="shared" si="1"/>
        <v>EQUIVOCADAS</v>
      </c>
      <c r="CZ1" t="str">
        <f t="shared" si="1"/>
        <v>PUNTAJE</v>
      </c>
      <c r="DA1" s="37" t="str">
        <f t="shared" si="1"/>
        <v>LETRAS</v>
      </c>
      <c r="DB1" t="str">
        <f t="shared" si="1"/>
        <v>N° PREGUNTAS</v>
      </c>
      <c r="DC1" t="str">
        <f t="shared" si="1"/>
        <v>PESO</v>
      </c>
      <c r="DD1" t="str">
        <f t="shared" si="1"/>
        <v>ACERTADAS</v>
      </c>
      <c r="DE1" t="str">
        <f t="shared" si="1"/>
        <v>EQUIVOCADAS</v>
      </c>
      <c r="DF1" t="str">
        <f t="shared" si="1"/>
        <v>PUNTAJE</v>
      </c>
      <c r="DG1" t="str">
        <f t="shared" si="1"/>
        <v>N° PREGUNTAS</v>
      </c>
      <c r="DH1" t="str">
        <f t="shared" si="1"/>
        <v>PESO</v>
      </c>
      <c r="DI1" t="str">
        <f t="shared" si="1"/>
        <v>ACERTADAS</v>
      </c>
      <c r="DJ1" t="str">
        <f t="shared" si="1"/>
        <v>EQUIVOCADAS</v>
      </c>
      <c r="DK1" t="str">
        <f t="shared" si="1"/>
        <v>PUNTAJE</v>
      </c>
      <c r="DL1" t="str">
        <f t="shared" si="1"/>
        <v>N° PREGUNTAS</v>
      </c>
      <c r="DM1" t="str">
        <f t="shared" si="1"/>
        <v>PESO</v>
      </c>
      <c r="DN1" t="str">
        <f t="shared" si="1"/>
        <v>ACERTADAS</v>
      </c>
      <c r="DO1" t="str">
        <f t="shared" si="1"/>
        <v>EQUIVOCADAS</v>
      </c>
      <c r="DP1" t="str">
        <f t="shared" si="1"/>
        <v>PUNTAJE</v>
      </c>
      <c r="DQ1" t="str">
        <f t="shared" si="1"/>
        <v>N° PREGUNTAS</v>
      </c>
      <c r="DR1" t="str">
        <f t="shared" si="1"/>
        <v>PESO</v>
      </c>
      <c r="DS1" t="str">
        <f t="shared" si="1"/>
        <v>ACERTADAS</v>
      </c>
      <c r="DT1" t="str">
        <f t="shared" si="1"/>
        <v>EQUIVOCADAS</v>
      </c>
      <c r="DU1" t="str">
        <f t="shared" si="1"/>
        <v>PUNTAJE</v>
      </c>
      <c r="DV1" t="str">
        <f t="shared" si="1"/>
        <v>APTITUD ACADEMICA</v>
      </c>
      <c r="EB1">
        <f>COUNTA(A1:DZ1)</f>
        <v>116</v>
      </c>
    </row>
    <row r="2" spans="2:159" ht="24" customHeight="1">
      <c r="B2" s="458"/>
      <c r="C2" s="458"/>
      <c r="D2" s="458"/>
      <c r="E2" s="458"/>
      <c r="F2" s="458"/>
      <c r="G2" s="458"/>
      <c r="K2" t="str" cm="1">
        <f t="array" ref="K2">_xlfn._xlws.FILTER(K5:DV43,J5:J43=D7,"No existe")</f>
        <v>No existe</v>
      </c>
      <c r="W2" s="31"/>
      <c r="X2" s="31"/>
      <c r="AB2" s="32"/>
      <c r="AC2" s="32"/>
      <c r="AD2" s="32"/>
      <c r="AE2" s="32"/>
      <c r="AF2" s="32"/>
      <c r="AG2" s="33"/>
      <c r="AH2" s="33"/>
      <c r="AI2" s="33"/>
      <c r="AJ2" s="33"/>
      <c r="AK2" s="33"/>
      <c r="AL2" s="34"/>
      <c r="AM2" s="34"/>
      <c r="AN2" s="34"/>
      <c r="AO2" s="34"/>
      <c r="AP2" s="34"/>
      <c r="AQ2" s="35"/>
      <c r="AR2" s="35"/>
      <c r="AS2" s="35"/>
      <c r="AT2" s="35"/>
      <c r="AU2" s="36"/>
      <c r="AV2" s="37"/>
      <c r="AW2" s="32"/>
      <c r="AX2" s="32"/>
      <c r="AY2" s="32"/>
      <c r="AZ2" s="32"/>
      <c r="BA2" s="32"/>
      <c r="BB2" s="35"/>
      <c r="BC2" s="35"/>
      <c r="BD2" s="35"/>
      <c r="BE2" s="35"/>
      <c r="BF2" s="35"/>
      <c r="BG2" s="34"/>
      <c r="BH2" s="34"/>
      <c r="BI2" s="34"/>
      <c r="BJ2" s="34"/>
      <c r="BK2" s="38"/>
      <c r="BL2" s="37"/>
      <c r="DA2" s="37"/>
      <c r="DV2" s="37"/>
      <c r="EQ2" s="497"/>
      <c r="EX2" s="459" t="s">
        <v>200</v>
      </c>
      <c r="EY2" s="460"/>
      <c r="EZ2" s="460"/>
      <c r="FA2" s="460"/>
      <c r="FB2" s="460"/>
      <c r="FC2" s="43"/>
    </row>
    <row r="3" spans="2:159" ht="48" customHeight="1">
      <c r="B3" s="458"/>
      <c r="C3" s="461"/>
      <c r="D3" s="462"/>
      <c r="E3" s="462"/>
      <c r="F3" s="463"/>
      <c r="G3" s="458"/>
      <c r="AB3" s="32" t="s">
        <v>201</v>
      </c>
      <c r="AC3" s="32"/>
      <c r="AD3" s="32"/>
      <c r="AE3" s="32"/>
      <c r="AF3" s="32"/>
      <c r="AG3" s="33" t="s">
        <v>202</v>
      </c>
      <c r="AH3" s="33"/>
      <c r="AI3" s="33"/>
      <c r="AJ3" s="33"/>
      <c r="AK3" s="33"/>
      <c r="AL3" s="34" t="s">
        <v>203</v>
      </c>
      <c r="AM3" s="34"/>
      <c r="AN3" s="34"/>
      <c r="AO3" s="34"/>
      <c r="AP3" s="34"/>
      <c r="AQ3" s="35" t="s">
        <v>204</v>
      </c>
      <c r="AR3" s="35"/>
      <c r="AS3" s="35"/>
      <c r="AT3" s="35"/>
      <c r="AU3" s="36"/>
      <c r="AV3" s="37"/>
      <c r="AW3" s="32" t="s">
        <v>205</v>
      </c>
      <c r="AX3" s="32"/>
      <c r="AY3" s="32"/>
      <c r="AZ3" s="32"/>
      <c r="BA3" s="32"/>
      <c r="BB3" s="35" t="s">
        <v>206</v>
      </c>
      <c r="BC3" s="35"/>
      <c r="BD3" s="35"/>
      <c r="BE3" s="35"/>
      <c r="BF3" s="35"/>
      <c r="BG3" s="34" t="s">
        <v>207</v>
      </c>
      <c r="BH3" s="34"/>
      <c r="BI3" s="34"/>
      <c r="BJ3" s="34"/>
      <c r="BK3" s="38"/>
      <c r="BL3" s="37"/>
      <c r="BM3" t="str">
        <f>C34</f>
        <v>Lenguaje</v>
      </c>
      <c r="BR3" t="str">
        <f>C35</f>
        <v>Literatura</v>
      </c>
      <c r="BW3" t="str">
        <f>C36</f>
        <v>Historia</v>
      </c>
      <c r="CB3" t="str">
        <f>C37</f>
        <v>Geografía</v>
      </c>
      <c r="CG3" t="str">
        <f>C38</f>
        <v>Psicología</v>
      </c>
      <c r="CL3" t="str">
        <f>C39</f>
        <v>Educación Cívica</v>
      </c>
      <c r="CQ3" t="str">
        <f>C40</f>
        <v>Lectura Inglés</v>
      </c>
      <c r="CV3" t="str">
        <f>C41</f>
        <v>Gramática inglés</v>
      </c>
      <c r="DA3" s="37"/>
      <c r="DB3" t="str">
        <f>C44</f>
        <v>Razonamiento Lógico</v>
      </c>
      <c r="DG3" t="str">
        <f>C45</f>
        <v>Razonamiento Matemático</v>
      </c>
      <c r="DL3" t="str">
        <f>C46</f>
        <v>Comprensión de lectura</v>
      </c>
      <c r="DQ3" t="str">
        <f>C47</f>
        <v>Razonamiento Verbal</v>
      </c>
      <c r="DV3" s="37"/>
      <c r="EQ3" s="497"/>
      <c r="EX3" s="44" t="s">
        <v>208</v>
      </c>
      <c r="EY3" s="44" t="s">
        <v>209</v>
      </c>
      <c r="EZ3" s="44" t="s">
        <v>210</v>
      </c>
      <c r="FA3" s="44" t="s">
        <v>211</v>
      </c>
      <c r="FB3" s="44" t="s">
        <v>184</v>
      </c>
      <c r="FC3" s="43"/>
    </row>
    <row r="4" spans="2:159" ht="28.15" customHeight="1">
      <c r="B4" s="458"/>
      <c r="C4" s="464" t="s">
        <v>212</v>
      </c>
      <c r="D4" s="465"/>
      <c r="E4" s="465"/>
      <c r="F4" s="466"/>
      <c r="G4" s="458"/>
      <c r="J4" t="str">
        <f>C7</f>
        <v>CÓDIGO DE LA ESTUDIANTE</v>
      </c>
      <c r="K4" t="str">
        <f>C6</f>
        <v>APELLIDOS Y NOMBRES</v>
      </c>
      <c r="L4" t="str">
        <f>C5</f>
        <v>GRADO</v>
      </c>
      <c r="M4" t="str">
        <f>E5</f>
        <v>SECCIÓN</v>
      </c>
      <c r="N4" t="str">
        <f>C8</f>
        <v>FECHA DEL EXAMEN</v>
      </c>
      <c r="O4" t="str">
        <f>C9</f>
        <v>TIPO DE EXAMEN</v>
      </c>
      <c r="P4" t="str">
        <f>C11</f>
        <v>RANKING DE GRADO</v>
      </c>
      <c r="Q4" t="s">
        <v>213</v>
      </c>
      <c r="R4" t="str">
        <f>C12</f>
        <v>PREGUNTAS TOTALES</v>
      </c>
      <c r="S4" t="str">
        <f>C13</f>
        <v>PREGUNTAS ACERTADAS</v>
      </c>
      <c r="T4" t="str">
        <f>C14</f>
        <v>PREGUNTAS EQUIVOCADAS</v>
      </c>
      <c r="U4" t="str">
        <f>C15</f>
        <v>PUNTAJE FINAL</v>
      </c>
      <c r="V4" t="str">
        <f>E15</f>
        <v>ESCALA VIGESIMAL</v>
      </c>
      <c r="W4" t="str">
        <f>C16</f>
        <v>PORCENTAJE DE ACIERTOS</v>
      </c>
      <c r="X4" t="str">
        <f>C17</f>
        <v>AREAS FUERTE</v>
      </c>
      <c r="Y4" t="str">
        <f>X4</f>
        <v>AREAS FUERTE</v>
      </c>
      <c r="Z4" t="str">
        <f>E17</f>
        <v>AREAS A MEJORAR</v>
      </c>
      <c r="AA4" t="e">
        <f>#REF!</f>
        <v>#REF!</v>
      </c>
      <c r="AB4" t="s">
        <v>214</v>
      </c>
      <c r="AC4" t="s">
        <v>215</v>
      </c>
      <c r="AD4" t="s">
        <v>216</v>
      </c>
      <c r="AE4" t="s">
        <v>217</v>
      </c>
      <c r="AF4" t="s">
        <v>210</v>
      </c>
      <c r="AG4" t="s">
        <v>214</v>
      </c>
      <c r="AH4" t="s">
        <v>215</v>
      </c>
      <c r="AI4" t="s">
        <v>216</v>
      </c>
      <c r="AJ4" t="s">
        <v>217</v>
      </c>
      <c r="AK4" t="s">
        <v>210</v>
      </c>
      <c r="AL4" t="str">
        <f>AG4</f>
        <v>N° PREGUNTAS</v>
      </c>
      <c r="AM4" t="str">
        <f t="shared" ref="AM4:AQ4" si="2">AH4</f>
        <v>PESO</v>
      </c>
      <c r="AN4" t="str">
        <f t="shared" si="2"/>
        <v>ACERTADAS</v>
      </c>
      <c r="AO4" t="str">
        <f t="shared" si="2"/>
        <v>EQUIVOCADAS</v>
      </c>
      <c r="AP4" t="str">
        <f t="shared" si="2"/>
        <v>PUNTAJE</v>
      </c>
      <c r="AQ4" t="str">
        <f t="shared" si="2"/>
        <v>N° PREGUNTAS</v>
      </c>
      <c r="AR4" t="str">
        <f t="shared" ref="AR4:AU4" si="3">AM4</f>
        <v>PESO</v>
      </c>
      <c r="AS4" t="str">
        <f t="shared" si="3"/>
        <v>ACERTADAS</v>
      </c>
      <c r="AT4" t="str">
        <f t="shared" si="3"/>
        <v>EQUIVOCADAS</v>
      </c>
      <c r="AU4" t="str">
        <f t="shared" si="3"/>
        <v>PUNTAJE</v>
      </c>
      <c r="AV4" s="37" t="s">
        <v>10</v>
      </c>
      <c r="AW4" t="str">
        <f>AQ4</f>
        <v>N° PREGUNTAS</v>
      </c>
      <c r="AX4" t="str">
        <f t="shared" ref="AX4:BA4" si="4">AR4</f>
        <v>PESO</v>
      </c>
      <c r="AY4" t="str">
        <f t="shared" si="4"/>
        <v>ACERTADAS</v>
      </c>
      <c r="AZ4" t="str">
        <f t="shared" si="4"/>
        <v>EQUIVOCADAS</v>
      </c>
      <c r="BA4" t="str">
        <f t="shared" si="4"/>
        <v>PUNTAJE</v>
      </c>
      <c r="BB4" t="str">
        <f>AQ4</f>
        <v>N° PREGUNTAS</v>
      </c>
      <c r="BC4" t="str">
        <f t="shared" ref="BC4:BF4" si="5">AR4</f>
        <v>PESO</v>
      </c>
      <c r="BD4" t="str">
        <f t="shared" si="5"/>
        <v>ACERTADAS</v>
      </c>
      <c r="BE4" t="str">
        <f t="shared" si="5"/>
        <v>EQUIVOCADAS</v>
      </c>
      <c r="BF4" t="str">
        <f t="shared" si="5"/>
        <v>PUNTAJE</v>
      </c>
      <c r="BG4" t="str">
        <f>BB4</f>
        <v>N° PREGUNTAS</v>
      </c>
      <c r="BH4" t="str">
        <f t="shared" ref="BH4:BK4" si="6">BC4</f>
        <v>PESO</v>
      </c>
      <c r="BI4" t="str">
        <f t="shared" si="6"/>
        <v>ACERTADAS</v>
      </c>
      <c r="BJ4" t="str">
        <f t="shared" si="6"/>
        <v>EQUIVOCADAS</v>
      </c>
      <c r="BK4" t="str">
        <f t="shared" si="6"/>
        <v>PUNTAJE</v>
      </c>
      <c r="BL4" s="37" t="s">
        <v>218</v>
      </c>
      <c r="BM4" t="str">
        <f>BG4</f>
        <v>N° PREGUNTAS</v>
      </c>
      <c r="BN4" t="str">
        <f t="shared" ref="BN4:BQ4" si="7">BH4</f>
        <v>PESO</v>
      </c>
      <c r="BO4" t="str">
        <f t="shared" si="7"/>
        <v>ACERTADAS</v>
      </c>
      <c r="BP4" t="str">
        <f t="shared" si="7"/>
        <v>EQUIVOCADAS</v>
      </c>
      <c r="BQ4" t="str">
        <f t="shared" si="7"/>
        <v>PUNTAJE</v>
      </c>
      <c r="BR4" t="str">
        <f>BM4</f>
        <v>N° PREGUNTAS</v>
      </c>
      <c r="BS4" t="str">
        <f t="shared" ref="BS4:BW4" si="8">BN4</f>
        <v>PESO</v>
      </c>
      <c r="BT4" t="str">
        <f t="shared" si="8"/>
        <v>ACERTADAS</v>
      </c>
      <c r="BU4" t="str">
        <f t="shared" si="8"/>
        <v>EQUIVOCADAS</v>
      </c>
      <c r="BV4" t="str">
        <f t="shared" si="8"/>
        <v>PUNTAJE</v>
      </c>
      <c r="BW4" t="str">
        <f t="shared" si="8"/>
        <v>N° PREGUNTAS</v>
      </c>
      <c r="BX4" t="str">
        <f t="shared" ref="BX4:CB4" si="9">BS4</f>
        <v>PESO</v>
      </c>
      <c r="BY4" t="str">
        <f t="shared" si="9"/>
        <v>ACERTADAS</v>
      </c>
      <c r="BZ4" t="str">
        <f t="shared" si="9"/>
        <v>EQUIVOCADAS</v>
      </c>
      <c r="CA4" t="str">
        <f t="shared" si="9"/>
        <v>PUNTAJE</v>
      </c>
      <c r="CB4" t="str">
        <f t="shared" si="9"/>
        <v>N° PREGUNTAS</v>
      </c>
      <c r="CC4" t="str">
        <f t="shared" ref="CC4:CG4" si="10">BX4</f>
        <v>PESO</v>
      </c>
      <c r="CD4" t="str">
        <f t="shared" si="10"/>
        <v>ACERTADAS</v>
      </c>
      <c r="CE4" t="str">
        <f t="shared" si="10"/>
        <v>EQUIVOCADAS</v>
      </c>
      <c r="CF4" t="str">
        <f t="shared" si="10"/>
        <v>PUNTAJE</v>
      </c>
      <c r="CG4" t="str">
        <f t="shared" si="10"/>
        <v>N° PREGUNTAS</v>
      </c>
      <c r="CH4" t="str">
        <f t="shared" ref="CH4:CL4" si="11">CC4</f>
        <v>PESO</v>
      </c>
      <c r="CI4" t="str">
        <f t="shared" si="11"/>
        <v>ACERTADAS</v>
      </c>
      <c r="CJ4" t="str">
        <f t="shared" si="11"/>
        <v>EQUIVOCADAS</v>
      </c>
      <c r="CK4" t="str">
        <f t="shared" si="11"/>
        <v>PUNTAJE</v>
      </c>
      <c r="CL4" t="str">
        <f t="shared" si="11"/>
        <v>N° PREGUNTAS</v>
      </c>
      <c r="CM4" t="str">
        <f t="shared" ref="CM4:CQ4" si="12">CH4</f>
        <v>PESO</v>
      </c>
      <c r="CN4" t="str">
        <f t="shared" si="12"/>
        <v>ACERTADAS</v>
      </c>
      <c r="CO4" t="str">
        <f t="shared" si="12"/>
        <v>EQUIVOCADAS</v>
      </c>
      <c r="CP4" t="str">
        <f t="shared" si="12"/>
        <v>PUNTAJE</v>
      </c>
      <c r="CQ4" t="str">
        <f t="shared" si="12"/>
        <v>N° PREGUNTAS</v>
      </c>
      <c r="CR4" t="str">
        <f t="shared" ref="CR4:CV4" si="13">CM4</f>
        <v>PESO</v>
      </c>
      <c r="CS4" t="str">
        <f t="shared" si="13"/>
        <v>ACERTADAS</v>
      </c>
      <c r="CT4" t="str">
        <f t="shared" si="13"/>
        <v>EQUIVOCADAS</v>
      </c>
      <c r="CU4" t="str">
        <f t="shared" si="13"/>
        <v>PUNTAJE</v>
      </c>
      <c r="CV4" t="str">
        <f t="shared" si="13"/>
        <v>N° PREGUNTAS</v>
      </c>
      <c r="CW4" t="str">
        <f t="shared" ref="CW4:CZ4" si="14">CR4</f>
        <v>PESO</v>
      </c>
      <c r="CX4" t="str">
        <f t="shared" si="14"/>
        <v>ACERTADAS</v>
      </c>
      <c r="CY4" t="str">
        <f t="shared" si="14"/>
        <v>EQUIVOCADAS</v>
      </c>
      <c r="CZ4" t="str">
        <f t="shared" si="14"/>
        <v>PUNTAJE</v>
      </c>
      <c r="DA4" s="37" t="s">
        <v>219</v>
      </c>
      <c r="DB4" t="str">
        <f>CV4</f>
        <v>N° PREGUNTAS</v>
      </c>
      <c r="DC4" t="str">
        <f>CW4</f>
        <v>PESO</v>
      </c>
      <c r="DD4" t="str">
        <f>CX4</f>
        <v>ACERTADAS</v>
      </c>
      <c r="DE4" t="str">
        <f>CY4</f>
        <v>EQUIVOCADAS</v>
      </c>
      <c r="DF4" t="str">
        <f>CZ4</f>
        <v>PUNTAJE</v>
      </c>
      <c r="DG4" t="str">
        <f>DB4</f>
        <v>N° PREGUNTAS</v>
      </c>
      <c r="DH4" t="str">
        <f t="shared" ref="DH4:DL4" si="15">DC4</f>
        <v>PESO</v>
      </c>
      <c r="DI4" t="str">
        <f t="shared" si="15"/>
        <v>ACERTADAS</v>
      </c>
      <c r="DJ4" t="str">
        <f t="shared" si="15"/>
        <v>EQUIVOCADAS</v>
      </c>
      <c r="DK4" t="str">
        <f t="shared" si="15"/>
        <v>PUNTAJE</v>
      </c>
      <c r="DL4" t="str">
        <f t="shared" si="15"/>
        <v>N° PREGUNTAS</v>
      </c>
      <c r="DM4" t="str">
        <f t="shared" ref="DM4:DQ4" si="16">DH4</f>
        <v>PESO</v>
      </c>
      <c r="DN4" t="str">
        <f t="shared" si="16"/>
        <v>ACERTADAS</v>
      </c>
      <c r="DO4" t="str">
        <f t="shared" si="16"/>
        <v>EQUIVOCADAS</v>
      </c>
      <c r="DP4" t="str">
        <f t="shared" si="16"/>
        <v>PUNTAJE</v>
      </c>
      <c r="DQ4" t="str">
        <f t="shared" si="16"/>
        <v>N° PREGUNTAS</v>
      </c>
      <c r="DR4" t="str">
        <f t="shared" ref="DR4:DU4" si="17">DM4</f>
        <v>PESO</v>
      </c>
      <c r="DS4" t="str">
        <f t="shared" si="17"/>
        <v>ACERTADAS</v>
      </c>
      <c r="DT4" t="str">
        <f t="shared" si="17"/>
        <v>EQUIVOCADAS</v>
      </c>
      <c r="DU4" t="str">
        <f t="shared" si="17"/>
        <v>PUNTAJE</v>
      </c>
      <c r="DV4" s="37" t="s">
        <v>220</v>
      </c>
      <c r="EQ4" s="497"/>
      <c r="ER4">
        <f>'RANKING-QUINTOS'!A5</f>
        <v>1</v>
      </c>
      <c r="ES4" t="str">
        <f>'RANKING-QUINTOS'!B5</f>
        <v>AMUDIO  CARDENAS  MARIEL GHERMARYONI</v>
      </c>
      <c r="ET4" s="42" t="str">
        <f>'RANKING-QUINTOS'!C5</f>
        <v>5A</v>
      </c>
      <c r="EU4">
        <f>'RANKING-QUINTOS'!D5</f>
        <v>24.408389550000003</v>
      </c>
      <c r="EV4">
        <f>'RANKING-QUINTOS'!E5</f>
        <v>23</v>
      </c>
      <c r="EW4">
        <f>'RANKING-QUINTOS'!F5</f>
        <v>0</v>
      </c>
      <c r="EX4" t="str">
        <f>'RANKING-QUINTOS'!G5</f>
        <v>DELGADO  PACHO  JUESLY MASSIEL XIMENA</v>
      </c>
      <c r="EY4" s="42" t="str">
        <f>'RANKING-QUINTOS'!H5</f>
        <v>5A</v>
      </c>
      <c r="EZ4">
        <f>'RANKING-QUINTOS'!I5</f>
        <v>36.863622200000002</v>
      </c>
      <c r="FA4">
        <f>'RANKING-QUINTOS'!J5</f>
        <v>1</v>
      </c>
      <c r="FB4" s="45">
        <f>'RANKING-QUINTOS'!K5</f>
        <v>18.340073958359916</v>
      </c>
      <c r="FC4" s="43"/>
    </row>
    <row r="5" spans="2:159" ht="19.899999999999999" customHeight="1">
      <c r="B5" s="458"/>
      <c r="C5" s="1" t="s">
        <v>221</v>
      </c>
      <c r="D5" s="2">
        <f>L2</f>
        <v>0</v>
      </c>
      <c r="E5" s="3" t="s">
        <v>222</v>
      </c>
      <c r="F5" s="2">
        <f>M2</f>
        <v>0</v>
      </c>
      <c r="G5" s="458"/>
      <c r="J5" t="str">
        <f>'RESULTADOS QUINTO'!DK9</f>
        <v>Gh613655</v>
      </c>
      <c r="K5" t="str">
        <f>'RESULTADOS QUINTO'!DL9</f>
        <v>AMUDIO  CARDENAS  MARIEL GHERMARYONI</v>
      </c>
      <c r="L5">
        <f>'RESULTADOS QUINTO'!DM9</f>
        <v>5</v>
      </c>
      <c r="M5" t="str">
        <f>'RESULTADOS QUINTO'!DN9</f>
        <v>A</v>
      </c>
      <c r="N5" t="str">
        <f>'RESULTADOS QUINTO'!DO9</f>
        <v>7 DE MAYO</v>
      </c>
      <c r="O5" t="str">
        <f>'RESULTADOS QUINTO'!DP9</f>
        <v>RANKING</v>
      </c>
      <c r="P5">
        <f>'RESULTADOS QUINTO'!DQ9</f>
        <v>23</v>
      </c>
      <c r="Q5" t="str">
        <f>'RESULTADOS QUINTO'!DR9</f>
        <v xml:space="preserve"> </v>
      </c>
      <c r="R5">
        <f>'RESULTADOS QUINTO'!DS9</f>
        <v>33</v>
      </c>
      <c r="S5">
        <f>'RESULTADOS QUINTO'!DT9</f>
        <v>22</v>
      </c>
      <c r="T5">
        <f>'RESULTADOS QUINTO'!DU9</f>
        <v>11</v>
      </c>
      <c r="U5">
        <f>'RESULTADOS QUINTO'!DV9</f>
        <v>24.408389550000003</v>
      </c>
      <c r="V5">
        <f>'RESULTADOS QUINTO'!DW9</f>
        <v>12</v>
      </c>
      <c r="W5">
        <f>'RESULTADOS QUINTO'!DX9</f>
        <v>0.66666666666666663</v>
      </c>
      <c r="X5">
        <f>'RESULTADOS QUINTO'!DY9</f>
        <v>0</v>
      </c>
      <c r="Y5">
        <f>'RESULTADOS QUINTO'!DZ9</f>
        <v>0</v>
      </c>
      <c r="Z5">
        <f>'RESULTADOS QUINTO'!EA9</f>
        <v>0</v>
      </c>
      <c r="AA5">
        <f>'RESULTADOS QUINTO'!EB9</f>
        <v>0</v>
      </c>
      <c r="AB5">
        <f>'RESULTADOS QUINTO'!EC9</f>
        <v>1</v>
      </c>
      <c r="AC5">
        <f>'RESULTADOS QUINTO'!ED9</f>
        <v>1.6782674</v>
      </c>
      <c r="AD5">
        <f>'RESULTADOS QUINTO'!EE9</f>
        <v>0</v>
      </c>
      <c r="AE5">
        <f>'RESULTADOS QUINTO'!EF9</f>
        <v>1</v>
      </c>
      <c r="AF5">
        <f>'RESULTADOS QUINTO'!EG9</f>
        <v>0</v>
      </c>
      <c r="AG5">
        <f>'RESULTADOS QUINTO'!EH9</f>
        <v>1</v>
      </c>
      <c r="AH5">
        <f>'RESULTADOS QUINTO'!EI9</f>
        <v>1.6587874499999999</v>
      </c>
      <c r="AI5">
        <f>'RESULTADOS QUINTO'!EJ9</f>
        <v>1</v>
      </c>
      <c r="AJ5">
        <f>'RESULTADOS QUINTO'!EK9</f>
        <v>0</v>
      </c>
      <c r="AK5">
        <f>'RESULTADOS QUINTO'!EL9</f>
        <v>1.6587874499999999</v>
      </c>
      <c r="AL5">
        <f>'RESULTADOS QUINTO'!EM9</f>
        <v>1</v>
      </c>
      <c r="AM5">
        <f>'RESULTADOS QUINTO'!EN9</f>
        <v>1.6495770000000001</v>
      </c>
      <c r="AN5">
        <f>'RESULTADOS QUINTO'!EO9</f>
        <v>1</v>
      </c>
      <c r="AO5">
        <f>'RESULTADOS QUINTO'!EP9</f>
        <v>0</v>
      </c>
      <c r="AP5">
        <f>'RESULTADOS QUINTO'!EQ9</f>
        <v>1.6495770000000001</v>
      </c>
      <c r="AQ5">
        <f>'RESULTADOS QUINTO'!ER9</f>
        <v>1</v>
      </c>
      <c r="AR5">
        <f>'RESULTADOS QUINTO'!ES9</f>
        <v>1.6583374</v>
      </c>
      <c r="AS5">
        <f>'RESULTADOS QUINTO'!ET9</f>
        <v>1</v>
      </c>
      <c r="AT5">
        <f>'RESULTADOS QUINTO'!EU9</f>
        <v>0</v>
      </c>
      <c r="AU5">
        <f>'RESULTADOS QUINTO'!EV9</f>
        <v>1.6583374</v>
      </c>
      <c r="AV5">
        <f>'RESULTADOS QUINTO'!EW9</f>
        <v>4.9667018499999998</v>
      </c>
      <c r="AW5">
        <f>'RESULTADOS QUINTO'!EX9</f>
        <v>2</v>
      </c>
      <c r="AX5">
        <f>'RESULTADOS QUINTO'!EY9</f>
        <v>1.52482685</v>
      </c>
      <c r="AY5">
        <f>'RESULTADOS QUINTO'!EZ9</f>
        <v>0</v>
      </c>
      <c r="AZ5">
        <f>'RESULTADOS QUINTO'!FA9</f>
        <v>2</v>
      </c>
      <c r="BA5">
        <f>'RESULTADOS QUINTO'!FB9</f>
        <v>0</v>
      </c>
      <c r="BB5">
        <f>'RESULTADOS QUINTO'!FC9</f>
        <v>2</v>
      </c>
      <c r="BC5">
        <f>'RESULTADOS QUINTO'!FD9</f>
        <v>1.4254114250000001</v>
      </c>
      <c r="BD5">
        <f>'RESULTADOS QUINTO'!FE9</f>
        <v>0</v>
      </c>
      <c r="BE5">
        <f>'RESULTADOS QUINTO'!FF9</f>
        <v>2</v>
      </c>
      <c r="BF5">
        <f>'RESULTADOS QUINTO'!FG9</f>
        <v>0</v>
      </c>
      <c r="BG5">
        <f>'RESULTADOS QUINTO'!FH9</f>
        <v>2</v>
      </c>
      <c r="BH5">
        <f>'RESULTADOS QUINTO'!FI9</f>
        <v>1.1547487000000001</v>
      </c>
      <c r="BI5">
        <f>'RESULTADOS QUINTO'!FJ9</f>
        <v>1</v>
      </c>
      <c r="BJ5">
        <f>'RESULTADOS QUINTO'!FK9</f>
        <v>1</v>
      </c>
      <c r="BK5">
        <f>'RESULTADOS QUINTO'!FL9</f>
        <v>1.1547487000000001</v>
      </c>
      <c r="BL5">
        <f>'RESULTADOS QUINTO'!FM9</f>
        <v>1.1547487000000001</v>
      </c>
      <c r="BM5">
        <f>'RESULTADOS QUINTO'!FN9</f>
        <v>3</v>
      </c>
      <c r="BN5">
        <f>'RESULTADOS QUINTO'!FO9</f>
        <v>1.021414</v>
      </c>
      <c r="BO5">
        <f>'RESULTADOS QUINTO'!FP9</f>
        <v>3</v>
      </c>
      <c r="BP5">
        <f>'RESULTADOS QUINTO'!FQ9</f>
        <v>0</v>
      </c>
      <c r="BQ5">
        <f>'RESULTADOS QUINTO'!FR9</f>
        <v>3.0642420000000001</v>
      </c>
      <c r="BR5">
        <f>'RESULTADOS QUINTO'!FS9</f>
        <v>2</v>
      </c>
      <c r="BS5">
        <f>'RESULTADOS QUINTO'!FT9</f>
        <v>0.97144799999999998</v>
      </c>
      <c r="BT5">
        <f>'RESULTADOS QUINTO'!FU9</f>
        <v>1</v>
      </c>
      <c r="BU5">
        <f>'RESULTADOS QUINTO'!FV9</f>
        <v>1</v>
      </c>
      <c r="BV5">
        <f>'RESULTADOS QUINTO'!FW9</f>
        <v>0.97144799999999998</v>
      </c>
      <c r="BW5">
        <f>'RESULTADOS QUINTO'!FX9</f>
        <v>3</v>
      </c>
      <c r="BX5">
        <f>'RESULTADOS QUINTO'!FY9</f>
        <v>1.2698590000000001</v>
      </c>
      <c r="BY5">
        <f>'RESULTADOS QUINTO'!FZ9</f>
        <v>2</v>
      </c>
      <c r="BZ5">
        <f>'RESULTADOS QUINTO'!GA9</f>
        <v>1</v>
      </c>
      <c r="CA5">
        <f>'RESULTADOS QUINTO'!GB9</f>
        <v>2.5397180000000001</v>
      </c>
      <c r="CB5">
        <f>'RESULTADOS QUINTO'!GC9</f>
        <v>2</v>
      </c>
      <c r="CC5">
        <f>'RESULTADOS QUINTO'!GD9</f>
        <v>1.2101409999999999</v>
      </c>
      <c r="CD5">
        <f>'RESULTADOS QUINTO'!GE9</f>
        <v>1</v>
      </c>
      <c r="CE5">
        <f>'RESULTADOS QUINTO'!GF9</f>
        <v>1</v>
      </c>
      <c r="CF5">
        <f>'RESULTADOS QUINTO'!GG9</f>
        <v>1.2101409999999999</v>
      </c>
      <c r="CG5">
        <f>'RESULTADOS QUINTO'!GH9</f>
        <v>1</v>
      </c>
      <c r="CH5">
        <f>'RESULTADOS QUINTO'!GI9</f>
        <v>0.80188999999999999</v>
      </c>
      <c r="CI5">
        <f>'RESULTADOS QUINTO'!GJ9</f>
        <v>1</v>
      </c>
      <c r="CJ5">
        <f>'RESULTADOS QUINTO'!GK9</f>
        <v>0</v>
      </c>
      <c r="CK5">
        <f>'RESULTADOS QUINTO'!GL9</f>
        <v>0.80188999999999999</v>
      </c>
      <c r="CL5">
        <f>'RESULTADOS QUINTO'!GM9</f>
        <v>1</v>
      </c>
      <c r="CM5">
        <f>'RESULTADOS QUINTO'!GN9</f>
        <v>0.79674</v>
      </c>
      <c r="CN5">
        <f>'RESULTADOS QUINTO'!GO9</f>
        <v>1</v>
      </c>
      <c r="CO5">
        <f>'RESULTADOS QUINTO'!GP9</f>
        <v>0</v>
      </c>
      <c r="CP5">
        <f>'RESULTADOS QUINTO'!GQ9</f>
        <v>0.79674</v>
      </c>
      <c r="CQ5">
        <f>'RESULTADOS QUINTO'!GR9</f>
        <v>2</v>
      </c>
      <c r="CR5">
        <f>'RESULTADOS QUINTO'!GS9</f>
        <v>1.1258699999999999</v>
      </c>
      <c r="CS5">
        <f>'RESULTADOS QUINTO'!GT9</f>
        <v>2</v>
      </c>
      <c r="CT5">
        <f>'RESULTADOS QUINTO'!GU9</f>
        <v>0</v>
      </c>
      <c r="CU5">
        <f>'RESULTADOS QUINTO'!GV9</f>
        <v>2.2517399999999999</v>
      </c>
      <c r="CV5">
        <f>'RESULTADOS QUINTO'!GW9</f>
        <v>2</v>
      </c>
      <c r="CW5">
        <f>'RESULTADOS QUINTO'!GX9</f>
        <v>1.2413000000000001</v>
      </c>
      <c r="CX5">
        <f>'RESULTADOS QUINTO'!GY9</f>
        <v>0</v>
      </c>
      <c r="CY5">
        <f>'RESULTADOS QUINTO'!GZ9</f>
        <v>2</v>
      </c>
      <c r="CZ5">
        <f>'RESULTADOS QUINTO'!HA9</f>
        <v>0</v>
      </c>
      <c r="DA5">
        <f>'RESULTADOS QUINTO'!HB9</f>
        <v>11.635918999999999</v>
      </c>
      <c r="DB5">
        <f>'RESULTADOS QUINTO'!HC9</f>
        <v>1</v>
      </c>
      <c r="DC5">
        <f>'RESULTADOS QUINTO'!HD9</f>
        <v>1.12415</v>
      </c>
      <c r="DD5">
        <f>'RESULTADOS QUINTO'!HE9</f>
        <v>0</v>
      </c>
      <c r="DE5">
        <f>'RESULTADOS QUINTO'!HF9</f>
        <v>1</v>
      </c>
      <c r="DF5">
        <f>'RESULTADOS QUINTO'!HG9</f>
        <v>0</v>
      </c>
      <c r="DG5">
        <f>'RESULTADOS QUINTO'!HH9</f>
        <v>2</v>
      </c>
      <c r="DH5">
        <f>'RESULTADOS QUINTO'!HI9</f>
        <v>1.1006800000000001</v>
      </c>
      <c r="DI5">
        <f>'RESULTADOS QUINTO'!HJ9</f>
        <v>2</v>
      </c>
      <c r="DJ5">
        <f>'RESULTADOS QUINTO'!HK9</f>
        <v>0</v>
      </c>
      <c r="DK5">
        <f>'RESULTADOS QUINTO'!HL9</f>
        <v>2.2013600000000002</v>
      </c>
      <c r="DL5">
        <f>'RESULTADOS QUINTO'!HM9</f>
        <v>2</v>
      </c>
      <c r="DM5">
        <f>'RESULTADOS QUINTO'!HN9</f>
        <v>1.1006800000000001</v>
      </c>
      <c r="DN5">
        <f>'RESULTADOS QUINTO'!HO9</f>
        <v>2</v>
      </c>
      <c r="DO5">
        <f>'RESULTADOS QUINTO'!HP9</f>
        <v>0</v>
      </c>
      <c r="DP5">
        <f>'RESULTADOS QUINTO'!HQ9</f>
        <v>2.2013600000000002</v>
      </c>
      <c r="DQ5">
        <f>'RESULTADOS QUINTO'!HR9</f>
        <v>2</v>
      </c>
      <c r="DR5">
        <f>'RESULTADOS QUINTO'!HS9</f>
        <v>1.12415</v>
      </c>
      <c r="DS5">
        <f>'RESULTADOS QUINTO'!HT9</f>
        <v>2</v>
      </c>
      <c r="DT5">
        <f>'RESULTADOS QUINTO'!HU9</f>
        <v>0</v>
      </c>
      <c r="DU5">
        <f>'RESULTADOS QUINTO'!HV9</f>
        <v>2.2483</v>
      </c>
      <c r="DV5">
        <f>'RESULTADOS QUINTO'!HW9</f>
        <v>6.6510200000000008</v>
      </c>
      <c r="EQ5" s="497"/>
      <c r="ER5">
        <f>'RANKING-QUINTOS'!A6</f>
        <v>2</v>
      </c>
      <c r="ES5" t="str">
        <f>'RANKING-QUINTOS'!B6</f>
        <v>ARPI  MAMANI  MISHEL FAVIOLA</v>
      </c>
      <c r="ET5" s="42" t="str">
        <f>'RANKING-QUINTOS'!C6</f>
        <v>5A</v>
      </c>
      <c r="EU5">
        <f>'RANKING-QUINTOS'!D6</f>
        <v>22.966316650000003</v>
      </c>
      <c r="EV5">
        <f>'RANKING-QUINTOS'!E6</f>
        <v>26</v>
      </c>
      <c r="EW5">
        <f>'RANKING-QUINTOS'!F6</f>
        <v>0</v>
      </c>
      <c r="EX5" t="str">
        <f>'RANKING-QUINTOS'!G6</f>
        <v>HINOJOSA  NINACONDO  XIOMARA ANGELES</v>
      </c>
      <c r="EY5" s="42" t="str">
        <f>'RANKING-QUINTOS'!H6</f>
        <v>5B</v>
      </c>
      <c r="EZ5">
        <f>'RANKING-QUINTOS'!I6</f>
        <v>34.196895375000004</v>
      </c>
      <c r="FA5">
        <f>'RANKING-QUINTOS'!J6</f>
        <v>2</v>
      </c>
      <c r="FB5" s="45">
        <f>'RANKING-QUINTOS'!K6</f>
        <v>17.013346841531924</v>
      </c>
      <c r="FC5" s="43"/>
    </row>
    <row r="6" spans="2:159" ht="19.899999999999999" customHeight="1">
      <c r="B6" s="458"/>
      <c r="C6" s="4" t="s">
        <v>208</v>
      </c>
      <c r="D6" s="467" t="str">
        <f>K2</f>
        <v>No existe</v>
      </c>
      <c r="E6" s="468"/>
      <c r="F6" s="469"/>
      <c r="G6" s="458"/>
      <c r="J6" t="str">
        <f>'RESULTADOS QUINTO'!DK10</f>
        <v>INeedY0u</v>
      </c>
      <c r="K6" t="str">
        <f>'RESULTADOS QUINTO'!DL10</f>
        <v>ARPI  MAMANI  MISHEL FAVIOLA</v>
      </c>
      <c r="L6">
        <f>'RESULTADOS QUINTO'!DM10</f>
        <v>5</v>
      </c>
      <c r="M6" t="str">
        <f>'RESULTADOS QUINTO'!DN10</f>
        <v>A</v>
      </c>
      <c r="N6" t="str">
        <f>'RESULTADOS QUINTO'!DO10</f>
        <v>7 DE MAYO</v>
      </c>
      <c r="O6" t="str">
        <f>'RESULTADOS QUINTO'!DP10</f>
        <v>RANKING</v>
      </c>
      <c r="P6">
        <f>'RESULTADOS QUINTO'!DQ10</f>
        <v>26</v>
      </c>
      <c r="Q6" t="str">
        <f>'RESULTADOS QUINTO'!DR10</f>
        <v xml:space="preserve"> </v>
      </c>
      <c r="R6">
        <f>'RESULTADOS QUINTO'!DS10</f>
        <v>33</v>
      </c>
      <c r="S6">
        <f>'RESULTADOS QUINTO'!DT10</f>
        <v>18</v>
      </c>
      <c r="T6">
        <f>'RESULTADOS QUINTO'!DU10</f>
        <v>15</v>
      </c>
      <c r="U6">
        <f>'RESULTADOS QUINTO'!DV10</f>
        <v>22.966316650000003</v>
      </c>
      <c r="V6">
        <f>'RESULTADOS QUINTO'!DW10</f>
        <v>11</v>
      </c>
      <c r="W6">
        <f>'RESULTADOS QUINTO'!DX10</f>
        <v>0.54545454545454541</v>
      </c>
      <c r="X6">
        <f>'RESULTADOS QUINTO'!DY10</f>
        <v>0</v>
      </c>
      <c r="Y6">
        <f>'RESULTADOS QUINTO'!DZ10</f>
        <v>0</v>
      </c>
      <c r="Z6">
        <f>'RESULTADOS QUINTO'!EA10</f>
        <v>0</v>
      </c>
      <c r="AA6">
        <f>'RESULTADOS QUINTO'!EB10</f>
        <v>0</v>
      </c>
      <c r="AB6">
        <f>'RESULTADOS QUINTO'!EC10</f>
        <v>1</v>
      </c>
      <c r="AC6">
        <f>'RESULTADOS QUINTO'!ED10</f>
        <v>1.6782674</v>
      </c>
      <c r="AD6">
        <f>'RESULTADOS QUINTO'!EE10</f>
        <v>1</v>
      </c>
      <c r="AE6">
        <f>'RESULTADOS QUINTO'!EF10</f>
        <v>0</v>
      </c>
      <c r="AF6">
        <f>'RESULTADOS QUINTO'!EG10</f>
        <v>1.6782674</v>
      </c>
      <c r="AG6">
        <f>'RESULTADOS QUINTO'!EH10</f>
        <v>1</v>
      </c>
      <c r="AH6">
        <f>'RESULTADOS QUINTO'!EI10</f>
        <v>1.6587874499999999</v>
      </c>
      <c r="AI6">
        <f>'RESULTADOS QUINTO'!EJ10</f>
        <v>1</v>
      </c>
      <c r="AJ6">
        <f>'RESULTADOS QUINTO'!EK10</f>
        <v>0</v>
      </c>
      <c r="AK6">
        <f>'RESULTADOS QUINTO'!EL10</f>
        <v>1.6587874499999999</v>
      </c>
      <c r="AL6">
        <f>'RESULTADOS QUINTO'!EM10</f>
        <v>1</v>
      </c>
      <c r="AM6">
        <f>'RESULTADOS QUINTO'!EN10</f>
        <v>1.6495770000000001</v>
      </c>
      <c r="AN6">
        <f>'RESULTADOS QUINTO'!EO10</f>
        <v>0</v>
      </c>
      <c r="AO6">
        <f>'RESULTADOS QUINTO'!EP10</f>
        <v>1</v>
      </c>
      <c r="AP6">
        <f>'RESULTADOS QUINTO'!EQ10</f>
        <v>0</v>
      </c>
      <c r="AQ6">
        <f>'RESULTADOS QUINTO'!ER10</f>
        <v>1</v>
      </c>
      <c r="AR6">
        <f>'RESULTADOS QUINTO'!ES10</f>
        <v>1.6583374</v>
      </c>
      <c r="AS6">
        <f>'RESULTADOS QUINTO'!ET10</f>
        <v>1</v>
      </c>
      <c r="AT6">
        <f>'RESULTADOS QUINTO'!EU10</f>
        <v>0</v>
      </c>
      <c r="AU6">
        <f>'RESULTADOS QUINTO'!EV10</f>
        <v>1.6583374</v>
      </c>
      <c r="AV6">
        <f>'RESULTADOS QUINTO'!EW10</f>
        <v>4.9953922500000001</v>
      </c>
      <c r="AW6">
        <f>'RESULTADOS QUINTO'!EX10</f>
        <v>2</v>
      </c>
      <c r="AX6">
        <f>'RESULTADOS QUINTO'!EY10</f>
        <v>1.52482685</v>
      </c>
      <c r="AY6">
        <f>'RESULTADOS QUINTO'!EZ10</f>
        <v>0</v>
      </c>
      <c r="AZ6">
        <f>'RESULTADOS QUINTO'!FA10</f>
        <v>2</v>
      </c>
      <c r="BA6">
        <f>'RESULTADOS QUINTO'!FB10</f>
        <v>0</v>
      </c>
      <c r="BB6">
        <f>'RESULTADOS QUINTO'!FC10</f>
        <v>2</v>
      </c>
      <c r="BC6">
        <f>'RESULTADOS QUINTO'!FD10</f>
        <v>1.4254114250000001</v>
      </c>
      <c r="BD6">
        <f>'RESULTADOS QUINTO'!FE10</f>
        <v>0</v>
      </c>
      <c r="BE6">
        <f>'RESULTADOS QUINTO'!FF10</f>
        <v>2</v>
      </c>
      <c r="BF6">
        <f>'RESULTADOS QUINTO'!FG10</f>
        <v>0</v>
      </c>
      <c r="BG6">
        <f>'RESULTADOS QUINTO'!FH10</f>
        <v>2</v>
      </c>
      <c r="BH6">
        <f>'RESULTADOS QUINTO'!FI10</f>
        <v>1.1547487000000001</v>
      </c>
      <c r="BI6">
        <f>'RESULTADOS QUINTO'!FJ10</f>
        <v>2</v>
      </c>
      <c r="BJ6">
        <f>'RESULTADOS QUINTO'!FK10</f>
        <v>0</v>
      </c>
      <c r="BK6">
        <f>'RESULTADOS QUINTO'!FL10</f>
        <v>2.3094974000000001</v>
      </c>
      <c r="BL6">
        <f>'RESULTADOS QUINTO'!FM10</f>
        <v>2.3094974000000001</v>
      </c>
      <c r="BM6">
        <f>'RESULTADOS QUINTO'!FN10</f>
        <v>3</v>
      </c>
      <c r="BN6">
        <f>'RESULTADOS QUINTO'!FO10</f>
        <v>1.021414</v>
      </c>
      <c r="BO6">
        <f>'RESULTADOS QUINTO'!FP10</f>
        <v>2</v>
      </c>
      <c r="BP6">
        <f>'RESULTADOS QUINTO'!FQ10</f>
        <v>1</v>
      </c>
      <c r="BQ6">
        <f>'RESULTADOS QUINTO'!FR10</f>
        <v>2.0428280000000001</v>
      </c>
      <c r="BR6">
        <f>'RESULTADOS QUINTO'!FS10</f>
        <v>2</v>
      </c>
      <c r="BS6">
        <f>'RESULTADOS QUINTO'!FT10</f>
        <v>0.97144799999999998</v>
      </c>
      <c r="BT6">
        <f>'RESULTADOS QUINTO'!FU10</f>
        <v>0</v>
      </c>
      <c r="BU6">
        <f>'RESULTADOS QUINTO'!FV10</f>
        <v>2</v>
      </c>
      <c r="BV6">
        <f>'RESULTADOS QUINTO'!FW10</f>
        <v>0</v>
      </c>
      <c r="BW6">
        <f>'RESULTADOS QUINTO'!FX10</f>
        <v>3</v>
      </c>
      <c r="BX6">
        <f>'RESULTADOS QUINTO'!FY10</f>
        <v>1.2698590000000001</v>
      </c>
      <c r="BY6">
        <f>'RESULTADOS QUINTO'!FZ10</f>
        <v>2</v>
      </c>
      <c r="BZ6">
        <f>'RESULTADOS QUINTO'!GA10</f>
        <v>1</v>
      </c>
      <c r="CA6">
        <f>'RESULTADOS QUINTO'!GB10</f>
        <v>2.5397180000000001</v>
      </c>
      <c r="CB6">
        <f>'RESULTADOS QUINTO'!GC10</f>
        <v>2</v>
      </c>
      <c r="CC6">
        <f>'RESULTADOS QUINTO'!GD10</f>
        <v>1.2101409999999999</v>
      </c>
      <c r="CD6">
        <f>'RESULTADOS QUINTO'!GE10</f>
        <v>1</v>
      </c>
      <c r="CE6">
        <f>'RESULTADOS QUINTO'!GF10</f>
        <v>1</v>
      </c>
      <c r="CF6">
        <f>'RESULTADOS QUINTO'!GG10</f>
        <v>1.2101409999999999</v>
      </c>
      <c r="CG6">
        <f>'RESULTADOS QUINTO'!GH10</f>
        <v>1</v>
      </c>
      <c r="CH6">
        <f>'RESULTADOS QUINTO'!GI10</f>
        <v>0.80188999999999999</v>
      </c>
      <c r="CI6">
        <f>'RESULTADOS QUINTO'!GJ10</f>
        <v>1</v>
      </c>
      <c r="CJ6">
        <f>'RESULTADOS QUINTO'!GK10</f>
        <v>0</v>
      </c>
      <c r="CK6">
        <f>'RESULTADOS QUINTO'!GL10</f>
        <v>0.80188999999999999</v>
      </c>
      <c r="CL6">
        <f>'RESULTADOS QUINTO'!GM10</f>
        <v>1</v>
      </c>
      <c r="CM6">
        <f>'RESULTADOS QUINTO'!GN10</f>
        <v>0.79674</v>
      </c>
      <c r="CN6">
        <f>'RESULTADOS QUINTO'!GO10</f>
        <v>0</v>
      </c>
      <c r="CO6">
        <f>'RESULTADOS QUINTO'!GP10</f>
        <v>1</v>
      </c>
      <c r="CP6">
        <f>'RESULTADOS QUINTO'!GQ10</f>
        <v>0</v>
      </c>
      <c r="CQ6">
        <f>'RESULTADOS QUINTO'!GR10</f>
        <v>2</v>
      </c>
      <c r="CR6">
        <f>'RESULTADOS QUINTO'!GS10</f>
        <v>1.1258699999999999</v>
      </c>
      <c r="CS6">
        <f>'RESULTADOS QUINTO'!GT10</f>
        <v>2</v>
      </c>
      <c r="CT6">
        <f>'RESULTADOS QUINTO'!GU10</f>
        <v>0</v>
      </c>
      <c r="CU6">
        <f>'RESULTADOS QUINTO'!GV10</f>
        <v>2.2517399999999999</v>
      </c>
      <c r="CV6">
        <f>'RESULTADOS QUINTO'!GW10</f>
        <v>2</v>
      </c>
      <c r="CW6">
        <f>'RESULTADOS QUINTO'!GX10</f>
        <v>1.2413000000000001</v>
      </c>
      <c r="CX6">
        <f>'RESULTADOS QUINTO'!GY10</f>
        <v>1</v>
      </c>
      <c r="CY6">
        <f>'RESULTADOS QUINTO'!GZ10</f>
        <v>1</v>
      </c>
      <c r="CZ6">
        <f>'RESULTADOS QUINTO'!HA10</f>
        <v>1.2413000000000001</v>
      </c>
      <c r="DA6">
        <f>'RESULTADOS QUINTO'!HB10</f>
        <v>10.087617000000002</v>
      </c>
      <c r="DB6">
        <f>'RESULTADOS QUINTO'!HC10</f>
        <v>1</v>
      </c>
      <c r="DC6">
        <f>'RESULTADOS QUINTO'!HD10</f>
        <v>1.12415</v>
      </c>
      <c r="DD6">
        <f>'RESULTADOS QUINTO'!HE10</f>
        <v>1</v>
      </c>
      <c r="DE6">
        <f>'RESULTADOS QUINTO'!HF10</f>
        <v>0</v>
      </c>
      <c r="DF6">
        <f>'RESULTADOS QUINTO'!HG10</f>
        <v>1.12415</v>
      </c>
      <c r="DG6">
        <f>'RESULTADOS QUINTO'!HH10</f>
        <v>2</v>
      </c>
      <c r="DH6">
        <f>'RESULTADOS QUINTO'!HI10</f>
        <v>1.1006800000000001</v>
      </c>
      <c r="DI6">
        <f>'RESULTADOS QUINTO'!HJ10</f>
        <v>0</v>
      </c>
      <c r="DJ6">
        <f>'RESULTADOS QUINTO'!HK10</f>
        <v>2</v>
      </c>
      <c r="DK6">
        <f>'RESULTADOS QUINTO'!HL10</f>
        <v>0</v>
      </c>
      <c r="DL6">
        <f>'RESULTADOS QUINTO'!HM10</f>
        <v>2</v>
      </c>
      <c r="DM6">
        <f>'RESULTADOS QUINTO'!HN10</f>
        <v>1.1006800000000001</v>
      </c>
      <c r="DN6">
        <f>'RESULTADOS QUINTO'!HO10</f>
        <v>2</v>
      </c>
      <c r="DO6">
        <f>'RESULTADOS QUINTO'!HP10</f>
        <v>0</v>
      </c>
      <c r="DP6">
        <f>'RESULTADOS QUINTO'!HQ10</f>
        <v>2.2013600000000002</v>
      </c>
      <c r="DQ6">
        <f>'RESULTADOS QUINTO'!HR10</f>
        <v>2</v>
      </c>
      <c r="DR6">
        <f>'RESULTADOS QUINTO'!HS10</f>
        <v>1.12415</v>
      </c>
      <c r="DS6">
        <f>'RESULTADOS QUINTO'!HT10</f>
        <v>2</v>
      </c>
      <c r="DT6">
        <f>'RESULTADOS QUINTO'!HU10</f>
        <v>0</v>
      </c>
      <c r="DU6">
        <f>'RESULTADOS QUINTO'!HV10</f>
        <v>2.2483</v>
      </c>
      <c r="DV6">
        <f>'RESULTADOS QUINTO'!HW10</f>
        <v>5.5738099999999999</v>
      </c>
      <c r="EQ6" s="497"/>
      <c r="ER6">
        <f>'RANKING-QUINTOS'!A7</f>
        <v>3</v>
      </c>
      <c r="ES6" t="str">
        <f>'RANKING-QUINTOS'!B7</f>
        <v>BATALLANOS  QUINO  ARIANA SOFIA DEL CARMEN</v>
      </c>
      <c r="ET6" s="42" t="str">
        <f>'RANKING-QUINTOS'!C7</f>
        <v>5A</v>
      </c>
      <c r="EU6">
        <f>'RANKING-QUINTOS'!D7</f>
        <v>24.918968499999998</v>
      </c>
      <c r="EV6">
        <f>'RANKING-QUINTOS'!E7</f>
        <v>20</v>
      </c>
      <c r="EW6">
        <f>'RANKING-QUINTOS'!F7</f>
        <v>0</v>
      </c>
      <c r="EX6" t="str">
        <f>'RANKING-QUINTOS'!G7</f>
        <v>MENDOZA  CORIMANYA  MASSIEL LUCYA</v>
      </c>
      <c r="EY6" s="42" t="str">
        <f>'RANKING-QUINTOS'!H7</f>
        <v>5A</v>
      </c>
      <c r="EZ6">
        <f>'RANKING-QUINTOS'!I7</f>
        <v>33.842527500000003</v>
      </c>
      <c r="FA6">
        <f>'RANKING-QUINTOS'!J7</f>
        <v>3</v>
      </c>
      <c r="FB6" s="45">
        <f>'RANKING-QUINTOS'!K7</f>
        <v>16.837044767885814</v>
      </c>
      <c r="FC6" s="43"/>
    </row>
    <row r="7" spans="2:159" ht="19.899999999999999" customHeight="1">
      <c r="B7" s="458"/>
      <c r="C7" s="4" t="s">
        <v>223</v>
      </c>
      <c r="D7" s="5">
        <v>1</v>
      </c>
      <c r="E7" s="470"/>
      <c r="F7" s="471"/>
      <c r="G7" s="458"/>
      <c r="J7" t="str">
        <f>'RESULTADOS QUINTO'!DK11</f>
        <v>Ariana16</v>
      </c>
      <c r="K7" t="str">
        <f>'RESULTADOS QUINTO'!DL11</f>
        <v>BATALLANOS  QUINO  ARIANA SOFIA DEL CARMEN</v>
      </c>
      <c r="L7">
        <f>'RESULTADOS QUINTO'!DM11</f>
        <v>5</v>
      </c>
      <c r="M7" t="str">
        <f>'RESULTADOS QUINTO'!DN11</f>
        <v>A</v>
      </c>
      <c r="N7" t="str">
        <f>'RESULTADOS QUINTO'!DO11</f>
        <v>7 DE MAYO</v>
      </c>
      <c r="O7" t="str">
        <f>'RESULTADOS QUINTO'!DP11</f>
        <v>RANKING</v>
      </c>
      <c r="P7">
        <f>'RESULTADOS QUINTO'!DQ11</f>
        <v>20</v>
      </c>
      <c r="Q7" t="str">
        <f>'RESULTADOS QUINTO'!DR11</f>
        <v xml:space="preserve"> </v>
      </c>
      <c r="R7">
        <f>'RESULTADOS QUINTO'!DS11</f>
        <v>33</v>
      </c>
      <c r="S7">
        <f>'RESULTADOS QUINTO'!DT11</f>
        <v>19</v>
      </c>
      <c r="T7">
        <f>'RESULTADOS QUINTO'!DU11</f>
        <v>14</v>
      </c>
      <c r="U7">
        <f>'RESULTADOS QUINTO'!DV11</f>
        <v>24.918968499999998</v>
      </c>
      <c r="V7">
        <f>'RESULTADOS QUINTO'!DW11</f>
        <v>12</v>
      </c>
      <c r="W7">
        <f>'RESULTADOS QUINTO'!DX11</f>
        <v>0.5757575757575758</v>
      </c>
      <c r="X7">
        <f>'RESULTADOS QUINTO'!DY11</f>
        <v>0</v>
      </c>
      <c r="Y7">
        <f>'RESULTADOS QUINTO'!DZ11</f>
        <v>0</v>
      </c>
      <c r="Z7">
        <f>'RESULTADOS QUINTO'!EA11</f>
        <v>0</v>
      </c>
      <c r="AA7">
        <f>'RESULTADOS QUINTO'!EB11</f>
        <v>0</v>
      </c>
      <c r="AB7">
        <f>'RESULTADOS QUINTO'!EC11</f>
        <v>1</v>
      </c>
      <c r="AC7">
        <f>'RESULTADOS QUINTO'!ED11</f>
        <v>1.6782674</v>
      </c>
      <c r="AD7">
        <f>'RESULTADOS QUINTO'!EE11</f>
        <v>1</v>
      </c>
      <c r="AE7">
        <f>'RESULTADOS QUINTO'!EF11</f>
        <v>0</v>
      </c>
      <c r="AF7">
        <f>'RESULTADOS QUINTO'!EG11</f>
        <v>1.6782674</v>
      </c>
      <c r="AG7">
        <f>'RESULTADOS QUINTO'!EH11</f>
        <v>1</v>
      </c>
      <c r="AH7">
        <f>'RESULTADOS QUINTO'!EI11</f>
        <v>1.6587874499999999</v>
      </c>
      <c r="AI7">
        <f>'RESULTADOS QUINTO'!EJ11</f>
        <v>1</v>
      </c>
      <c r="AJ7">
        <f>'RESULTADOS QUINTO'!EK11</f>
        <v>0</v>
      </c>
      <c r="AK7">
        <f>'RESULTADOS QUINTO'!EL11</f>
        <v>1.6587874499999999</v>
      </c>
      <c r="AL7">
        <f>'RESULTADOS QUINTO'!EM11</f>
        <v>1</v>
      </c>
      <c r="AM7">
        <f>'RESULTADOS QUINTO'!EN11</f>
        <v>1.6495770000000001</v>
      </c>
      <c r="AN7">
        <f>'RESULTADOS QUINTO'!EO11</f>
        <v>1</v>
      </c>
      <c r="AO7">
        <f>'RESULTADOS QUINTO'!EP11</f>
        <v>0</v>
      </c>
      <c r="AP7">
        <f>'RESULTADOS QUINTO'!EQ11</f>
        <v>1.6495770000000001</v>
      </c>
      <c r="AQ7">
        <f>'RESULTADOS QUINTO'!ER11</f>
        <v>1</v>
      </c>
      <c r="AR7">
        <f>'RESULTADOS QUINTO'!ES11</f>
        <v>1.6583374</v>
      </c>
      <c r="AS7">
        <f>'RESULTADOS QUINTO'!ET11</f>
        <v>1</v>
      </c>
      <c r="AT7">
        <f>'RESULTADOS QUINTO'!EU11</f>
        <v>0</v>
      </c>
      <c r="AU7">
        <f>'RESULTADOS QUINTO'!EV11</f>
        <v>1.6583374</v>
      </c>
      <c r="AV7">
        <f>'RESULTADOS QUINTO'!EW11</f>
        <v>6.6449692499999999</v>
      </c>
      <c r="AW7">
        <f>'RESULTADOS QUINTO'!EX11</f>
        <v>2</v>
      </c>
      <c r="AX7">
        <f>'RESULTADOS QUINTO'!EY11</f>
        <v>1.52482685</v>
      </c>
      <c r="AY7">
        <f>'RESULTADOS QUINTO'!EZ11</f>
        <v>1</v>
      </c>
      <c r="AZ7">
        <f>'RESULTADOS QUINTO'!FA11</f>
        <v>1</v>
      </c>
      <c r="BA7">
        <f>'RESULTADOS QUINTO'!FB11</f>
        <v>1.52482685</v>
      </c>
      <c r="BB7">
        <f>'RESULTADOS QUINTO'!FC11</f>
        <v>2</v>
      </c>
      <c r="BC7">
        <f>'RESULTADOS QUINTO'!FD11</f>
        <v>1.4254114250000001</v>
      </c>
      <c r="BD7">
        <f>'RESULTADOS QUINTO'!FE11</f>
        <v>0</v>
      </c>
      <c r="BE7">
        <f>'RESULTADOS QUINTO'!FF11</f>
        <v>2</v>
      </c>
      <c r="BF7">
        <f>'RESULTADOS QUINTO'!FG11</f>
        <v>0</v>
      </c>
      <c r="BG7">
        <f>'RESULTADOS QUINTO'!FH11</f>
        <v>2</v>
      </c>
      <c r="BH7">
        <f>'RESULTADOS QUINTO'!FI11</f>
        <v>1.1547487000000001</v>
      </c>
      <c r="BI7">
        <f>'RESULTADOS QUINTO'!FJ11</f>
        <v>2</v>
      </c>
      <c r="BJ7">
        <f>'RESULTADOS QUINTO'!FK11</f>
        <v>0</v>
      </c>
      <c r="BK7">
        <f>'RESULTADOS QUINTO'!FL11</f>
        <v>2.3094974000000001</v>
      </c>
      <c r="BL7">
        <f>'RESULTADOS QUINTO'!FM11</f>
        <v>3.8343242499999999</v>
      </c>
      <c r="BM7">
        <f>'RESULTADOS QUINTO'!FN11</f>
        <v>3</v>
      </c>
      <c r="BN7">
        <f>'RESULTADOS QUINTO'!FO11</f>
        <v>1.021414</v>
      </c>
      <c r="BO7">
        <f>'RESULTADOS QUINTO'!FP11</f>
        <v>1</v>
      </c>
      <c r="BP7">
        <f>'RESULTADOS QUINTO'!FQ11</f>
        <v>2</v>
      </c>
      <c r="BQ7">
        <f>'RESULTADOS QUINTO'!FR11</f>
        <v>1.021414</v>
      </c>
      <c r="BR7">
        <f>'RESULTADOS QUINTO'!FS11</f>
        <v>2</v>
      </c>
      <c r="BS7">
        <f>'RESULTADOS QUINTO'!FT11</f>
        <v>0.97144799999999998</v>
      </c>
      <c r="BT7">
        <f>'RESULTADOS QUINTO'!FU11</f>
        <v>0</v>
      </c>
      <c r="BU7">
        <f>'RESULTADOS QUINTO'!FV11</f>
        <v>2</v>
      </c>
      <c r="BV7">
        <f>'RESULTADOS QUINTO'!FW11</f>
        <v>0</v>
      </c>
      <c r="BW7">
        <f>'RESULTADOS QUINTO'!FX11</f>
        <v>3</v>
      </c>
      <c r="BX7">
        <f>'RESULTADOS QUINTO'!FY11</f>
        <v>1.2698590000000001</v>
      </c>
      <c r="BY7">
        <f>'RESULTADOS QUINTO'!FZ11</f>
        <v>1</v>
      </c>
      <c r="BZ7">
        <f>'RESULTADOS QUINTO'!GA11</f>
        <v>2</v>
      </c>
      <c r="CA7">
        <f>'RESULTADOS QUINTO'!GB11</f>
        <v>1.2698590000000001</v>
      </c>
      <c r="CB7">
        <f>'RESULTADOS QUINTO'!GC11</f>
        <v>2</v>
      </c>
      <c r="CC7">
        <f>'RESULTADOS QUINTO'!GD11</f>
        <v>1.2101409999999999</v>
      </c>
      <c r="CD7">
        <f>'RESULTADOS QUINTO'!GE11</f>
        <v>2</v>
      </c>
      <c r="CE7">
        <f>'RESULTADOS QUINTO'!GF11</f>
        <v>0</v>
      </c>
      <c r="CF7">
        <f>'RESULTADOS QUINTO'!GG11</f>
        <v>2.4202819999999998</v>
      </c>
      <c r="CG7">
        <f>'RESULTADOS QUINTO'!GH11</f>
        <v>1</v>
      </c>
      <c r="CH7">
        <f>'RESULTADOS QUINTO'!GI11</f>
        <v>0.80188999999999999</v>
      </c>
      <c r="CI7">
        <f>'RESULTADOS QUINTO'!GJ11</f>
        <v>1</v>
      </c>
      <c r="CJ7">
        <f>'RESULTADOS QUINTO'!GK11</f>
        <v>0</v>
      </c>
      <c r="CK7">
        <f>'RESULTADOS QUINTO'!GL11</f>
        <v>0.80188999999999999</v>
      </c>
      <c r="CL7">
        <f>'RESULTADOS QUINTO'!GM11</f>
        <v>1</v>
      </c>
      <c r="CM7">
        <f>'RESULTADOS QUINTO'!GN11</f>
        <v>0.79674</v>
      </c>
      <c r="CN7">
        <f>'RESULTADOS QUINTO'!GO11</f>
        <v>0</v>
      </c>
      <c r="CO7">
        <f>'RESULTADOS QUINTO'!GP11</f>
        <v>1</v>
      </c>
      <c r="CP7">
        <f>'RESULTADOS QUINTO'!GQ11</f>
        <v>0</v>
      </c>
      <c r="CQ7">
        <f>'RESULTADOS QUINTO'!GR11</f>
        <v>2</v>
      </c>
      <c r="CR7">
        <f>'RESULTADOS QUINTO'!GS11</f>
        <v>1.1258699999999999</v>
      </c>
      <c r="CS7">
        <f>'RESULTADOS QUINTO'!GT11</f>
        <v>2</v>
      </c>
      <c r="CT7">
        <f>'RESULTADOS QUINTO'!GU11</f>
        <v>0</v>
      </c>
      <c r="CU7">
        <f>'RESULTADOS QUINTO'!GV11</f>
        <v>2.2517399999999999</v>
      </c>
      <c r="CV7">
        <f>'RESULTADOS QUINTO'!GW11</f>
        <v>2</v>
      </c>
      <c r="CW7">
        <f>'RESULTADOS QUINTO'!GX11</f>
        <v>1.2413000000000001</v>
      </c>
      <c r="CX7">
        <f>'RESULTADOS QUINTO'!GY11</f>
        <v>0</v>
      </c>
      <c r="CY7">
        <f>'RESULTADOS QUINTO'!GZ11</f>
        <v>2</v>
      </c>
      <c r="CZ7">
        <f>'RESULTADOS QUINTO'!HA11</f>
        <v>0</v>
      </c>
      <c r="DA7">
        <f>'RESULTADOS QUINTO'!HB11</f>
        <v>7.7651850000000007</v>
      </c>
      <c r="DB7">
        <f>'RESULTADOS QUINTO'!HC11</f>
        <v>1</v>
      </c>
      <c r="DC7">
        <f>'RESULTADOS QUINTO'!HD11</f>
        <v>1.12415</v>
      </c>
      <c r="DD7">
        <f>'RESULTADOS QUINTO'!HE11</f>
        <v>1</v>
      </c>
      <c r="DE7">
        <f>'RESULTADOS QUINTO'!HF11</f>
        <v>0</v>
      </c>
      <c r="DF7">
        <f>'RESULTADOS QUINTO'!HG11</f>
        <v>1.12415</v>
      </c>
      <c r="DG7">
        <f>'RESULTADOS QUINTO'!HH11</f>
        <v>2</v>
      </c>
      <c r="DH7">
        <f>'RESULTADOS QUINTO'!HI11</f>
        <v>1.1006800000000001</v>
      </c>
      <c r="DI7">
        <f>'RESULTADOS QUINTO'!HJ11</f>
        <v>1</v>
      </c>
      <c r="DJ7">
        <f>'RESULTADOS QUINTO'!HK11</f>
        <v>1</v>
      </c>
      <c r="DK7">
        <f>'RESULTADOS QUINTO'!HL11</f>
        <v>1.1006800000000001</v>
      </c>
      <c r="DL7">
        <f>'RESULTADOS QUINTO'!HM11</f>
        <v>2</v>
      </c>
      <c r="DM7">
        <f>'RESULTADOS QUINTO'!HN11</f>
        <v>1.1006800000000001</v>
      </c>
      <c r="DN7">
        <f>'RESULTADOS QUINTO'!HO11</f>
        <v>2</v>
      </c>
      <c r="DO7">
        <f>'RESULTADOS QUINTO'!HP11</f>
        <v>0</v>
      </c>
      <c r="DP7">
        <f>'RESULTADOS QUINTO'!HQ11</f>
        <v>2.2013600000000002</v>
      </c>
      <c r="DQ7">
        <f>'RESULTADOS QUINTO'!HR11</f>
        <v>2</v>
      </c>
      <c r="DR7">
        <f>'RESULTADOS QUINTO'!HS11</f>
        <v>1.12415</v>
      </c>
      <c r="DS7">
        <f>'RESULTADOS QUINTO'!HT11</f>
        <v>2</v>
      </c>
      <c r="DT7">
        <f>'RESULTADOS QUINTO'!HU11</f>
        <v>0</v>
      </c>
      <c r="DU7">
        <f>'RESULTADOS QUINTO'!HV11</f>
        <v>2.2483</v>
      </c>
      <c r="DV7">
        <f>'RESULTADOS QUINTO'!HW11</f>
        <v>6.6744900000000005</v>
      </c>
      <c r="EE7" s="39" t="s">
        <v>224</v>
      </c>
      <c r="EF7" s="39" t="s">
        <v>225</v>
      </c>
      <c r="EQ7" s="497"/>
      <c r="ER7">
        <f>'RANKING-QUINTOS'!A8</f>
        <v>4</v>
      </c>
      <c r="ES7" t="str">
        <f>'RANKING-QUINTOS'!B8</f>
        <v>BURGOS  PALACIOS  CAMILA FERNANDA</v>
      </c>
      <c r="ET7" s="42" t="str">
        <f>'RANKING-QUINTOS'!C8</f>
        <v>5A</v>
      </c>
      <c r="EU7">
        <f>'RANKING-QUINTOS'!D8</f>
        <v>27.773802100000005</v>
      </c>
      <c r="EV7">
        <f>'RANKING-QUINTOS'!E8</f>
        <v>16</v>
      </c>
      <c r="EW7">
        <f>'RANKING-QUINTOS'!F8</f>
        <v>0</v>
      </c>
      <c r="EX7" t="str">
        <f>'RANKING-QUINTOS'!G8</f>
        <v>BARRANTES  HUARACALLO  LUCIANA ANHELIZ</v>
      </c>
      <c r="EY7" s="42" t="str">
        <f>'RANKING-QUINTOS'!H8</f>
        <v>5B</v>
      </c>
      <c r="EZ7">
        <f>'RANKING-QUINTOS'!I8</f>
        <v>33.528541925000006</v>
      </c>
      <c r="FA7">
        <f>'RANKING-QUINTOS'!J8</f>
        <v>4</v>
      </c>
      <c r="FB7" s="45">
        <f>'RANKING-QUINTOS'!K8</f>
        <v>16.680833350675755</v>
      </c>
      <c r="FC7" s="43"/>
    </row>
    <row r="8" spans="2:159" ht="19.899999999999999" customHeight="1">
      <c r="B8" s="458"/>
      <c r="C8" s="6" t="s">
        <v>226</v>
      </c>
      <c r="D8" s="7">
        <f>N2</f>
        <v>0</v>
      </c>
      <c r="E8" s="472"/>
      <c r="F8" s="473"/>
      <c r="G8" s="458"/>
      <c r="J8" t="str">
        <f>'RESULTADOS QUINTO'!DK12</f>
        <v>218Fer21</v>
      </c>
      <c r="K8" t="str">
        <f>'RESULTADOS QUINTO'!DL12</f>
        <v>BURGOS  PALACIOS  CAMILA FERNANDA</v>
      </c>
      <c r="L8">
        <f>'RESULTADOS QUINTO'!DM12</f>
        <v>5</v>
      </c>
      <c r="M8" t="str">
        <f>'RESULTADOS QUINTO'!DN12</f>
        <v>A</v>
      </c>
      <c r="N8" t="str">
        <f>'RESULTADOS QUINTO'!DO12</f>
        <v>7 DE MAYO</v>
      </c>
      <c r="O8" t="str">
        <f>'RESULTADOS QUINTO'!DP12</f>
        <v>RANKING</v>
      </c>
      <c r="P8">
        <f>'RESULTADOS QUINTO'!DQ12</f>
        <v>16</v>
      </c>
      <c r="Q8" t="str">
        <f>'RESULTADOS QUINTO'!DR12</f>
        <v>TERCIO SUPERIOR</v>
      </c>
      <c r="R8">
        <f>'RESULTADOS QUINTO'!DS12</f>
        <v>33</v>
      </c>
      <c r="S8">
        <f>'RESULTADOS QUINTO'!DT12</f>
        <v>23</v>
      </c>
      <c r="T8">
        <f>'RESULTADOS QUINTO'!DU12</f>
        <v>10</v>
      </c>
      <c r="U8">
        <f>'RESULTADOS QUINTO'!DV12</f>
        <v>27.773802100000005</v>
      </c>
      <c r="V8">
        <f>'RESULTADOS QUINTO'!DW12</f>
        <v>14</v>
      </c>
      <c r="W8">
        <f>'RESULTADOS QUINTO'!DX12</f>
        <v>0.69696969696969702</v>
      </c>
      <c r="X8">
        <f>'RESULTADOS QUINTO'!DY12</f>
        <v>0</v>
      </c>
      <c r="Y8">
        <f>'RESULTADOS QUINTO'!DZ12</f>
        <v>0</v>
      </c>
      <c r="Z8">
        <f>'RESULTADOS QUINTO'!EA12</f>
        <v>0</v>
      </c>
      <c r="AA8">
        <f>'RESULTADOS QUINTO'!EB12</f>
        <v>0</v>
      </c>
      <c r="AB8">
        <f>'RESULTADOS QUINTO'!EC12</f>
        <v>1</v>
      </c>
      <c r="AC8">
        <f>'RESULTADOS QUINTO'!ED12</f>
        <v>1.6782674</v>
      </c>
      <c r="AD8">
        <f>'RESULTADOS QUINTO'!EE12</f>
        <v>1</v>
      </c>
      <c r="AE8">
        <f>'RESULTADOS QUINTO'!EF12</f>
        <v>0</v>
      </c>
      <c r="AF8">
        <f>'RESULTADOS QUINTO'!EG12</f>
        <v>1.6782674</v>
      </c>
      <c r="AG8">
        <f>'RESULTADOS QUINTO'!EH12</f>
        <v>1</v>
      </c>
      <c r="AH8">
        <f>'RESULTADOS QUINTO'!EI12</f>
        <v>1.6587874499999999</v>
      </c>
      <c r="AI8">
        <f>'RESULTADOS QUINTO'!EJ12</f>
        <v>1</v>
      </c>
      <c r="AJ8">
        <f>'RESULTADOS QUINTO'!EK12</f>
        <v>0</v>
      </c>
      <c r="AK8">
        <f>'RESULTADOS QUINTO'!EL12</f>
        <v>1.6587874499999999</v>
      </c>
      <c r="AL8">
        <f>'RESULTADOS QUINTO'!EM12</f>
        <v>1</v>
      </c>
      <c r="AM8">
        <f>'RESULTADOS QUINTO'!EN12</f>
        <v>1.6495770000000001</v>
      </c>
      <c r="AN8">
        <f>'RESULTADOS QUINTO'!EO12</f>
        <v>0</v>
      </c>
      <c r="AO8">
        <f>'RESULTADOS QUINTO'!EP12</f>
        <v>1</v>
      </c>
      <c r="AP8">
        <f>'RESULTADOS QUINTO'!EQ12</f>
        <v>0</v>
      </c>
      <c r="AQ8">
        <f>'RESULTADOS QUINTO'!ER12</f>
        <v>1</v>
      </c>
      <c r="AR8">
        <f>'RESULTADOS QUINTO'!ES12</f>
        <v>1.6583374</v>
      </c>
      <c r="AS8">
        <f>'RESULTADOS QUINTO'!ET12</f>
        <v>0</v>
      </c>
      <c r="AT8">
        <f>'RESULTADOS QUINTO'!EU12</f>
        <v>1</v>
      </c>
      <c r="AU8">
        <f>'RESULTADOS QUINTO'!EV12</f>
        <v>0</v>
      </c>
      <c r="AV8">
        <f>'RESULTADOS QUINTO'!EW12</f>
        <v>3.3370548499999999</v>
      </c>
      <c r="AW8">
        <f>'RESULTADOS QUINTO'!EX12</f>
        <v>2</v>
      </c>
      <c r="AX8">
        <f>'RESULTADOS QUINTO'!EY12</f>
        <v>1.52482685</v>
      </c>
      <c r="AY8">
        <f>'RESULTADOS QUINTO'!EZ12</f>
        <v>1</v>
      </c>
      <c r="AZ8">
        <f>'RESULTADOS QUINTO'!FA12</f>
        <v>1</v>
      </c>
      <c r="BA8">
        <f>'RESULTADOS QUINTO'!FB12</f>
        <v>1.52482685</v>
      </c>
      <c r="BB8">
        <f>'RESULTADOS QUINTO'!FC12</f>
        <v>2</v>
      </c>
      <c r="BC8">
        <f>'RESULTADOS QUINTO'!FD12</f>
        <v>1.4254114250000001</v>
      </c>
      <c r="BD8">
        <f>'RESULTADOS QUINTO'!FE12</f>
        <v>0</v>
      </c>
      <c r="BE8">
        <f>'RESULTADOS QUINTO'!FF12</f>
        <v>2</v>
      </c>
      <c r="BF8">
        <f>'RESULTADOS QUINTO'!FG12</f>
        <v>0</v>
      </c>
      <c r="BG8">
        <f>'RESULTADOS QUINTO'!FH12</f>
        <v>2</v>
      </c>
      <c r="BH8">
        <f>'RESULTADOS QUINTO'!FI12</f>
        <v>1.1547487000000001</v>
      </c>
      <c r="BI8">
        <f>'RESULTADOS QUINTO'!FJ12</f>
        <v>2</v>
      </c>
      <c r="BJ8">
        <f>'RESULTADOS QUINTO'!FK12</f>
        <v>0</v>
      </c>
      <c r="BK8">
        <f>'RESULTADOS QUINTO'!FL12</f>
        <v>2.3094974000000001</v>
      </c>
      <c r="BL8">
        <f>'RESULTADOS QUINTO'!FM12</f>
        <v>3.8343242499999999</v>
      </c>
      <c r="BM8">
        <f>'RESULTADOS QUINTO'!FN12</f>
        <v>3</v>
      </c>
      <c r="BN8">
        <f>'RESULTADOS QUINTO'!FO12</f>
        <v>1.021414</v>
      </c>
      <c r="BO8">
        <f>'RESULTADOS QUINTO'!FP12</f>
        <v>2</v>
      </c>
      <c r="BP8">
        <f>'RESULTADOS QUINTO'!FQ12</f>
        <v>1</v>
      </c>
      <c r="BQ8">
        <f>'RESULTADOS QUINTO'!FR12</f>
        <v>2.0428280000000001</v>
      </c>
      <c r="BR8">
        <f>'RESULTADOS QUINTO'!FS12</f>
        <v>2</v>
      </c>
      <c r="BS8">
        <f>'RESULTADOS QUINTO'!FT12</f>
        <v>0.97144799999999998</v>
      </c>
      <c r="BT8">
        <f>'RESULTADOS QUINTO'!FU12</f>
        <v>2</v>
      </c>
      <c r="BU8">
        <f>'RESULTADOS QUINTO'!FV12</f>
        <v>0</v>
      </c>
      <c r="BV8">
        <f>'RESULTADOS QUINTO'!FW12</f>
        <v>1.942896</v>
      </c>
      <c r="BW8">
        <f>'RESULTADOS QUINTO'!FX12</f>
        <v>3</v>
      </c>
      <c r="BX8">
        <f>'RESULTADOS QUINTO'!FY12</f>
        <v>1.2698590000000001</v>
      </c>
      <c r="BY8">
        <f>'RESULTADOS QUINTO'!FZ12</f>
        <v>2</v>
      </c>
      <c r="BZ8">
        <f>'RESULTADOS QUINTO'!GA12</f>
        <v>1</v>
      </c>
      <c r="CA8">
        <f>'RESULTADOS QUINTO'!GB12</f>
        <v>2.5397180000000001</v>
      </c>
      <c r="CB8">
        <f>'RESULTADOS QUINTO'!GC12</f>
        <v>2</v>
      </c>
      <c r="CC8">
        <f>'RESULTADOS QUINTO'!GD12</f>
        <v>1.2101409999999999</v>
      </c>
      <c r="CD8">
        <f>'RESULTADOS QUINTO'!GE12</f>
        <v>1</v>
      </c>
      <c r="CE8">
        <f>'RESULTADOS QUINTO'!GF12</f>
        <v>1</v>
      </c>
      <c r="CF8">
        <f>'RESULTADOS QUINTO'!GG12</f>
        <v>1.2101409999999999</v>
      </c>
      <c r="CG8">
        <f>'RESULTADOS QUINTO'!GH12</f>
        <v>1</v>
      </c>
      <c r="CH8">
        <f>'RESULTADOS QUINTO'!GI12</f>
        <v>0.80188999999999999</v>
      </c>
      <c r="CI8">
        <f>'RESULTADOS QUINTO'!GJ12</f>
        <v>1</v>
      </c>
      <c r="CJ8">
        <f>'RESULTADOS QUINTO'!GK12</f>
        <v>0</v>
      </c>
      <c r="CK8">
        <f>'RESULTADOS QUINTO'!GL12</f>
        <v>0.80188999999999999</v>
      </c>
      <c r="CL8">
        <f>'RESULTADOS QUINTO'!GM12</f>
        <v>1</v>
      </c>
      <c r="CM8">
        <f>'RESULTADOS QUINTO'!GN12</f>
        <v>0.79674</v>
      </c>
      <c r="CN8">
        <f>'RESULTADOS QUINTO'!GO12</f>
        <v>1</v>
      </c>
      <c r="CO8">
        <f>'RESULTADOS QUINTO'!GP12</f>
        <v>0</v>
      </c>
      <c r="CP8">
        <f>'RESULTADOS QUINTO'!GQ12</f>
        <v>0.79674</v>
      </c>
      <c r="CQ8">
        <f>'RESULTADOS QUINTO'!GR12</f>
        <v>2</v>
      </c>
      <c r="CR8">
        <f>'RESULTADOS QUINTO'!GS12</f>
        <v>1.1258699999999999</v>
      </c>
      <c r="CS8">
        <f>'RESULTADOS QUINTO'!GT12</f>
        <v>2</v>
      </c>
      <c r="CT8">
        <f>'RESULTADOS QUINTO'!GU12</f>
        <v>0</v>
      </c>
      <c r="CU8">
        <f>'RESULTADOS QUINTO'!GV12</f>
        <v>2.2517399999999999</v>
      </c>
      <c r="CV8">
        <f>'RESULTADOS QUINTO'!GW12</f>
        <v>2</v>
      </c>
      <c r="CW8">
        <f>'RESULTADOS QUINTO'!GX12</f>
        <v>1.2413000000000001</v>
      </c>
      <c r="CX8">
        <f>'RESULTADOS QUINTO'!GY12</f>
        <v>1</v>
      </c>
      <c r="CY8">
        <f>'RESULTADOS QUINTO'!GZ12</f>
        <v>1</v>
      </c>
      <c r="CZ8">
        <f>'RESULTADOS QUINTO'!HA12</f>
        <v>1.2413000000000001</v>
      </c>
      <c r="DA8">
        <f>'RESULTADOS QUINTO'!HB12</f>
        <v>12.827253000000001</v>
      </c>
      <c r="DB8">
        <f>'RESULTADOS QUINTO'!HC12</f>
        <v>1</v>
      </c>
      <c r="DC8">
        <f>'RESULTADOS QUINTO'!HD12</f>
        <v>1.12415</v>
      </c>
      <c r="DD8">
        <f>'RESULTADOS QUINTO'!HE12</f>
        <v>1</v>
      </c>
      <c r="DE8">
        <f>'RESULTADOS QUINTO'!HF12</f>
        <v>0</v>
      </c>
      <c r="DF8">
        <f>'RESULTADOS QUINTO'!HG12</f>
        <v>1.12415</v>
      </c>
      <c r="DG8">
        <f>'RESULTADOS QUINTO'!HH12</f>
        <v>2</v>
      </c>
      <c r="DH8">
        <f>'RESULTADOS QUINTO'!HI12</f>
        <v>1.1006800000000001</v>
      </c>
      <c r="DI8">
        <f>'RESULTADOS QUINTO'!HJ12</f>
        <v>2</v>
      </c>
      <c r="DJ8">
        <f>'RESULTADOS QUINTO'!HK12</f>
        <v>0</v>
      </c>
      <c r="DK8">
        <f>'RESULTADOS QUINTO'!HL12</f>
        <v>2.2013600000000002</v>
      </c>
      <c r="DL8">
        <f>'RESULTADOS QUINTO'!HM12</f>
        <v>2</v>
      </c>
      <c r="DM8">
        <f>'RESULTADOS QUINTO'!HN12</f>
        <v>1.1006800000000001</v>
      </c>
      <c r="DN8">
        <f>'RESULTADOS QUINTO'!HO12</f>
        <v>2</v>
      </c>
      <c r="DO8">
        <f>'RESULTADOS QUINTO'!HP12</f>
        <v>0</v>
      </c>
      <c r="DP8">
        <f>'RESULTADOS QUINTO'!HQ12</f>
        <v>2.2013600000000002</v>
      </c>
      <c r="DQ8">
        <f>'RESULTADOS QUINTO'!HR12</f>
        <v>2</v>
      </c>
      <c r="DR8">
        <f>'RESULTADOS QUINTO'!HS12</f>
        <v>1.12415</v>
      </c>
      <c r="DS8">
        <f>'RESULTADOS QUINTO'!HT12</f>
        <v>2</v>
      </c>
      <c r="DT8">
        <f>'RESULTADOS QUINTO'!HU12</f>
        <v>0</v>
      </c>
      <c r="DU8">
        <f>'RESULTADOS QUINTO'!HV12</f>
        <v>2.2483</v>
      </c>
      <c r="DV8">
        <f>'RESULTADOS QUINTO'!HW12</f>
        <v>7.775170000000001</v>
      </c>
      <c r="DY8" s="40" t="s">
        <v>227</v>
      </c>
      <c r="DZ8" s="41">
        <f>DX27</f>
        <v>0</v>
      </c>
      <c r="EA8" s="41">
        <v>1</v>
      </c>
      <c r="EB8" s="41" t="str" cm="1">
        <f t="array" ref="EB8:ED11">_xlfn._xlws.SORT(_xlfn._xlws.FILTER(DY8:EA11,ISNUMBER(MATCH(DZ8:DZ11,LARGE(_xlfn.UNIQUE(DZ8:DZ11),_xlfn.SEQUENCE(4,1)),0))),2,1)</f>
        <v>MATEMÁTICA</v>
      </c>
      <c r="EC8" s="41">
        <v>0</v>
      </c>
      <c r="ED8" s="41">
        <v>1</v>
      </c>
      <c r="EE8" t="str">
        <f>EB8</f>
        <v>MATEMÁTICA</v>
      </c>
      <c r="EF8">
        <f>EC8</f>
        <v>0</v>
      </c>
      <c r="EQ8" s="497"/>
      <c r="ER8">
        <f>'RANKING-QUINTOS'!A9</f>
        <v>5</v>
      </c>
      <c r="ES8" t="str">
        <f>'RANKING-QUINTOS'!B9</f>
        <v>CABANA  MAMANI  MARGARETH VALENTINA</v>
      </c>
      <c r="ET8" s="42" t="str">
        <f>'RANKING-QUINTOS'!C9</f>
        <v>5A</v>
      </c>
      <c r="EU8">
        <f>'RANKING-QUINTOS'!D9</f>
        <v>27.989364325000004</v>
      </c>
      <c r="EV8">
        <f>'RANKING-QUINTOS'!E9</f>
        <v>14</v>
      </c>
      <c r="EW8">
        <f>'RANKING-QUINTOS'!F9</f>
        <v>0</v>
      </c>
      <c r="EX8" t="str">
        <f>'RANKING-QUINTOS'!G9</f>
        <v>MAMANI  COASACA  DIANA BELEN</v>
      </c>
      <c r="EY8" s="42" t="str">
        <f>'RANKING-QUINTOS'!H9</f>
        <v>5A</v>
      </c>
      <c r="EZ8">
        <f>'RANKING-QUINTOS'!I9</f>
        <v>33.476787250000001</v>
      </c>
      <c r="FA8">
        <f>'RANKING-QUINTOS'!J9</f>
        <v>5</v>
      </c>
      <c r="FB8" s="45">
        <f>'RANKING-QUINTOS'!K9</f>
        <v>16.655084807517373</v>
      </c>
      <c r="FC8" s="43"/>
    </row>
    <row r="9" spans="2:159" ht="19.899999999999999" customHeight="1">
      <c r="B9" s="458"/>
      <c r="C9" s="6" t="s">
        <v>228</v>
      </c>
      <c r="D9" s="8">
        <f>O2</f>
        <v>0</v>
      </c>
      <c r="E9" s="474"/>
      <c r="F9" s="475"/>
      <c r="G9" s="458"/>
      <c r="J9" t="str">
        <f>'RESULTADOS QUINTO'!DK13</f>
        <v>KeybiR07</v>
      </c>
      <c r="K9" t="str">
        <f>'RESULTADOS QUINTO'!DL13</f>
        <v>CABANA  MAMANI  MARGARETH VALENTINA</v>
      </c>
      <c r="L9">
        <f>'RESULTADOS QUINTO'!DM13</f>
        <v>5</v>
      </c>
      <c r="M9" t="str">
        <f>'RESULTADOS QUINTO'!DN13</f>
        <v>A</v>
      </c>
      <c r="N9" t="str">
        <f>'RESULTADOS QUINTO'!DO13</f>
        <v>7 DE MAYO</v>
      </c>
      <c r="O9" t="str">
        <f>'RESULTADOS QUINTO'!DP13</f>
        <v>RANKING</v>
      </c>
      <c r="P9">
        <f>'RESULTADOS QUINTO'!DQ13</f>
        <v>14</v>
      </c>
      <c r="Q9" t="str">
        <f>'RESULTADOS QUINTO'!DR13</f>
        <v>TERCIO SUPERIOR</v>
      </c>
      <c r="R9">
        <f>'RESULTADOS QUINTO'!DS13</f>
        <v>33</v>
      </c>
      <c r="S9">
        <f>'RESULTADOS QUINTO'!DT13</f>
        <v>22</v>
      </c>
      <c r="T9">
        <f>'RESULTADOS QUINTO'!DU13</f>
        <v>11</v>
      </c>
      <c r="U9">
        <f>'RESULTADOS QUINTO'!DV13</f>
        <v>27.989364325000004</v>
      </c>
      <c r="V9">
        <f>'RESULTADOS QUINTO'!DW13</f>
        <v>14</v>
      </c>
      <c r="W9">
        <f>'RESULTADOS QUINTO'!DX13</f>
        <v>0.66666666666666663</v>
      </c>
      <c r="X9">
        <f>'RESULTADOS QUINTO'!DY13</f>
        <v>0</v>
      </c>
      <c r="Y9">
        <f>'RESULTADOS QUINTO'!DZ13</f>
        <v>0</v>
      </c>
      <c r="Z9">
        <f>'RESULTADOS QUINTO'!EA13</f>
        <v>0</v>
      </c>
      <c r="AA9">
        <f>'RESULTADOS QUINTO'!EB13</f>
        <v>0</v>
      </c>
      <c r="AB9">
        <f>'RESULTADOS QUINTO'!EC13</f>
        <v>1</v>
      </c>
      <c r="AC9">
        <f>'RESULTADOS QUINTO'!ED13</f>
        <v>1.6782674</v>
      </c>
      <c r="AD9">
        <f>'RESULTADOS QUINTO'!EE13</f>
        <v>1</v>
      </c>
      <c r="AE9">
        <f>'RESULTADOS QUINTO'!EF13</f>
        <v>0</v>
      </c>
      <c r="AF9">
        <f>'RESULTADOS QUINTO'!EG13</f>
        <v>1.6782674</v>
      </c>
      <c r="AG9">
        <f>'RESULTADOS QUINTO'!EH13</f>
        <v>1</v>
      </c>
      <c r="AH9">
        <f>'RESULTADOS QUINTO'!EI13</f>
        <v>1.6587874499999999</v>
      </c>
      <c r="AI9">
        <f>'RESULTADOS QUINTO'!EJ13</f>
        <v>0</v>
      </c>
      <c r="AJ9">
        <f>'RESULTADOS QUINTO'!EK13</f>
        <v>1</v>
      </c>
      <c r="AK9">
        <f>'RESULTADOS QUINTO'!EL13</f>
        <v>0</v>
      </c>
      <c r="AL9">
        <f>'RESULTADOS QUINTO'!EM13</f>
        <v>1</v>
      </c>
      <c r="AM9">
        <f>'RESULTADOS QUINTO'!EN13</f>
        <v>1.6495770000000001</v>
      </c>
      <c r="AN9">
        <f>'RESULTADOS QUINTO'!EO13</f>
        <v>1</v>
      </c>
      <c r="AO9">
        <f>'RESULTADOS QUINTO'!EP13</f>
        <v>0</v>
      </c>
      <c r="AP9">
        <f>'RESULTADOS QUINTO'!EQ13</f>
        <v>1.6495770000000001</v>
      </c>
      <c r="AQ9">
        <f>'RESULTADOS QUINTO'!ER13</f>
        <v>1</v>
      </c>
      <c r="AR9">
        <f>'RESULTADOS QUINTO'!ES13</f>
        <v>1.6583374</v>
      </c>
      <c r="AS9">
        <f>'RESULTADOS QUINTO'!ET13</f>
        <v>1</v>
      </c>
      <c r="AT9">
        <f>'RESULTADOS QUINTO'!EU13</f>
        <v>0</v>
      </c>
      <c r="AU9">
        <f>'RESULTADOS QUINTO'!EV13</f>
        <v>1.6583374</v>
      </c>
      <c r="AV9">
        <f>'RESULTADOS QUINTO'!EW13</f>
        <v>4.9861817999999998</v>
      </c>
      <c r="AW9">
        <f>'RESULTADOS QUINTO'!EX13</f>
        <v>2</v>
      </c>
      <c r="AX9">
        <f>'RESULTADOS QUINTO'!EY13</f>
        <v>1.52482685</v>
      </c>
      <c r="AY9">
        <f>'RESULTADOS QUINTO'!EZ13</f>
        <v>2</v>
      </c>
      <c r="AZ9">
        <f>'RESULTADOS QUINTO'!FA13</f>
        <v>0</v>
      </c>
      <c r="BA9">
        <f>'RESULTADOS QUINTO'!FB13</f>
        <v>3.0496536999999999</v>
      </c>
      <c r="BB9">
        <f>'RESULTADOS QUINTO'!FC13</f>
        <v>2</v>
      </c>
      <c r="BC9">
        <f>'RESULTADOS QUINTO'!FD13</f>
        <v>1.4254114250000001</v>
      </c>
      <c r="BD9">
        <f>'RESULTADOS QUINTO'!FE13</f>
        <v>1</v>
      </c>
      <c r="BE9">
        <f>'RESULTADOS QUINTO'!FF13</f>
        <v>1</v>
      </c>
      <c r="BF9">
        <f>'RESULTADOS QUINTO'!FG13</f>
        <v>1.4254114250000001</v>
      </c>
      <c r="BG9">
        <f>'RESULTADOS QUINTO'!FH13</f>
        <v>2</v>
      </c>
      <c r="BH9">
        <f>'RESULTADOS QUINTO'!FI13</f>
        <v>1.1547487000000001</v>
      </c>
      <c r="BI9">
        <f>'RESULTADOS QUINTO'!FJ13</f>
        <v>2</v>
      </c>
      <c r="BJ9">
        <f>'RESULTADOS QUINTO'!FK13</f>
        <v>0</v>
      </c>
      <c r="BK9">
        <f>'RESULTADOS QUINTO'!FL13</f>
        <v>2.3094974000000001</v>
      </c>
      <c r="BL9">
        <f>'RESULTADOS QUINTO'!FM13</f>
        <v>6.7845625250000001</v>
      </c>
      <c r="BM9">
        <f>'RESULTADOS QUINTO'!FN13</f>
        <v>3</v>
      </c>
      <c r="BN9">
        <f>'RESULTADOS QUINTO'!FO13</f>
        <v>1.021414</v>
      </c>
      <c r="BO9">
        <f>'RESULTADOS QUINTO'!FP13</f>
        <v>3</v>
      </c>
      <c r="BP9">
        <f>'RESULTADOS QUINTO'!FQ13</f>
        <v>0</v>
      </c>
      <c r="BQ9">
        <f>'RESULTADOS QUINTO'!FR13</f>
        <v>3.0642420000000001</v>
      </c>
      <c r="BR9">
        <f>'RESULTADOS QUINTO'!FS13</f>
        <v>2</v>
      </c>
      <c r="BS9">
        <f>'RESULTADOS QUINTO'!FT13</f>
        <v>0.97144799999999998</v>
      </c>
      <c r="BT9">
        <f>'RESULTADOS QUINTO'!FU13</f>
        <v>1</v>
      </c>
      <c r="BU9">
        <f>'RESULTADOS QUINTO'!FV13</f>
        <v>1</v>
      </c>
      <c r="BV9">
        <f>'RESULTADOS QUINTO'!FW13</f>
        <v>0.97144799999999998</v>
      </c>
      <c r="BW9">
        <f>'RESULTADOS QUINTO'!FX13</f>
        <v>3</v>
      </c>
      <c r="BX9">
        <f>'RESULTADOS QUINTO'!FY13</f>
        <v>1.2698590000000001</v>
      </c>
      <c r="BY9">
        <f>'RESULTADOS QUINTO'!FZ13</f>
        <v>1</v>
      </c>
      <c r="BZ9">
        <f>'RESULTADOS QUINTO'!GA13</f>
        <v>2</v>
      </c>
      <c r="CA9">
        <f>'RESULTADOS QUINTO'!GB13</f>
        <v>1.2698590000000001</v>
      </c>
      <c r="CB9">
        <f>'RESULTADOS QUINTO'!GC13</f>
        <v>2</v>
      </c>
      <c r="CC9">
        <f>'RESULTADOS QUINTO'!GD13</f>
        <v>1.2101409999999999</v>
      </c>
      <c r="CD9">
        <f>'RESULTADOS QUINTO'!GE13</f>
        <v>1</v>
      </c>
      <c r="CE9">
        <f>'RESULTADOS QUINTO'!GF13</f>
        <v>1</v>
      </c>
      <c r="CF9">
        <f>'RESULTADOS QUINTO'!GG13</f>
        <v>1.2101409999999999</v>
      </c>
      <c r="CG9">
        <f>'RESULTADOS QUINTO'!GH13</f>
        <v>1</v>
      </c>
      <c r="CH9">
        <f>'RESULTADOS QUINTO'!GI13</f>
        <v>0.80188999999999999</v>
      </c>
      <c r="CI9">
        <f>'RESULTADOS QUINTO'!GJ13</f>
        <v>1</v>
      </c>
      <c r="CJ9">
        <f>'RESULTADOS QUINTO'!GK13</f>
        <v>0</v>
      </c>
      <c r="CK9">
        <f>'RESULTADOS QUINTO'!GL13</f>
        <v>0.80188999999999999</v>
      </c>
      <c r="CL9">
        <f>'RESULTADOS QUINTO'!GM13</f>
        <v>1</v>
      </c>
      <c r="CM9">
        <f>'RESULTADOS QUINTO'!GN13</f>
        <v>0.79674</v>
      </c>
      <c r="CN9">
        <f>'RESULTADOS QUINTO'!GO13</f>
        <v>0</v>
      </c>
      <c r="CO9">
        <f>'RESULTADOS QUINTO'!GP13</f>
        <v>1</v>
      </c>
      <c r="CP9">
        <f>'RESULTADOS QUINTO'!GQ13</f>
        <v>0</v>
      </c>
      <c r="CQ9">
        <f>'RESULTADOS QUINTO'!GR13</f>
        <v>2</v>
      </c>
      <c r="CR9">
        <f>'RESULTADOS QUINTO'!GS13</f>
        <v>1.1258699999999999</v>
      </c>
      <c r="CS9">
        <f>'RESULTADOS QUINTO'!GT13</f>
        <v>1</v>
      </c>
      <c r="CT9">
        <f>'RESULTADOS QUINTO'!GU13</f>
        <v>1</v>
      </c>
      <c r="CU9">
        <f>'RESULTADOS QUINTO'!GV13</f>
        <v>1.1258699999999999</v>
      </c>
      <c r="CV9">
        <f>'RESULTADOS QUINTO'!GW13</f>
        <v>2</v>
      </c>
      <c r="CW9">
        <f>'RESULTADOS QUINTO'!GX13</f>
        <v>1.2413000000000001</v>
      </c>
      <c r="CX9">
        <f>'RESULTADOS QUINTO'!GY13</f>
        <v>0</v>
      </c>
      <c r="CY9">
        <f>'RESULTADOS QUINTO'!GZ13</f>
        <v>2</v>
      </c>
      <c r="CZ9">
        <f>'RESULTADOS QUINTO'!HA13</f>
        <v>0</v>
      </c>
      <c r="DA9">
        <f>'RESULTADOS QUINTO'!HB13</f>
        <v>8.4434500000000003</v>
      </c>
      <c r="DB9">
        <f>'RESULTADOS QUINTO'!HC13</f>
        <v>1</v>
      </c>
      <c r="DC9">
        <f>'RESULTADOS QUINTO'!HD13</f>
        <v>1.12415</v>
      </c>
      <c r="DD9">
        <f>'RESULTADOS QUINTO'!HE13</f>
        <v>1</v>
      </c>
      <c r="DE9">
        <f>'RESULTADOS QUINTO'!HF13</f>
        <v>0</v>
      </c>
      <c r="DF9">
        <f>'RESULTADOS QUINTO'!HG13</f>
        <v>1.12415</v>
      </c>
      <c r="DG9">
        <f>'RESULTADOS QUINTO'!HH13</f>
        <v>2</v>
      </c>
      <c r="DH9">
        <f>'RESULTADOS QUINTO'!HI13</f>
        <v>1.1006800000000001</v>
      </c>
      <c r="DI9">
        <f>'RESULTADOS QUINTO'!HJ13</f>
        <v>2</v>
      </c>
      <c r="DJ9">
        <f>'RESULTADOS QUINTO'!HK13</f>
        <v>0</v>
      </c>
      <c r="DK9">
        <f>'RESULTADOS QUINTO'!HL13</f>
        <v>2.2013600000000002</v>
      </c>
      <c r="DL9">
        <f>'RESULTADOS QUINTO'!HM13</f>
        <v>2</v>
      </c>
      <c r="DM9">
        <f>'RESULTADOS QUINTO'!HN13</f>
        <v>1.1006800000000001</v>
      </c>
      <c r="DN9">
        <f>'RESULTADOS QUINTO'!HO13</f>
        <v>2</v>
      </c>
      <c r="DO9">
        <f>'RESULTADOS QUINTO'!HP13</f>
        <v>0</v>
      </c>
      <c r="DP9">
        <f>'RESULTADOS QUINTO'!HQ13</f>
        <v>2.2013600000000002</v>
      </c>
      <c r="DQ9">
        <f>'RESULTADOS QUINTO'!HR13</f>
        <v>2</v>
      </c>
      <c r="DR9">
        <f>'RESULTADOS QUINTO'!HS13</f>
        <v>1.12415</v>
      </c>
      <c r="DS9">
        <f>'RESULTADOS QUINTO'!HT13</f>
        <v>2</v>
      </c>
      <c r="DT9">
        <f>'RESULTADOS QUINTO'!HU13</f>
        <v>0</v>
      </c>
      <c r="DU9">
        <f>'RESULTADOS QUINTO'!HV13</f>
        <v>2.2483</v>
      </c>
      <c r="DV9">
        <f>'RESULTADOS QUINTO'!HW13</f>
        <v>7.775170000000001</v>
      </c>
      <c r="DY9" s="41" t="s">
        <v>218</v>
      </c>
      <c r="DZ9" s="41">
        <f>DX32</f>
        <v>0</v>
      </c>
      <c r="EA9" s="41">
        <v>2</v>
      </c>
      <c r="EB9" s="41" t="str">
        <v>CIENCIAS</v>
      </c>
      <c r="EC9" s="41">
        <v>0</v>
      </c>
      <c r="ED9" s="41">
        <v>2</v>
      </c>
      <c r="EE9" t="str">
        <f t="shared" ref="EE9:EF11" si="18">EB9</f>
        <v>CIENCIAS</v>
      </c>
      <c r="EF9">
        <f t="shared" si="18"/>
        <v>0</v>
      </c>
      <c r="EQ9" s="497"/>
      <c r="ER9">
        <f>'RANKING-QUINTOS'!A10</f>
        <v>6</v>
      </c>
      <c r="ES9" t="str">
        <f>'RANKING-QUINTOS'!B10</f>
        <v>CAMPOS  CARRILLO  KHIARA NICOLE</v>
      </c>
      <c r="ET9" s="42" t="str">
        <f>'RANKING-QUINTOS'!C10</f>
        <v>5A</v>
      </c>
      <c r="EU9">
        <f>'RANKING-QUINTOS'!D10</f>
        <v>31.230402525000002</v>
      </c>
      <c r="EV9">
        <f>'RANKING-QUINTOS'!E10</f>
        <v>8</v>
      </c>
      <c r="EW9">
        <f>'RANKING-QUINTOS'!F10</f>
        <v>0</v>
      </c>
      <c r="EX9" t="str">
        <f>'RANKING-QUINTOS'!G10</f>
        <v>RODRIGUEZ  HUAMANI  ASTRID CELESTE</v>
      </c>
      <c r="EY9" s="42" t="str">
        <f>'RANKING-QUINTOS'!H10</f>
        <v>5A</v>
      </c>
      <c r="EZ9">
        <f>'RANKING-QUINTOS'!I10</f>
        <v>31.915438075000004</v>
      </c>
      <c r="FA9">
        <f>'RANKING-QUINTOS'!J10</f>
        <v>6</v>
      </c>
      <c r="FB9" s="45">
        <f>'RANKING-QUINTOS'!K10</f>
        <v>15.878295722902564</v>
      </c>
      <c r="FC9" s="43"/>
    </row>
    <row r="10" spans="2:159" ht="19.899999999999999" customHeight="1">
      <c r="B10" s="458"/>
      <c r="C10" s="476" t="s">
        <v>229</v>
      </c>
      <c r="D10" s="477"/>
      <c r="E10" s="477"/>
      <c r="F10" s="478"/>
      <c r="G10" s="458"/>
      <c r="J10" t="str">
        <f>'RESULTADOS QUINTO'!DK14</f>
        <v>KhiaraN4</v>
      </c>
      <c r="K10" t="str">
        <f>'RESULTADOS QUINTO'!DL14</f>
        <v>CAMPOS  CARRILLO  KHIARA NICOLE</v>
      </c>
      <c r="L10">
        <f>'RESULTADOS QUINTO'!DM14</f>
        <v>5</v>
      </c>
      <c r="M10" t="str">
        <f>'RESULTADOS QUINTO'!DN14</f>
        <v>A</v>
      </c>
      <c r="N10" t="str">
        <f>'RESULTADOS QUINTO'!DO14</f>
        <v>7 DE MAYO</v>
      </c>
      <c r="O10" t="str">
        <f>'RESULTADOS QUINTO'!DP14</f>
        <v>RANKING</v>
      </c>
      <c r="P10">
        <f>'RESULTADOS QUINTO'!DQ14</f>
        <v>8</v>
      </c>
      <c r="Q10" t="str">
        <f>'RESULTADOS QUINTO'!DR14</f>
        <v>TERCIO SUPERIOR</v>
      </c>
      <c r="R10">
        <f>'RESULTADOS QUINTO'!DS14</f>
        <v>33</v>
      </c>
      <c r="S10">
        <f>'RESULTADOS QUINTO'!DT14</f>
        <v>26</v>
      </c>
      <c r="T10">
        <f>'RESULTADOS QUINTO'!DU14</f>
        <v>7</v>
      </c>
      <c r="U10">
        <f>'RESULTADOS QUINTO'!DV14</f>
        <v>31.230402525000002</v>
      </c>
      <c r="V10">
        <f>'RESULTADOS QUINTO'!DW14</f>
        <v>16</v>
      </c>
      <c r="W10">
        <f>'RESULTADOS QUINTO'!DX14</f>
        <v>0.78787878787878785</v>
      </c>
      <c r="X10">
        <f>'RESULTADOS QUINTO'!DY14</f>
        <v>0</v>
      </c>
      <c r="Y10">
        <f>'RESULTADOS QUINTO'!DZ14</f>
        <v>0</v>
      </c>
      <c r="Z10">
        <f>'RESULTADOS QUINTO'!EA14</f>
        <v>0</v>
      </c>
      <c r="AA10">
        <f>'RESULTADOS QUINTO'!EB14</f>
        <v>0</v>
      </c>
      <c r="AB10">
        <f>'RESULTADOS QUINTO'!EC14</f>
        <v>1</v>
      </c>
      <c r="AC10">
        <f>'RESULTADOS QUINTO'!ED14</f>
        <v>1.6782674</v>
      </c>
      <c r="AD10">
        <f>'RESULTADOS QUINTO'!EE14</f>
        <v>0</v>
      </c>
      <c r="AE10">
        <f>'RESULTADOS QUINTO'!EF14</f>
        <v>1</v>
      </c>
      <c r="AF10">
        <f>'RESULTADOS QUINTO'!EG14</f>
        <v>0</v>
      </c>
      <c r="AG10">
        <f>'RESULTADOS QUINTO'!EH14</f>
        <v>1</v>
      </c>
      <c r="AH10">
        <f>'RESULTADOS QUINTO'!EI14</f>
        <v>1.6587874499999999</v>
      </c>
      <c r="AI10">
        <f>'RESULTADOS QUINTO'!EJ14</f>
        <v>1</v>
      </c>
      <c r="AJ10">
        <f>'RESULTADOS QUINTO'!EK14</f>
        <v>0</v>
      </c>
      <c r="AK10">
        <f>'RESULTADOS QUINTO'!EL14</f>
        <v>1.6587874499999999</v>
      </c>
      <c r="AL10">
        <f>'RESULTADOS QUINTO'!EM14</f>
        <v>1</v>
      </c>
      <c r="AM10">
        <f>'RESULTADOS QUINTO'!EN14</f>
        <v>1.6495770000000001</v>
      </c>
      <c r="AN10">
        <f>'RESULTADOS QUINTO'!EO14</f>
        <v>1</v>
      </c>
      <c r="AO10">
        <f>'RESULTADOS QUINTO'!EP14</f>
        <v>0</v>
      </c>
      <c r="AP10">
        <f>'RESULTADOS QUINTO'!EQ14</f>
        <v>1.6495770000000001</v>
      </c>
      <c r="AQ10">
        <f>'RESULTADOS QUINTO'!ER14</f>
        <v>1</v>
      </c>
      <c r="AR10">
        <f>'RESULTADOS QUINTO'!ES14</f>
        <v>1.6583374</v>
      </c>
      <c r="AS10">
        <f>'RESULTADOS QUINTO'!ET14</f>
        <v>1</v>
      </c>
      <c r="AT10">
        <f>'RESULTADOS QUINTO'!EU14</f>
        <v>0</v>
      </c>
      <c r="AU10">
        <f>'RESULTADOS QUINTO'!EV14</f>
        <v>1.6583374</v>
      </c>
      <c r="AV10">
        <f>'RESULTADOS QUINTO'!EW14</f>
        <v>4.9667018499999998</v>
      </c>
      <c r="AW10">
        <f>'RESULTADOS QUINTO'!EX14</f>
        <v>2</v>
      </c>
      <c r="AX10">
        <f>'RESULTADOS QUINTO'!EY14</f>
        <v>1.52482685</v>
      </c>
      <c r="AY10">
        <f>'RESULTADOS QUINTO'!EZ14</f>
        <v>1</v>
      </c>
      <c r="AZ10">
        <f>'RESULTADOS QUINTO'!FA14</f>
        <v>1</v>
      </c>
      <c r="BA10">
        <f>'RESULTADOS QUINTO'!FB14</f>
        <v>1.52482685</v>
      </c>
      <c r="BB10">
        <f>'RESULTADOS QUINTO'!FC14</f>
        <v>2</v>
      </c>
      <c r="BC10">
        <f>'RESULTADOS QUINTO'!FD14</f>
        <v>1.4254114250000001</v>
      </c>
      <c r="BD10">
        <f>'RESULTADOS QUINTO'!FE14</f>
        <v>1</v>
      </c>
      <c r="BE10">
        <f>'RESULTADOS QUINTO'!FF14</f>
        <v>1</v>
      </c>
      <c r="BF10">
        <f>'RESULTADOS QUINTO'!FG14</f>
        <v>1.4254114250000001</v>
      </c>
      <c r="BG10">
        <f>'RESULTADOS QUINTO'!FH14</f>
        <v>2</v>
      </c>
      <c r="BH10">
        <f>'RESULTADOS QUINTO'!FI14</f>
        <v>1.1547487000000001</v>
      </c>
      <c r="BI10">
        <f>'RESULTADOS QUINTO'!FJ14</f>
        <v>2</v>
      </c>
      <c r="BJ10">
        <f>'RESULTADOS QUINTO'!FK14</f>
        <v>0</v>
      </c>
      <c r="BK10">
        <f>'RESULTADOS QUINTO'!FL14</f>
        <v>2.3094974000000001</v>
      </c>
      <c r="BL10">
        <f>'RESULTADOS QUINTO'!FM14</f>
        <v>5.2597356749999999</v>
      </c>
      <c r="BM10">
        <f>'RESULTADOS QUINTO'!FN14</f>
        <v>3</v>
      </c>
      <c r="BN10">
        <f>'RESULTADOS QUINTO'!FO14</f>
        <v>1.021414</v>
      </c>
      <c r="BO10">
        <f>'RESULTADOS QUINTO'!FP14</f>
        <v>3</v>
      </c>
      <c r="BP10">
        <f>'RESULTADOS QUINTO'!FQ14</f>
        <v>0</v>
      </c>
      <c r="BQ10">
        <f>'RESULTADOS QUINTO'!FR14</f>
        <v>3.0642420000000001</v>
      </c>
      <c r="BR10">
        <f>'RESULTADOS QUINTO'!FS14</f>
        <v>2</v>
      </c>
      <c r="BS10">
        <f>'RESULTADOS QUINTO'!FT14</f>
        <v>0.97144799999999998</v>
      </c>
      <c r="BT10">
        <f>'RESULTADOS QUINTO'!FU14</f>
        <v>2</v>
      </c>
      <c r="BU10">
        <f>'RESULTADOS QUINTO'!FV14</f>
        <v>0</v>
      </c>
      <c r="BV10">
        <f>'RESULTADOS QUINTO'!FW14</f>
        <v>1.942896</v>
      </c>
      <c r="BW10">
        <f>'RESULTADOS QUINTO'!FX14</f>
        <v>3</v>
      </c>
      <c r="BX10">
        <f>'RESULTADOS QUINTO'!FY14</f>
        <v>1.2698590000000001</v>
      </c>
      <c r="BY10">
        <f>'RESULTADOS QUINTO'!FZ14</f>
        <v>3</v>
      </c>
      <c r="BZ10">
        <f>'RESULTADOS QUINTO'!GA14</f>
        <v>0</v>
      </c>
      <c r="CA10">
        <f>'RESULTADOS QUINTO'!GB14</f>
        <v>3.809577</v>
      </c>
      <c r="CB10">
        <f>'RESULTADOS QUINTO'!GC14</f>
        <v>2</v>
      </c>
      <c r="CC10">
        <f>'RESULTADOS QUINTO'!GD14</f>
        <v>1.2101409999999999</v>
      </c>
      <c r="CD10">
        <f>'RESULTADOS QUINTO'!GE14</f>
        <v>0</v>
      </c>
      <c r="CE10">
        <f>'RESULTADOS QUINTO'!GF14</f>
        <v>2</v>
      </c>
      <c r="CF10">
        <f>'RESULTADOS QUINTO'!GG14</f>
        <v>0</v>
      </c>
      <c r="CG10">
        <f>'RESULTADOS QUINTO'!GH14</f>
        <v>1</v>
      </c>
      <c r="CH10">
        <f>'RESULTADOS QUINTO'!GI14</f>
        <v>0.80188999999999999</v>
      </c>
      <c r="CI10">
        <f>'RESULTADOS QUINTO'!GJ14</f>
        <v>1</v>
      </c>
      <c r="CJ10">
        <f>'RESULTADOS QUINTO'!GK14</f>
        <v>0</v>
      </c>
      <c r="CK10">
        <f>'RESULTADOS QUINTO'!GL14</f>
        <v>0.80188999999999999</v>
      </c>
      <c r="CL10">
        <f>'RESULTADOS QUINTO'!GM14</f>
        <v>1</v>
      </c>
      <c r="CM10">
        <f>'RESULTADOS QUINTO'!GN14</f>
        <v>0.79674</v>
      </c>
      <c r="CN10">
        <f>'RESULTADOS QUINTO'!GO14</f>
        <v>0</v>
      </c>
      <c r="CO10">
        <f>'RESULTADOS QUINTO'!GP14</f>
        <v>1</v>
      </c>
      <c r="CP10">
        <f>'RESULTADOS QUINTO'!GQ14</f>
        <v>0</v>
      </c>
      <c r="CQ10">
        <f>'RESULTADOS QUINTO'!GR14</f>
        <v>2</v>
      </c>
      <c r="CR10">
        <f>'RESULTADOS QUINTO'!GS14</f>
        <v>1.1258699999999999</v>
      </c>
      <c r="CS10">
        <f>'RESULTADOS QUINTO'!GT14</f>
        <v>2</v>
      </c>
      <c r="CT10">
        <f>'RESULTADOS QUINTO'!GU14</f>
        <v>0</v>
      </c>
      <c r="CU10">
        <f>'RESULTADOS QUINTO'!GV14</f>
        <v>2.2517399999999999</v>
      </c>
      <c r="CV10">
        <f>'RESULTADOS QUINTO'!GW14</f>
        <v>2</v>
      </c>
      <c r="CW10">
        <f>'RESULTADOS QUINTO'!GX14</f>
        <v>1.2413000000000001</v>
      </c>
      <c r="CX10">
        <f>'RESULTADOS QUINTO'!GY14</f>
        <v>2</v>
      </c>
      <c r="CY10">
        <f>'RESULTADOS QUINTO'!GZ14</f>
        <v>0</v>
      </c>
      <c r="CZ10">
        <f>'RESULTADOS QUINTO'!HA14</f>
        <v>2.4826000000000001</v>
      </c>
      <c r="DA10">
        <f>'RESULTADOS QUINTO'!HB14</f>
        <v>14.352945</v>
      </c>
      <c r="DB10">
        <f>'RESULTADOS QUINTO'!HC14</f>
        <v>1</v>
      </c>
      <c r="DC10">
        <f>'RESULTADOS QUINTO'!HD14</f>
        <v>1.12415</v>
      </c>
      <c r="DD10">
        <f>'RESULTADOS QUINTO'!HE14</f>
        <v>0</v>
      </c>
      <c r="DE10">
        <f>'RESULTADOS QUINTO'!HF14</f>
        <v>1</v>
      </c>
      <c r="DF10">
        <f>'RESULTADOS QUINTO'!HG14</f>
        <v>0</v>
      </c>
      <c r="DG10">
        <f>'RESULTADOS QUINTO'!HH14</f>
        <v>2</v>
      </c>
      <c r="DH10">
        <f>'RESULTADOS QUINTO'!HI14</f>
        <v>1.1006800000000001</v>
      </c>
      <c r="DI10">
        <f>'RESULTADOS QUINTO'!HJ14</f>
        <v>2</v>
      </c>
      <c r="DJ10">
        <f>'RESULTADOS QUINTO'!HK14</f>
        <v>0</v>
      </c>
      <c r="DK10">
        <f>'RESULTADOS QUINTO'!HL14</f>
        <v>2.2013600000000002</v>
      </c>
      <c r="DL10">
        <f>'RESULTADOS QUINTO'!HM14</f>
        <v>2</v>
      </c>
      <c r="DM10">
        <f>'RESULTADOS QUINTO'!HN14</f>
        <v>1.1006800000000001</v>
      </c>
      <c r="DN10">
        <f>'RESULTADOS QUINTO'!HO14</f>
        <v>2</v>
      </c>
      <c r="DO10">
        <f>'RESULTADOS QUINTO'!HP14</f>
        <v>0</v>
      </c>
      <c r="DP10">
        <f>'RESULTADOS QUINTO'!HQ14</f>
        <v>2.2013600000000002</v>
      </c>
      <c r="DQ10">
        <f>'RESULTADOS QUINTO'!HR14</f>
        <v>2</v>
      </c>
      <c r="DR10">
        <f>'RESULTADOS QUINTO'!HS14</f>
        <v>1.12415</v>
      </c>
      <c r="DS10">
        <f>'RESULTADOS QUINTO'!HT14</f>
        <v>2</v>
      </c>
      <c r="DT10">
        <f>'RESULTADOS QUINTO'!HU14</f>
        <v>0</v>
      </c>
      <c r="DU10">
        <f>'RESULTADOS QUINTO'!HV14</f>
        <v>2.2483</v>
      </c>
      <c r="DV10">
        <f>'RESULTADOS QUINTO'!HW14</f>
        <v>6.6510200000000008</v>
      </c>
      <c r="DY10" s="41" t="s">
        <v>219</v>
      </c>
      <c r="DZ10" s="41">
        <f>DX42</f>
        <v>0</v>
      </c>
      <c r="EA10" s="41">
        <v>3</v>
      </c>
      <c r="EB10" s="41" t="str">
        <v>LETRAS</v>
      </c>
      <c r="EC10" s="41">
        <v>0</v>
      </c>
      <c r="ED10" s="41">
        <v>3</v>
      </c>
      <c r="EE10" t="str">
        <f t="shared" si="18"/>
        <v>LETRAS</v>
      </c>
      <c r="EF10">
        <f t="shared" si="18"/>
        <v>0</v>
      </c>
      <c r="EQ10" s="497"/>
      <c r="ER10">
        <f>'RANKING-QUINTOS'!A11</f>
        <v>7</v>
      </c>
      <c r="ES10" t="str">
        <f>'RANKING-QUINTOS'!B11</f>
        <v>CCAMA  GRANDE  KIARA AZUMI</v>
      </c>
      <c r="ET10" s="42" t="str">
        <f>'RANKING-QUINTOS'!C11</f>
        <v>5A</v>
      </c>
      <c r="EU10">
        <f>'RANKING-QUINTOS'!D11</f>
        <v>29.557398075000002</v>
      </c>
      <c r="EV10">
        <f>'RANKING-QUINTOS'!E11</f>
        <v>11</v>
      </c>
      <c r="EW10">
        <f>'RANKING-QUINTOS'!F11</f>
        <v>0</v>
      </c>
      <c r="EX10" t="str">
        <f>'RANKING-QUINTOS'!G11</f>
        <v>YANARICO  BATALLANOS  CAREDEE CAMILA LISZY</v>
      </c>
      <c r="EY10" s="42" t="str">
        <f>'RANKING-QUINTOS'!H11</f>
        <v>5A</v>
      </c>
      <c r="EZ10">
        <f>'RANKING-QUINTOS'!I11</f>
        <v>31.733458075000001</v>
      </c>
      <c r="FA10">
        <f>'RANKING-QUINTOS'!J11</f>
        <v>7</v>
      </c>
      <c r="FB10" s="45">
        <f>'RANKING-QUINTOS'!K11</f>
        <v>15.787758590093558</v>
      </c>
      <c r="FC10" s="43"/>
    </row>
    <row r="11" spans="2:159" ht="19.899999999999999" customHeight="1">
      <c r="B11" s="458"/>
      <c r="C11" s="9" t="s">
        <v>230</v>
      </c>
      <c r="D11" s="10">
        <f>P2</f>
        <v>0</v>
      </c>
      <c r="E11" s="11">
        <f>Q2</f>
        <v>0</v>
      </c>
      <c r="F11" s="12"/>
      <c r="G11" s="458"/>
      <c r="J11" t="str">
        <f>'RESULTADOS QUINTO'!DK15</f>
        <v>Azumi007</v>
      </c>
      <c r="K11" t="str">
        <f>'RESULTADOS QUINTO'!DL15</f>
        <v>CCAMA  GRANDE  KIARA AZUMI</v>
      </c>
      <c r="L11">
        <f>'RESULTADOS QUINTO'!DM15</f>
        <v>5</v>
      </c>
      <c r="M11" t="str">
        <f>'RESULTADOS QUINTO'!DN15</f>
        <v>A</v>
      </c>
      <c r="N11" t="str">
        <f>'RESULTADOS QUINTO'!DO15</f>
        <v>7 DE MAYO</v>
      </c>
      <c r="O11" t="str">
        <f>'RESULTADOS QUINTO'!DP15</f>
        <v>RANKING</v>
      </c>
      <c r="P11">
        <f>'RESULTADOS QUINTO'!DQ15</f>
        <v>11</v>
      </c>
      <c r="Q11" t="str">
        <f>'RESULTADOS QUINTO'!DR15</f>
        <v>TERCIO SUPERIOR</v>
      </c>
      <c r="R11">
        <f>'RESULTADOS QUINTO'!DS15</f>
        <v>33</v>
      </c>
      <c r="S11">
        <f>'RESULTADOS QUINTO'!DT15</f>
        <v>25</v>
      </c>
      <c r="T11">
        <f>'RESULTADOS QUINTO'!DU15</f>
        <v>8</v>
      </c>
      <c r="U11">
        <f>'RESULTADOS QUINTO'!DV15</f>
        <v>29.557398075000002</v>
      </c>
      <c r="V11">
        <f>'RESULTADOS QUINTO'!DW15</f>
        <v>15</v>
      </c>
      <c r="W11">
        <f>'RESULTADOS QUINTO'!DX15</f>
        <v>0.75757575757575757</v>
      </c>
      <c r="X11">
        <f>'RESULTADOS QUINTO'!DY15</f>
        <v>0</v>
      </c>
      <c r="Y11">
        <f>'RESULTADOS QUINTO'!DZ15</f>
        <v>0</v>
      </c>
      <c r="Z11">
        <f>'RESULTADOS QUINTO'!EA15</f>
        <v>0</v>
      </c>
      <c r="AA11">
        <f>'RESULTADOS QUINTO'!EB15</f>
        <v>0</v>
      </c>
      <c r="AB11">
        <f>'RESULTADOS QUINTO'!EC15</f>
        <v>1</v>
      </c>
      <c r="AC11">
        <f>'RESULTADOS QUINTO'!ED15</f>
        <v>1.6782674</v>
      </c>
      <c r="AD11">
        <f>'RESULTADOS QUINTO'!EE15</f>
        <v>1</v>
      </c>
      <c r="AE11">
        <f>'RESULTADOS QUINTO'!EF15</f>
        <v>0</v>
      </c>
      <c r="AF11">
        <f>'RESULTADOS QUINTO'!EG15</f>
        <v>1.6782674</v>
      </c>
      <c r="AG11">
        <f>'RESULTADOS QUINTO'!EH15</f>
        <v>1</v>
      </c>
      <c r="AH11">
        <f>'RESULTADOS QUINTO'!EI15</f>
        <v>1.6587874499999999</v>
      </c>
      <c r="AI11">
        <f>'RESULTADOS QUINTO'!EJ15</f>
        <v>1</v>
      </c>
      <c r="AJ11">
        <f>'RESULTADOS QUINTO'!EK15</f>
        <v>0</v>
      </c>
      <c r="AK11">
        <f>'RESULTADOS QUINTO'!EL15</f>
        <v>1.6587874499999999</v>
      </c>
      <c r="AL11">
        <f>'RESULTADOS QUINTO'!EM15</f>
        <v>1</v>
      </c>
      <c r="AM11">
        <f>'RESULTADOS QUINTO'!EN15</f>
        <v>1.6495770000000001</v>
      </c>
      <c r="AN11">
        <f>'RESULTADOS QUINTO'!EO15</f>
        <v>0</v>
      </c>
      <c r="AO11">
        <f>'RESULTADOS QUINTO'!EP15</f>
        <v>1</v>
      </c>
      <c r="AP11">
        <f>'RESULTADOS QUINTO'!EQ15</f>
        <v>0</v>
      </c>
      <c r="AQ11">
        <f>'RESULTADOS QUINTO'!ER15</f>
        <v>1</v>
      </c>
      <c r="AR11">
        <f>'RESULTADOS QUINTO'!ES15</f>
        <v>1.6583374</v>
      </c>
      <c r="AS11">
        <f>'RESULTADOS QUINTO'!ET15</f>
        <v>1</v>
      </c>
      <c r="AT11">
        <f>'RESULTADOS QUINTO'!EU15</f>
        <v>0</v>
      </c>
      <c r="AU11">
        <f>'RESULTADOS QUINTO'!EV15</f>
        <v>1.6583374</v>
      </c>
      <c r="AV11">
        <f>'RESULTADOS QUINTO'!EW15</f>
        <v>4.9953922500000001</v>
      </c>
      <c r="AW11">
        <f>'RESULTADOS QUINTO'!EX15</f>
        <v>2</v>
      </c>
      <c r="AX11">
        <f>'RESULTADOS QUINTO'!EY15</f>
        <v>1.52482685</v>
      </c>
      <c r="AY11">
        <f>'RESULTADOS QUINTO'!EZ15</f>
        <v>0</v>
      </c>
      <c r="AZ11">
        <f>'RESULTADOS QUINTO'!FA15</f>
        <v>2</v>
      </c>
      <c r="BA11">
        <f>'RESULTADOS QUINTO'!FB15</f>
        <v>0</v>
      </c>
      <c r="BB11">
        <f>'RESULTADOS QUINTO'!FC15</f>
        <v>2</v>
      </c>
      <c r="BC11">
        <f>'RESULTADOS QUINTO'!FD15</f>
        <v>1.4254114250000001</v>
      </c>
      <c r="BD11">
        <f>'RESULTADOS QUINTO'!FE15</f>
        <v>1</v>
      </c>
      <c r="BE11">
        <f>'RESULTADOS QUINTO'!FF15</f>
        <v>1</v>
      </c>
      <c r="BF11">
        <f>'RESULTADOS QUINTO'!FG15</f>
        <v>1.4254114250000001</v>
      </c>
      <c r="BG11">
        <f>'RESULTADOS QUINTO'!FH15</f>
        <v>2</v>
      </c>
      <c r="BH11">
        <f>'RESULTADOS QUINTO'!FI15</f>
        <v>1.1547487000000001</v>
      </c>
      <c r="BI11">
        <f>'RESULTADOS QUINTO'!FJ15</f>
        <v>2</v>
      </c>
      <c r="BJ11">
        <f>'RESULTADOS QUINTO'!FK15</f>
        <v>0</v>
      </c>
      <c r="BK11">
        <f>'RESULTADOS QUINTO'!FL15</f>
        <v>2.3094974000000001</v>
      </c>
      <c r="BL11">
        <f>'RESULTADOS QUINTO'!FM15</f>
        <v>3.7349088250000002</v>
      </c>
      <c r="BM11">
        <f>'RESULTADOS QUINTO'!FN15</f>
        <v>3</v>
      </c>
      <c r="BN11">
        <f>'RESULTADOS QUINTO'!FO15</f>
        <v>1.021414</v>
      </c>
      <c r="BO11">
        <f>'RESULTADOS QUINTO'!FP15</f>
        <v>3</v>
      </c>
      <c r="BP11">
        <f>'RESULTADOS QUINTO'!FQ15</f>
        <v>0</v>
      </c>
      <c r="BQ11">
        <f>'RESULTADOS QUINTO'!FR15</f>
        <v>3.0642420000000001</v>
      </c>
      <c r="BR11">
        <f>'RESULTADOS QUINTO'!FS15</f>
        <v>2</v>
      </c>
      <c r="BS11">
        <f>'RESULTADOS QUINTO'!FT15</f>
        <v>0.97144799999999998</v>
      </c>
      <c r="BT11">
        <f>'RESULTADOS QUINTO'!FU15</f>
        <v>2</v>
      </c>
      <c r="BU11">
        <f>'RESULTADOS QUINTO'!FV15</f>
        <v>0</v>
      </c>
      <c r="BV11">
        <f>'RESULTADOS QUINTO'!FW15</f>
        <v>1.942896</v>
      </c>
      <c r="BW11">
        <f>'RESULTADOS QUINTO'!FX15</f>
        <v>3</v>
      </c>
      <c r="BX11">
        <f>'RESULTADOS QUINTO'!FY15</f>
        <v>1.2698590000000001</v>
      </c>
      <c r="BY11">
        <f>'RESULTADOS QUINTO'!FZ15</f>
        <v>2</v>
      </c>
      <c r="BZ11">
        <f>'RESULTADOS QUINTO'!GA15</f>
        <v>1</v>
      </c>
      <c r="CA11">
        <f>'RESULTADOS QUINTO'!GB15</f>
        <v>2.5397180000000001</v>
      </c>
      <c r="CB11">
        <f>'RESULTADOS QUINTO'!GC15</f>
        <v>2</v>
      </c>
      <c r="CC11">
        <f>'RESULTADOS QUINTO'!GD15</f>
        <v>1.2101409999999999</v>
      </c>
      <c r="CD11">
        <f>'RESULTADOS QUINTO'!GE15</f>
        <v>1</v>
      </c>
      <c r="CE11">
        <f>'RESULTADOS QUINTO'!GF15</f>
        <v>1</v>
      </c>
      <c r="CF11">
        <f>'RESULTADOS QUINTO'!GG15</f>
        <v>1.2101409999999999</v>
      </c>
      <c r="CG11">
        <f>'RESULTADOS QUINTO'!GH15</f>
        <v>1</v>
      </c>
      <c r="CH11">
        <f>'RESULTADOS QUINTO'!GI15</f>
        <v>0.80188999999999999</v>
      </c>
      <c r="CI11">
        <f>'RESULTADOS QUINTO'!GJ15</f>
        <v>1</v>
      </c>
      <c r="CJ11">
        <f>'RESULTADOS QUINTO'!GK15</f>
        <v>0</v>
      </c>
      <c r="CK11">
        <f>'RESULTADOS QUINTO'!GL15</f>
        <v>0.80188999999999999</v>
      </c>
      <c r="CL11">
        <f>'RESULTADOS QUINTO'!GM15</f>
        <v>1</v>
      </c>
      <c r="CM11">
        <f>'RESULTADOS QUINTO'!GN15</f>
        <v>0.79674</v>
      </c>
      <c r="CN11">
        <f>'RESULTADOS QUINTO'!GO15</f>
        <v>0</v>
      </c>
      <c r="CO11">
        <f>'RESULTADOS QUINTO'!GP15</f>
        <v>1</v>
      </c>
      <c r="CP11">
        <f>'RESULTADOS QUINTO'!GQ15</f>
        <v>0</v>
      </c>
      <c r="CQ11">
        <f>'RESULTADOS QUINTO'!GR15</f>
        <v>2</v>
      </c>
      <c r="CR11">
        <f>'RESULTADOS QUINTO'!GS15</f>
        <v>1.1258699999999999</v>
      </c>
      <c r="CS11">
        <f>'RESULTADOS QUINTO'!GT15</f>
        <v>2</v>
      </c>
      <c r="CT11">
        <f>'RESULTADOS QUINTO'!GU15</f>
        <v>0</v>
      </c>
      <c r="CU11">
        <f>'RESULTADOS QUINTO'!GV15</f>
        <v>2.2517399999999999</v>
      </c>
      <c r="CV11">
        <f>'RESULTADOS QUINTO'!GW15</f>
        <v>2</v>
      </c>
      <c r="CW11">
        <f>'RESULTADOS QUINTO'!GX15</f>
        <v>1.2413000000000001</v>
      </c>
      <c r="CX11">
        <f>'RESULTADOS QUINTO'!GY15</f>
        <v>1</v>
      </c>
      <c r="CY11">
        <f>'RESULTADOS QUINTO'!GZ15</f>
        <v>1</v>
      </c>
      <c r="CZ11">
        <f>'RESULTADOS QUINTO'!HA15</f>
        <v>1.2413000000000001</v>
      </c>
      <c r="DA11">
        <f>'RESULTADOS QUINTO'!HB15</f>
        <v>13.051927000000001</v>
      </c>
      <c r="DB11">
        <f>'RESULTADOS QUINTO'!HC15</f>
        <v>1</v>
      </c>
      <c r="DC11">
        <f>'RESULTADOS QUINTO'!HD15</f>
        <v>1.12415</v>
      </c>
      <c r="DD11">
        <f>'RESULTADOS QUINTO'!HE15</f>
        <v>1</v>
      </c>
      <c r="DE11">
        <f>'RESULTADOS QUINTO'!HF15</f>
        <v>0</v>
      </c>
      <c r="DF11">
        <f>'RESULTADOS QUINTO'!HG15</f>
        <v>1.12415</v>
      </c>
      <c r="DG11">
        <f>'RESULTADOS QUINTO'!HH15</f>
        <v>2</v>
      </c>
      <c r="DH11">
        <f>'RESULTADOS QUINTO'!HI15</f>
        <v>1.1006800000000001</v>
      </c>
      <c r="DI11">
        <f>'RESULTADOS QUINTO'!HJ15</f>
        <v>2</v>
      </c>
      <c r="DJ11">
        <f>'RESULTADOS QUINTO'!HK15</f>
        <v>0</v>
      </c>
      <c r="DK11">
        <f>'RESULTADOS QUINTO'!HL15</f>
        <v>2.2013600000000002</v>
      </c>
      <c r="DL11">
        <f>'RESULTADOS QUINTO'!HM15</f>
        <v>2</v>
      </c>
      <c r="DM11">
        <f>'RESULTADOS QUINTO'!HN15</f>
        <v>1.1006800000000001</v>
      </c>
      <c r="DN11">
        <f>'RESULTADOS QUINTO'!HO15</f>
        <v>2</v>
      </c>
      <c r="DO11">
        <f>'RESULTADOS QUINTO'!HP15</f>
        <v>0</v>
      </c>
      <c r="DP11">
        <f>'RESULTADOS QUINTO'!HQ15</f>
        <v>2.2013600000000002</v>
      </c>
      <c r="DQ11">
        <f>'RESULTADOS QUINTO'!HR15</f>
        <v>2</v>
      </c>
      <c r="DR11">
        <f>'RESULTADOS QUINTO'!HS15</f>
        <v>1.12415</v>
      </c>
      <c r="DS11">
        <f>'RESULTADOS QUINTO'!HT15</f>
        <v>2</v>
      </c>
      <c r="DT11">
        <f>'RESULTADOS QUINTO'!HU15</f>
        <v>0</v>
      </c>
      <c r="DU11">
        <f>'RESULTADOS QUINTO'!HV15</f>
        <v>2.2483</v>
      </c>
      <c r="DV11">
        <f>'RESULTADOS QUINTO'!HW15</f>
        <v>7.775170000000001</v>
      </c>
      <c r="DY11" s="41" t="s">
        <v>220</v>
      </c>
      <c r="DZ11" s="41">
        <f>DX48</f>
        <v>0</v>
      </c>
      <c r="EA11" s="41">
        <v>4</v>
      </c>
      <c r="EB11" s="41" t="str">
        <v>APTITUD ACADEMICA</v>
      </c>
      <c r="EC11" s="41">
        <v>0</v>
      </c>
      <c r="ED11" s="41">
        <v>4</v>
      </c>
      <c r="EE11" t="str">
        <f t="shared" si="18"/>
        <v>APTITUD ACADEMICA</v>
      </c>
      <c r="EF11">
        <f t="shared" si="18"/>
        <v>0</v>
      </c>
      <c r="EQ11" s="497"/>
      <c r="ER11">
        <f>'RANKING-QUINTOS'!A12</f>
        <v>8</v>
      </c>
      <c r="ES11" t="str">
        <f>'RANKING-QUINTOS'!B12</f>
        <v>CHAMBI  MAMANI  VALERY MILAGROS</v>
      </c>
      <c r="ET11" s="42" t="str">
        <f>'RANKING-QUINTOS'!C12</f>
        <v>5A</v>
      </c>
      <c r="EU11">
        <f>'RANKING-QUINTOS'!D12</f>
        <v>29.512347125000005</v>
      </c>
      <c r="EV11">
        <f>'RANKING-QUINTOS'!E12</f>
        <v>12</v>
      </c>
      <c r="EW11">
        <f>'RANKING-QUINTOS'!F12</f>
        <v>0</v>
      </c>
      <c r="EX11" t="str">
        <f>'RANKING-QUINTOS'!G12</f>
        <v>CAMPOS  CARRILLO  KHIARA NICOLE</v>
      </c>
      <c r="EY11" s="42" t="str">
        <f>'RANKING-QUINTOS'!H12</f>
        <v>5A</v>
      </c>
      <c r="EZ11">
        <f>'RANKING-QUINTOS'!I12</f>
        <v>31.230402525000002</v>
      </c>
      <c r="FA11">
        <f>'RANKING-QUINTOS'!J12</f>
        <v>8</v>
      </c>
      <c r="FB11" s="45">
        <f>'RANKING-QUINTOS'!K12</f>
        <v>15.537482696365366</v>
      </c>
      <c r="FC11" s="43"/>
    </row>
    <row r="12" spans="2:159" ht="19.899999999999999" customHeight="1">
      <c r="B12" s="458"/>
      <c r="C12" s="13" t="s">
        <v>231</v>
      </c>
      <c r="D12" s="14">
        <f>R2</f>
        <v>0</v>
      </c>
      <c r="E12" s="479"/>
      <c r="F12" s="480"/>
      <c r="G12" s="458"/>
      <c r="J12" t="str">
        <f>'RESULTADOS QUINTO'!DK16</f>
        <v>Vm252515</v>
      </c>
      <c r="K12" t="str">
        <f>'RESULTADOS QUINTO'!DL16</f>
        <v>CHAMBI  MAMANI  VALERY MILAGROS</v>
      </c>
      <c r="L12">
        <f>'RESULTADOS QUINTO'!DM16</f>
        <v>5</v>
      </c>
      <c r="M12" t="str">
        <f>'RESULTADOS QUINTO'!DN16</f>
        <v>A</v>
      </c>
      <c r="N12" t="str">
        <f>'RESULTADOS QUINTO'!DO16</f>
        <v>7 DE MAYO</v>
      </c>
      <c r="O12" t="str">
        <f>'RESULTADOS QUINTO'!DP16</f>
        <v>RANKING</v>
      </c>
      <c r="P12">
        <f>'RESULTADOS QUINTO'!DQ16</f>
        <v>12</v>
      </c>
      <c r="Q12" t="str">
        <f>'RESULTADOS QUINTO'!DR16</f>
        <v>TERCIO SUPERIOR</v>
      </c>
      <c r="R12">
        <f>'RESULTADOS QUINTO'!DS16</f>
        <v>33</v>
      </c>
      <c r="S12">
        <f>'RESULTADOS QUINTO'!DT16</f>
        <v>25</v>
      </c>
      <c r="T12">
        <f>'RESULTADOS QUINTO'!DU16</f>
        <v>8</v>
      </c>
      <c r="U12">
        <f>'RESULTADOS QUINTO'!DV16</f>
        <v>29.512347125000005</v>
      </c>
      <c r="V12">
        <f>'RESULTADOS QUINTO'!DW16</f>
        <v>15</v>
      </c>
      <c r="W12">
        <f>'RESULTADOS QUINTO'!DX16</f>
        <v>0.75757575757575757</v>
      </c>
      <c r="X12">
        <f>'RESULTADOS QUINTO'!DY16</f>
        <v>0</v>
      </c>
      <c r="Y12">
        <f>'RESULTADOS QUINTO'!DZ16</f>
        <v>0</v>
      </c>
      <c r="Z12">
        <f>'RESULTADOS QUINTO'!EA16</f>
        <v>0</v>
      </c>
      <c r="AA12">
        <f>'RESULTADOS QUINTO'!EB16</f>
        <v>0</v>
      </c>
      <c r="AB12">
        <f>'RESULTADOS QUINTO'!EC16</f>
        <v>1</v>
      </c>
      <c r="AC12">
        <f>'RESULTADOS QUINTO'!ED16</f>
        <v>1.6782674</v>
      </c>
      <c r="AD12">
        <f>'RESULTADOS QUINTO'!EE16</f>
        <v>0</v>
      </c>
      <c r="AE12">
        <f>'RESULTADOS QUINTO'!EF16</f>
        <v>1</v>
      </c>
      <c r="AF12">
        <f>'RESULTADOS QUINTO'!EG16</f>
        <v>0</v>
      </c>
      <c r="AG12">
        <f>'RESULTADOS QUINTO'!EH16</f>
        <v>1</v>
      </c>
      <c r="AH12">
        <f>'RESULTADOS QUINTO'!EI16</f>
        <v>1.6587874499999999</v>
      </c>
      <c r="AI12">
        <f>'RESULTADOS QUINTO'!EJ16</f>
        <v>1</v>
      </c>
      <c r="AJ12">
        <f>'RESULTADOS QUINTO'!EK16</f>
        <v>0</v>
      </c>
      <c r="AK12">
        <f>'RESULTADOS QUINTO'!EL16</f>
        <v>1.6587874499999999</v>
      </c>
      <c r="AL12">
        <f>'RESULTADOS QUINTO'!EM16</f>
        <v>1</v>
      </c>
      <c r="AM12">
        <f>'RESULTADOS QUINTO'!EN16</f>
        <v>1.6495770000000001</v>
      </c>
      <c r="AN12">
        <f>'RESULTADOS QUINTO'!EO16</f>
        <v>1</v>
      </c>
      <c r="AO12">
        <f>'RESULTADOS QUINTO'!EP16</f>
        <v>0</v>
      </c>
      <c r="AP12">
        <f>'RESULTADOS QUINTO'!EQ16</f>
        <v>1.6495770000000001</v>
      </c>
      <c r="AQ12">
        <f>'RESULTADOS QUINTO'!ER16</f>
        <v>1</v>
      </c>
      <c r="AR12">
        <f>'RESULTADOS QUINTO'!ES16</f>
        <v>1.6583374</v>
      </c>
      <c r="AS12">
        <f>'RESULTADOS QUINTO'!ET16</f>
        <v>0</v>
      </c>
      <c r="AT12">
        <f>'RESULTADOS QUINTO'!EU16</f>
        <v>1</v>
      </c>
      <c r="AU12">
        <f>'RESULTADOS QUINTO'!EV16</f>
        <v>0</v>
      </c>
      <c r="AV12">
        <f>'RESULTADOS QUINTO'!EW16</f>
        <v>3.30836445</v>
      </c>
      <c r="AW12">
        <f>'RESULTADOS QUINTO'!EX16</f>
        <v>2</v>
      </c>
      <c r="AX12">
        <f>'RESULTADOS QUINTO'!EY16</f>
        <v>1.52482685</v>
      </c>
      <c r="AY12">
        <f>'RESULTADOS QUINTO'!EZ16</f>
        <v>1</v>
      </c>
      <c r="AZ12">
        <f>'RESULTADOS QUINTO'!FA16</f>
        <v>1</v>
      </c>
      <c r="BA12">
        <f>'RESULTADOS QUINTO'!FB16</f>
        <v>1.52482685</v>
      </c>
      <c r="BB12">
        <f>'RESULTADOS QUINTO'!FC16</f>
        <v>2</v>
      </c>
      <c r="BC12">
        <f>'RESULTADOS QUINTO'!FD16</f>
        <v>1.4254114250000001</v>
      </c>
      <c r="BD12">
        <f>'RESULTADOS QUINTO'!FE16</f>
        <v>1</v>
      </c>
      <c r="BE12">
        <f>'RESULTADOS QUINTO'!FF16</f>
        <v>1</v>
      </c>
      <c r="BF12">
        <f>'RESULTADOS QUINTO'!FG16</f>
        <v>1.4254114250000001</v>
      </c>
      <c r="BG12">
        <f>'RESULTADOS QUINTO'!FH16</f>
        <v>2</v>
      </c>
      <c r="BH12">
        <f>'RESULTADOS QUINTO'!FI16</f>
        <v>1.1547487000000001</v>
      </c>
      <c r="BI12">
        <f>'RESULTADOS QUINTO'!FJ16</f>
        <v>2</v>
      </c>
      <c r="BJ12">
        <f>'RESULTADOS QUINTO'!FK16</f>
        <v>0</v>
      </c>
      <c r="BK12">
        <f>'RESULTADOS QUINTO'!FL16</f>
        <v>2.3094974000000001</v>
      </c>
      <c r="BL12">
        <f>'RESULTADOS QUINTO'!FM16</f>
        <v>5.2597356749999999</v>
      </c>
      <c r="BM12">
        <f>'RESULTADOS QUINTO'!FN16</f>
        <v>3</v>
      </c>
      <c r="BN12">
        <f>'RESULTADOS QUINTO'!FO16</f>
        <v>1.021414</v>
      </c>
      <c r="BO12">
        <f>'RESULTADOS QUINTO'!FP16</f>
        <v>3</v>
      </c>
      <c r="BP12">
        <f>'RESULTADOS QUINTO'!FQ16</f>
        <v>0</v>
      </c>
      <c r="BQ12">
        <f>'RESULTADOS QUINTO'!FR16</f>
        <v>3.0642420000000001</v>
      </c>
      <c r="BR12">
        <f>'RESULTADOS QUINTO'!FS16</f>
        <v>2</v>
      </c>
      <c r="BS12">
        <f>'RESULTADOS QUINTO'!FT16</f>
        <v>0.97144799999999998</v>
      </c>
      <c r="BT12">
        <f>'RESULTADOS QUINTO'!FU16</f>
        <v>2</v>
      </c>
      <c r="BU12">
        <f>'RESULTADOS QUINTO'!FV16</f>
        <v>0</v>
      </c>
      <c r="BV12">
        <f>'RESULTADOS QUINTO'!FW16</f>
        <v>1.942896</v>
      </c>
      <c r="BW12">
        <f>'RESULTADOS QUINTO'!FX16</f>
        <v>3</v>
      </c>
      <c r="BX12">
        <f>'RESULTADOS QUINTO'!FY16</f>
        <v>1.2698590000000001</v>
      </c>
      <c r="BY12">
        <f>'RESULTADOS QUINTO'!FZ16</f>
        <v>2</v>
      </c>
      <c r="BZ12">
        <f>'RESULTADOS QUINTO'!GA16</f>
        <v>1</v>
      </c>
      <c r="CA12">
        <f>'RESULTADOS QUINTO'!GB16</f>
        <v>2.5397180000000001</v>
      </c>
      <c r="CB12">
        <f>'RESULTADOS QUINTO'!GC16</f>
        <v>2</v>
      </c>
      <c r="CC12">
        <f>'RESULTADOS QUINTO'!GD16</f>
        <v>1.2101409999999999</v>
      </c>
      <c r="CD12">
        <f>'RESULTADOS QUINTO'!GE16</f>
        <v>1</v>
      </c>
      <c r="CE12">
        <f>'RESULTADOS QUINTO'!GF16</f>
        <v>1</v>
      </c>
      <c r="CF12">
        <f>'RESULTADOS QUINTO'!GG16</f>
        <v>1.2101409999999999</v>
      </c>
      <c r="CG12">
        <f>'RESULTADOS QUINTO'!GH16</f>
        <v>1</v>
      </c>
      <c r="CH12">
        <f>'RESULTADOS QUINTO'!GI16</f>
        <v>0.80188999999999999</v>
      </c>
      <c r="CI12">
        <f>'RESULTADOS QUINTO'!GJ16</f>
        <v>1</v>
      </c>
      <c r="CJ12">
        <f>'RESULTADOS QUINTO'!GK16</f>
        <v>0</v>
      </c>
      <c r="CK12">
        <f>'RESULTADOS QUINTO'!GL16</f>
        <v>0.80188999999999999</v>
      </c>
      <c r="CL12">
        <f>'RESULTADOS QUINTO'!GM16</f>
        <v>1</v>
      </c>
      <c r="CM12">
        <f>'RESULTADOS QUINTO'!GN16</f>
        <v>0.79674</v>
      </c>
      <c r="CN12">
        <f>'RESULTADOS QUINTO'!GO16</f>
        <v>0</v>
      </c>
      <c r="CO12">
        <f>'RESULTADOS QUINTO'!GP16</f>
        <v>1</v>
      </c>
      <c r="CP12">
        <f>'RESULTADOS QUINTO'!GQ16</f>
        <v>0</v>
      </c>
      <c r="CQ12">
        <f>'RESULTADOS QUINTO'!GR16</f>
        <v>2</v>
      </c>
      <c r="CR12">
        <f>'RESULTADOS QUINTO'!GS16</f>
        <v>1.1258699999999999</v>
      </c>
      <c r="CS12">
        <f>'RESULTADOS QUINTO'!GT16</f>
        <v>2</v>
      </c>
      <c r="CT12">
        <f>'RESULTADOS QUINTO'!GU16</f>
        <v>0</v>
      </c>
      <c r="CU12">
        <f>'RESULTADOS QUINTO'!GV16</f>
        <v>2.2517399999999999</v>
      </c>
      <c r="CV12">
        <f>'RESULTADOS QUINTO'!GW16</f>
        <v>2</v>
      </c>
      <c r="CW12">
        <f>'RESULTADOS QUINTO'!GX16</f>
        <v>1.2413000000000001</v>
      </c>
      <c r="CX12">
        <f>'RESULTADOS QUINTO'!GY16</f>
        <v>2</v>
      </c>
      <c r="CY12">
        <f>'RESULTADOS QUINTO'!GZ16</f>
        <v>0</v>
      </c>
      <c r="CZ12">
        <f>'RESULTADOS QUINTO'!HA16</f>
        <v>2.4826000000000001</v>
      </c>
      <c r="DA12">
        <f>'RESULTADOS QUINTO'!HB16</f>
        <v>14.293227</v>
      </c>
      <c r="DB12">
        <f>'RESULTADOS QUINTO'!HC16</f>
        <v>1</v>
      </c>
      <c r="DC12">
        <f>'RESULTADOS QUINTO'!HD16</f>
        <v>1.12415</v>
      </c>
      <c r="DD12">
        <f>'RESULTADOS QUINTO'!HE16</f>
        <v>0</v>
      </c>
      <c r="DE12">
        <f>'RESULTADOS QUINTO'!HF16</f>
        <v>1</v>
      </c>
      <c r="DF12">
        <f>'RESULTADOS QUINTO'!HG16</f>
        <v>0</v>
      </c>
      <c r="DG12">
        <f>'RESULTADOS QUINTO'!HH16</f>
        <v>2</v>
      </c>
      <c r="DH12">
        <f>'RESULTADOS QUINTO'!HI16</f>
        <v>1.1006800000000001</v>
      </c>
      <c r="DI12">
        <f>'RESULTADOS QUINTO'!HJ16</f>
        <v>2</v>
      </c>
      <c r="DJ12">
        <f>'RESULTADOS QUINTO'!HK16</f>
        <v>0</v>
      </c>
      <c r="DK12">
        <f>'RESULTADOS QUINTO'!HL16</f>
        <v>2.2013600000000002</v>
      </c>
      <c r="DL12">
        <f>'RESULTADOS QUINTO'!HM16</f>
        <v>2</v>
      </c>
      <c r="DM12">
        <f>'RESULTADOS QUINTO'!HN16</f>
        <v>1.1006800000000001</v>
      </c>
      <c r="DN12">
        <f>'RESULTADOS QUINTO'!HO16</f>
        <v>2</v>
      </c>
      <c r="DO12">
        <f>'RESULTADOS QUINTO'!HP16</f>
        <v>0</v>
      </c>
      <c r="DP12">
        <f>'RESULTADOS QUINTO'!HQ16</f>
        <v>2.2013600000000002</v>
      </c>
      <c r="DQ12">
        <f>'RESULTADOS QUINTO'!HR16</f>
        <v>2</v>
      </c>
      <c r="DR12">
        <f>'RESULTADOS QUINTO'!HS16</f>
        <v>1.12415</v>
      </c>
      <c r="DS12">
        <f>'RESULTADOS QUINTO'!HT16</f>
        <v>2</v>
      </c>
      <c r="DT12">
        <f>'RESULTADOS QUINTO'!HU16</f>
        <v>0</v>
      </c>
      <c r="DU12">
        <f>'RESULTADOS QUINTO'!HV16</f>
        <v>2.2483</v>
      </c>
      <c r="DV12">
        <f>'RESULTADOS QUINTO'!HW16</f>
        <v>6.6510200000000008</v>
      </c>
      <c r="EQ12" s="497"/>
      <c r="ER12">
        <f>'RANKING-QUINTOS'!A13</f>
        <v>9</v>
      </c>
      <c r="ES12" t="str">
        <f>'RANKING-QUINTOS'!B13</f>
        <v>DELGADO  PACHO  JUESLY MASSIEL XIMENA</v>
      </c>
      <c r="ET12" s="42" t="str">
        <f>'RANKING-QUINTOS'!C13</f>
        <v>5A</v>
      </c>
      <c r="EU12">
        <f>'RANKING-QUINTOS'!D13</f>
        <v>36.863622200000002</v>
      </c>
      <c r="EV12">
        <f>'RANKING-QUINTOS'!E13</f>
        <v>1</v>
      </c>
      <c r="EW12">
        <f>'RANKING-QUINTOS'!F13</f>
        <v>0</v>
      </c>
      <c r="EX12" t="str">
        <f>'RANKING-QUINTOS'!G13</f>
        <v>QUISPE  CHAVEZ  LUISA MARIA AIMAR</v>
      </c>
      <c r="EY12" s="42" t="str">
        <f>'RANKING-QUINTOS'!H13</f>
        <v>5A</v>
      </c>
      <c r="EZ12">
        <f>'RANKING-QUINTOS'!I13</f>
        <v>29.579960375000006</v>
      </c>
      <c r="FA12">
        <f>'RANKING-QUINTOS'!J13</f>
        <v>9</v>
      </c>
      <c r="FB12" s="45">
        <f>'RANKING-QUINTOS'!K13</f>
        <v>14.716368836995507</v>
      </c>
      <c r="FC12" s="43"/>
    </row>
    <row r="13" spans="2:159" ht="19.899999999999999" customHeight="1">
      <c r="B13" s="458"/>
      <c r="C13" s="13" t="s">
        <v>232</v>
      </c>
      <c r="D13" s="14">
        <f>S2</f>
        <v>0</v>
      </c>
      <c r="E13" s="481"/>
      <c r="F13" s="482"/>
      <c r="G13" s="458"/>
      <c r="J13" t="str">
        <f>'RESULTADOS QUINTO'!DK17</f>
        <v>YUYUJo03</v>
      </c>
      <c r="K13" t="str">
        <f>'RESULTADOS QUINTO'!DL17</f>
        <v>DELGADO  PACHO  JUESLY MASSIEL XIMENA</v>
      </c>
      <c r="L13">
        <f>'RESULTADOS QUINTO'!DM17</f>
        <v>5</v>
      </c>
      <c r="M13" t="str">
        <f>'RESULTADOS QUINTO'!DN17</f>
        <v>A</v>
      </c>
      <c r="N13" t="str">
        <f>'RESULTADOS QUINTO'!DO17</f>
        <v>7 DE MAYO</v>
      </c>
      <c r="O13" t="str">
        <f>'RESULTADOS QUINTO'!DP17</f>
        <v>RANKING</v>
      </c>
      <c r="P13">
        <f>'RESULTADOS QUINTO'!DQ17</f>
        <v>1</v>
      </c>
      <c r="Q13" t="str">
        <f>'RESULTADOS QUINTO'!DR17</f>
        <v>TERCIO SUPERIOR</v>
      </c>
      <c r="R13">
        <f>'RESULTADOS QUINTO'!DS17</f>
        <v>33</v>
      </c>
      <c r="S13">
        <f>'RESULTADOS QUINTO'!DT17</f>
        <v>30</v>
      </c>
      <c r="T13">
        <f>'RESULTADOS QUINTO'!DU17</f>
        <v>3</v>
      </c>
      <c r="U13">
        <f>'RESULTADOS QUINTO'!DV17</f>
        <v>36.863622200000002</v>
      </c>
      <c r="V13">
        <f>'RESULTADOS QUINTO'!DW17</f>
        <v>18</v>
      </c>
      <c r="W13">
        <f>'RESULTADOS QUINTO'!DX17</f>
        <v>0.90909090909090906</v>
      </c>
      <c r="X13">
        <f>'RESULTADOS QUINTO'!DY17</f>
        <v>0</v>
      </c>
      <c r="Y13">
        <f>'RESULTADOS QUINTO'!DZ17</f>
        <v>0</v>
      </c>
      <c r="Z13">
        <f>'RESULTADOS QUINTO'!EA17</f>
        <v>0</v>
      </c>
      <c r="AA13">
        <f>'RESULTADOS QUINTO'!EB17</f>
        <v>0</v>
      </c>
      <c r="AB13">
        <f>'RESULTADOS QUINTO'!EC17</f>
        <v>1</v>
      </c>
      <c r="AC13">
        <f>'RESULTADOS QUINTO'!ED17</f>
        <v>1.6782674</v>
      </c>
      <c r="AD13">
        <f>'RESULTADOS QUINTO'!EE17</f>
        <v>1</v>
      </c>
      <c r="AE13">
        <f>'RESULTADOS QUINTO'!EF17</f>
        <v>0</v>
      </c>
      <c r="AF13">
        <f>'RESULTADOS QUINTO'!EG17</f>
        <v>1.6782674</v>
      </c>
      <c r="AG13">
        <f>'RESULTADOS QUINTO'!EH17</f>
        <v>1</v>
      </c>
      <c r="AH13">
        <f>'RESULTADOS QUINTO'!EI17</f>
        <v>1.6587874499999999</v>
      </c>
      <c r="AI13">
        <f>'RESULTADOS QUINTO'!EJ17</f>
        <v>1</v>
      </c>
      <c r="AJ13">
        <f>'RESULTADOS QUINTO'!EK17</f>
        <v>0</v>
      </c>
      <c r="AK13">
        <f>'RESULTADOS QUINTO'!EL17</f>
        <v>1.6587874499999999</v>
      </c>
      <c r="AL13">
        <f>'RESULTADOS QUINTO'!EM17</f>
        <v>1</v>
      </c>
      <c r="AM13">
        <f>'RESULTADOS QUINTO'!EN17</f>
        <v>1.6495770000000001</v>
      </c>
      <c r="AN13">
        <f>'RESULTADOS QUINTO'!EO17</f>
        <v>1</v>
      </c>
      <c r="AO13">
        <f>'RESULTADOS QUINTO'!EP17</f>
        <v>0</v>
      </c>
      <c r="AP13">
        <f>'RESULTADOS QUINTO'!EQ17</f>
        <v>1.6495770000000001</v>
      </c>
      <c r="AQ13">
        <f>'RESULTADOS QUINTO'!ER17</f>
        <v>1</v>
      </c>
      <c r="AR13">
        <f>'RESULTADOS QUINTO'!ES17</f>
        <v>1.6583374</v>
      </c>
      <c r="AS13">
        <f>'RESULTADOS QUINTO'!ET17</f>
        <v>1</v>
      </c>
      <c r="AT13">
        <f>'RESULTADOS QUINTO'!EU17</f>
        <v>0</v>
      </c>
      <c r="AU13">
        <f>'RESULTADOS QUINTO'!EV17</f>
        <v>1.6583374</v>
      </c>
      <c r="AV13">
        <f>'RESULTADOS QUINTO'!EW17</f>
        <v>6.6449692499999999</v>
      </c>
      <c r="AW13">
        <f>'RESULTADOS QUINTO'!EX17</f>
        <v>2</v>
      </c>
      <c r="AX13">
        <f>'RESULTADOS QUINTO'!EY17</f>
        <v>1.52482685</v>
      </c>
      <c r="AY13">
        <f>'RESULTADOS QUINTO'!EZ17</f>
        <v>2</v>
      </c>
      <c r="AZ13">
        <f>'RESULTADOS QUINTO'!FA17</f>
        <v>0</v>
      </c>
      <c r="BA13">
        <f>'RESULTADOS QUINTO'!FB17</f>
        <v>3.0496536999999999</v>
      </c>
      <c r="BB13">
        <f>'RESULTADOS QUINTO'!FC17</f>
        <v>2</v>
      </c>
      <c r="BC13">
        <f>'RESULTADOS QUINTO'!FD17</f>
        <v>1.4254114250000001</v>
      </c>
      <c r="BD13">
        <f>'RESULTADOS QUINTO'!FE17</f>
        <v>2</v>
      </c>
      <c r="BE13">
        <f>'RESULTADOS QUINTO'!FF17</f>
        <v>0</v>
      </c>
      <c r="BF13">
        <f>'RESULTADOS QUINTO'!FG17</f>
        <v>2.8508228500000001</v>
      </c>
      <c r="BG13">
        <f>'RESULTADOS QUINTO'!FH17</f>
        <v>2</v>
      </c>
      <c r="BH13">
        <f>'RESULTADOS QUINTO'!FI17</f>
        <v>1.1547487000000001</v>
      </c>
      <c r="BI13">
        <f>'RESULTADOS QUINTO'!FJ17</f>
        <v>2</v>
      </c>
      <c r="BJ13">
        <f>'RESULTADOS QUINTO'!FK17</f>
        <v>0</v>
      </c>
      <c r="BK13">
        <f>'RESULTADOS QUINTO'!FL17</f>
        <v>2.3094974000000001</v>
      </c>
      <c r="BL13">
        <f>'RESULTADOS QUINTO'!FM17</f>
        <v>8.2099739500000002</v>
      </c>
      <c r="BM13">
        <f>'RESULTADOS QUINTO'!FN17</f>
        <v>3</v>
      </c>
      <c r="BN13">
        <f>'RESULTADOS QUINTO'!FO17</f>
        <v>1.021414</v>
      </c>
      <c r="BO13">
        <f>'RESULTADOS QUINTO'!FP17</f>
        <v>3</v>
      </c>
      <c r="BP13">
        <f>'RESULTADOS QUINTO'!FQ17</f>
        <v>0</v>
      </c>
      <c r="BQ13">
        <f>'RESULTADOS QUINTO'!FR17</f>
        <v>3.0642420000000001</v>
      </c>
      <c r="BR13">
        <f>'RESULTADOS QUINTO'!FS17</f>
        <v>2</v>
      </c>
      <c r="BS13">
        <f>'RESULTADOS QUINTO'!FT17</f>
        <v>0.97144799999999998</v>
      </c>
      <c r="BT13">
        <f>'RESULTADOS QUINTO'!FU17</f>
        <v>2</v>
      </c>
      <c r="BU13">
        <f>'RESULTADOS QUINTO'!FV17</f>
        <v>0</v>
      </c>
      <c r="BV13">
        <f>'RESULTADOS QUINTO'!FW17</f>
        <v>1.942896</v>
      </c>
      <c r="BW13">
        <f>'RESULTADOS QUINTO'!FX17</f>
        <v>3</v>
      </c>
      <c r="BX13">
        <f>'RESULTADOS QUINTO'!FY17</f>
        <v>1.2698590000000001</v>
      </c>
      <c r="BY13">
        <f>'RESULTADOS QUINTO'!FZ17</f>
        <v>1</v>
      </c>
      <c r="BZ13">
        <f>'RESULTADOS QUINTO'!GA17</f>
        <v>2</v>
      </c>
      <c r="CA13">
        <f>'RESULTADOS QUINTO'!GB17</f>
        <v>1.2698590000000001</v>
      </c>
      <c r="CB13">
        <f>'RESULTADOS QUINTO'!GC17</f>
        <v>2</v>
      </c>
      <c r="CC13">
        <f>'RESULTADOS QUINTO'!GD17</f>
        <v>1.2101409999999999</v>
      </c>
      <c r="CD13">
        <f>'RESULTADOS QUINTO'!GE17</f>
        <v>2</v>
      </c>
      <c r="CE13">
        <f>'RESULTADOS QUINTO'!GF17</f>
        <v>0</v>
      </c>
      <c r="CF13">
        <f>'RESULTADOS QUINTO'!GG17</f>
        <v>2.4202819999999998</v>
      </c>
      <c r="CG13">
        <f>'RESULTADOS QUINTO'!GH17</f>
        <v>1</v>
      </c>
      <c r="CH13">
        <f>'RESULTADOS QUINTO'!GI17</f>
        <v>0.80188999999999999</v>
      </c>
      <c r="CI13">
        <f>'RESULTADOS QUINTO'!GJ17</f>
        <v>1</v>
      </c>
      <c r="CJ13">
        <f>'RESULTADOS QUINTO'!GK17</f>
        <v>0</v>
      </c>
      <c r="CK13">
        <f>'RESULTADOS QUINTO'!GL17</f>
        <v>0.80188999999999999</v>
      </c>
      <c r="CL13">
        <f>'RESULTADOS QUINTO'!GM17</f>
        <v>1</v>
      </c>
      <c r="CM13">
        <f>'RESULTADOS QUINTO'!GN17</f>
        <v>0.79674</v>
      </c>
      <c r="CN13">
        <f>'RESULTADOS QUINTO'!GO17</f>
        <v>0</v>
      </c>
      <c r="CO13">
        <f>'RESULTADOS QUINTO'!GP17</f>
        <v>1</v>
      </c>
      <c r="CP13">
        <f>'RESULTADOS QUINTO'!GQ17</f>
        <v>0</v>
      </c>
      <c r="CQ13">
        <f>'RESULTADOS QUINTO'!GR17</f>
        <v>2</v>
      </c>
      <c r="CR13">
        <f>'RESULTADOS QUINTO'!GS17</f>
        <v>1.1258699999999999</v>
      </c>
      <c r="CS13">
        <f>'RESULTADOS QUINTO'!GT17</f>
        <v>2</v>
      </c>
      <c r="CT13">
        <f>'RESULTADOS QUINTO'!GU17</f>
        <v>0</v>
      </c>
      <c r="CU13">
        <f>'RESULTADOS QUINTO'!GV17</f>
        <v>2.2517399999999999</v>
      </c>
      <c r="CV13">
        <f>'RESULTADOS QUINTO'!GW17</f>
        <v>2</v>
      </c>
      <c r="CW13">
        <f>'RESULTADOS QUINTO'!GX17</f>
        <v>1.2413000000000001</v>
      </c>
      <c r="CX13">
        <f>'RESULTADOS QUINTO'!GY17</f>
        <v>2</v>
      </c>
      <c r="CY13">
        <f>'RESULTADOS QUINTO'!GZ17</f>
        <v>0</v>
      </c>
      <c r="CZ13">
        <f>'RESULTADOS QUINTO'!HA17</f>
        <v>2.4826000000000001</v>
      </c>
      <c r="DA13">
        <f>'RESULTADOS QUINTO'!HB17</f>
        <v>14.233509</v>
      </c>
      <c r="DB13">
        <f>'RESULTADOS QUINTO'!HC17</f>
        <v>1</v>
      </c>
      <c r="DC13">
        <f>'RESULTADOS QUINTO'!HD17</f>
        <v>1.12415</v>
      </c>
      <c r="DD13">
        <f>'RESULTADOS QUINTO'!HE17</f>
        <v>1</v>
      </c>
      <c r="DE13">
        <f>'RESULTADOS QUINTO'!HF17</f>
        <v>0</v>
      </c>
      <c r="DF13">
        <f>'RESULTADOS QUINTO'!HG17</f>
        <v>1.12415</v>
      </c>
      <c r="DG13">
        <f>'RESULTADOS QUINTO'!HH17</f>
        <v>2</v>
      </c>
      <c r="DH13">
        <f>'RESULTADOS QUINTO'!HI17</f>
        <v>1.1006800000000001</v>
      </c>
      <c r="DI13">
        <f>'RESULTADOS QUINTO'!HJ17</f>
        <v>2</v>
      </c>
      <c r="DJ13">
        <f>'RESULTADOS QUINTO'!HK17</f>
        <v>0</v>
      </c>
      <c r="DK13">
        <f>'RESULTADOS QUINTO'!HL17</f>
        <v>2.2013600000000002</v>
      </c>
      <c r="DL13">
        <f>'RESULTADOS QUINTO'!HM17</f>
        <v>2</v>
      </c>
      <c r="DM13">
        <f>'RESULTADOS QUINTO'!HN17</f>
        <v>1.1006800000000001</v>
      </c>
      <c r="DN13">
        <f>'RESULTADOS QUINTO'!HO17</f>
        <v>2</v>
      </c>
      <c r="DO13">
        <f>'RESULTADOS QUINTO'!HP17</f>
        <v>0</v>
      </c>
      <c r="DP13">
        <f>'RESULTADOS QUINTO'!HQ17</f>
        <v>2.2013600000000002</v>
      </c>
      <c r="DQ13">
        <f>'RESULTADOS QUINTO'!HR17</f>
        <v>2</v>
      </c>
      <c r="DR13">
        <f>'RESULTADOS QUINTO'!HS17</f>
        <v>1.12415</v>
      </c>
      <c r="DS13">
        <f>'RESULTADOS QUINTO'!HT17</f>
        <v>2</v>
      </c>
      <c r="DT13">
        <f>'RESULTADOS QUINTO'!HU17</f>
        <v>0</v>
      </c>
      <c r="DU13">
        <f>'RESULTADOS QUINTO'!HV17</f>
        <v>2.2483</v>
      </c>
      <c r="DV13">
        <f>'RESULTADOS QUINTO'!HW17</f>
        <v>7.775170000000001</v>
      </c>
      <c r="DY13" s="39" t="s">
        <v>233</v>
      </c>
      <c r="EA13" t="str">
        <f>EB8</f>
        <v>MATEMÁTICA</v>
      </c>
      <c r="EB13" t="s">
        <v>234</v>
      </c>
      <c r="EC13" t="str">
        <f>EB9</f>
        <v>CIENCIAS</v>
      </c>
      <c r="ED13" t="str">
        <f>DY13&amp;" "&amp;EA13&amp;" "&amp;EB13&amp;EC13</f>
        <v>Estudiar las áreas de MATEMÁTICA y CIENCIAS</v>
      </c>
      <c r="EQ13" s="497"/>
      <c r="ER13">
        <f>'RANKING-QUINTOS'!A14</f>
        <v>10</v>
      </c>
      <c r="ES13" t="str">
        <f>'RANKING-QUINTOS'!B14</f>
        <v>GONZALES  CORZO  CAMILA MILAGROS</v>
      </c>
      <c r="ET13" s="42" t="str">
        <f>'RANKING-QUINTOS'!C14</f>
        <v>5A</v>
      </c>
      <c r="EU13">
        <f>'RANKING-QUINTOS'!D14</f>
        <v>21.026306275000003</v>
      </c>
      <c r="EV13">
        <f>'RANKING-QUINTOS'!E14</f>
        <v>33</v>
      </c>
      <c r="EW13">
        <f>'RANKING-QUINTOS'!F14</f>
        <v>0</v>
      </c>
      <c r="EX13" t="str">
        <f>'RANKING-QUINTOS'!G14</f>
        <v>QUISPE  QUISPE  JOSELYN ALEXANDRA</v>
      </c>
      <c r="EY13" s="42" t="str">
        <f>'RANKING-QUINTOS'!H14</f>
        <v>5B</v>
      </c>
      <c r="EZ13">
        <f>'RANKING-QUINTOS'!I14</f>
        <v>29.570208375</v>
      </c>
      <c r="FA13">
        <f>'RANKING-QUINTOS'!J14</f>
        <v>10</v>
      </c>
      <c r="FB13" s="45">
        <f>'RANKING-QUINTOS'!K14</f>
        <v>14.711517105381295</v>
      </c>
      <c r="FC13" s="43"/>
    </row>
    <row r="14" spans="2:159" ht="19.899999999999999" customHeight="1">
      <c r="B14" s="458"/>
      <c r="C14" s="13" t="s">
        <v>235</v>
      </c>
      <c r="D14" s="14">
        <v>15</v>
      </c>
      <c r="E14" s="483"/>
      <c r="F14" s="484"/>
      <c r="G14" s="458"/>
      <c r="J14" t="str">
        <f>'RESULTADOS QUINTO'!DK18</f>
        <v>Cami1302</v>
      </c>
      <c r="K14" t="str">
        <f>'RESULTADOS QUINTO'!DL18</f>
        <v>GONZALES  CORZO  CAMILA MILAGROS</v>
      </c>
      <c r="L14">
        <f>'RESULTADOS QUINTO'!DM18</f>
        <v>5</v>
      </c>
      <c r="M14" t="str">
        <f>'RESULTADOS QUINTO'!DN18</f>
        <v>A</v>
      </c>
      <c r="N14" t="str">
        <f>'RESULTADOS QUINTO'!DO18</f>
        <v>7 DE MAYO</v>
      </c>
      <c r="O14" t="str">
        <f>'RESULTADOS QUINTO'!DP18</f>
        <v>RANKING</v>
      </c>
      <c r="P14">
        <f>'RESULTADOS QUINTO'!DQ18</f>
        <v>33</v>
      </c>
      <c r="Q14" t="str">
        <f>'RESULTADOS QUINTO'!DR18</f>
        <v xml:space="preserve"> </v>
      </c>
      <c r="R14">
        <f>'RESULTADOS QUINTO'!DS18</f>
        <v>33</v>
      </c>
      <c r="S14">
        <f>'RESULTADOS QUINTO'!DT18</f>
        <v>18</v>
      </c>
      <c r="T14">
        <f>'RESULTADOS QUINTO'!DU18</f>
        <v>15</v>
      </c>
      <c r="U14">
        <f>'RESULTADOS QUINTO'!DV18</f>
        <v>21.026306275000003</v>
      </c>
      <c r="V14">
        <f>'RESULTADOS QUINTO'!DW18</f>
        <v>10</v>
      </c>
      <c r="W14">
        <f>'RESULTADOS QUINTO'!DX18</f>
        <v>0.54545454545454541</v>
      </c>
      <c r="X14">
        <f>'RESULTADOS QUINTO'!DY18</f>
        <v>0</v>
      </c>
      <c r="Y14">
        <f>'RESULTADOS QUINTO'!DZ18</f>
        <v>0</v>
      </c>
      <c r="Z14">
        <f>'RESULTADOS QUINTO'!EA18</f>
        <v>0</v>
      </c>
      <c r="AA14">
        <f>'RESULTADOS QUINTO'!EB18</f>
        <v>0</v>
      </c>
      <c r="AB14">
        <f>'RESULTADOS QUINTO'!EC18</f>
        <v>1</v>
      </c>
      <c r="AC14">
        <f>'RESULTADOS QUINTO'!ED18</f>
        <v>1.6782674</v>
      </c>
      <c r="AD14">
        <f>'RESULTADOS QUINTO'!EE18</f>
        <v>0</v>
      </c>
      <c r="AE14">
        <f>'RESULTADOS QUINTO'!EF18</f>
        <v>1</v>
      </c>
      <c r="AF14">
        <f>'RESULTADOS QUINTO'!EG18</f>
        <v>0</v>
      </c>
      <c r="AG14">
        <f>'RESULTADOS QUINTO'!EH18</f>
        <v>1</v>
      </c>
      <c r="AH14">
        <f>'RESULTADOS QUINTO'!EI18</f>
        <v>1.6587874499999999</v>
      </c>
      <c r="AI14">
        <f>'RESULTADOS QUINTO'!EJ18</f>
        <v>1</v>
      </c>
      <c r="AJ14">
        <f>'RESULTADOS QUINTO'!EK18</f>
        <v>0</v>
      </c>
      <c r="AK14">
        <f>'RESULTADOS QUINTO'!EL18</f>
        <v>1.6587874499999999</v>
      </c>
      <c r="AL14">
        <f>'RESULTADOS QUINTO'!EM18</f>
        <v>1</v>
      </c>
      <c r="AM14">
        <f>'RESULTADOS QUINTO'!EN18</f>
        <v>1.6495770000000001</v>
      </c>
      <c r="AN14">
        <f>'RESULTADOS QUINTO'!EO18</f>
        <v>1</v>
      </c>
      <c r="AO14">
        <f>'RESULTADOS QUINTO'!EP18</f>
        <v>0</v>
      </c>
      <c r="AP14">
        <f>'RESULTADOS QUINTO'!EQ18</f>
        <v>1.6495770000000001</v>
      </c>
      <c r="AQ14">
        <f>'RESULTADOS QUINTO'!ER18</f>
        <v>1</v>
      </c>
      <c r="AR14">
        <f>'RESULTADOS QUINTO'!ES18</f>
        <v>1.6583374</v>
      </c>
      <c r="AS14">
        <f>'RESULTADOS QUINTO'!ET18</f>
        <v>0</v>
      </c>
      <c r="AT14">
        <f>'RESULTADOS QUINTO'!EU18</f>
        <v>1</v>
      </c>
      <c r="AU14">
        <f>'RESULTADOS QUINTO'!EV18</f>
        <v>0</v>
      </c>
      <c r="AV14">
        <f>'RESULTADOS QUINTO'!EW18</f>
        <v>3.30836445</v>
      </c>
      <c r="AW14">
        <f>'RESULTADOS QUINTO'!EX18</f>
        <v>2</v>
      </c>
      <c r="AX14">
        <f>'RESULTADOS QUINTO'!EY18</f>
        <v>1.52482685</v>
      </c>
      <c r="AY14">
        <f>'RESULTADOS QUINTO'!EZ18</f>
        <v>0</v>
      </c>
      <c r="AZ14">
        <f>'RESULTADOS QUINTO'!FA18</f>
        <v>2</v>
      </c>
      <c r="BA14">
        <f>'RESULTADOS QUINTO'!FB18</f>
        <v>0</v>
      </c>
      <c r="BB14">
        <f>'RESULTADOS QUINTO'!FC18</f>
        <v>2</v>
      </c>
      <c r="BC14">
        <f>'RESULTADOS QUINTO'!FD18</f>
        <v>1.4254114250000001</v>
      </c>
      <c r="BD14">
        <f>'RESULTADOS QUINTO'!FE18</f>
        <v>1</v>
      </c>
      <c r="BE14">
        <f>'RESULTADOS QUINTO'!FF18</f>
        <v>1</v>
      </c>
      <c r="BF14">
        <f>'RESULTADOS QUINTO'!FG18</f>
        <v>1.4254114250000001</v>
      </c>
      <c r="BG14">
        <f>'RESULTADOS QUINTO'!FH18</f>
        <v>2</v>
      </c>
      <c r="BH14">
        <f>'RESULTADOS QUINTO'!FI18</f>
        <v>1.1547487000000001</v>
      </c>
      <c r="BI14">
        <f>'RESULTADOS QUINTO'!FJ18</f>
        <v>2</v>
      </c>
      <c r="BJ14">
        <f>'RESULTADOS QUINTO'!FK18</f>
        <v>0</v>
      </c>
      <c r="BK14">
        <f>'RESULTADOS QUINTO'!FL18</f>
        <v>2.3094974000000001</v>
      </c>
      <c r="BL14">
        <f>'RESULTADOS QUINTO'!FM18</f>
        <v>3.7349088250000002</v>
      </c>
      <c r="BM14">
        <f>'RESULTADOS QUINTO'!FN18</f>
        <v>3</v>
      </c>
      <c r="BN14">
        <f>'RESULTADOS QUINTO'!FO18</f>
        <v>1.021414</v>
      </c>
      <c r="BO14">
        <f>'RESULTADOS QUINTO'!FP18</f>
        <v>1</v>
      </c>
      <c r="BP14">
        <f>'RESULTADOS QUINTO'!FQ18</f>
        <v>2</v>
      </c>
      <c r="BQ14">
        <f>'RESULTADOS QUINTO'!FR18</f>
        <v>1.021414</v>
      </c>
      <c r="BR14">
        <f>'RESULTADOS QUINTO'!FS18</f>
        <v>2</v>
      </c>
      <c r="BS14">
        <f>'RESULTADOS QUINTO'!FT18</f>
        <v>0.97144799999999998</v>
      </c>
      <c r="BT14">
        <f>'RESULTADOS QUINTO'!FU18</f>
        <v>1</v>
      </c>
      <c r="BU14">
        <f>'RESULTADOS QUINTO'!FV18</f>
        <v>1</v>
      </c>
      <c r="BV14">
        <f>'RESULTADOS QUINTO'!FW18</f>
        <v>0.97144799999999998</v>
      </c>
      <c r="BW14">
        <f>'RESULTADOS QUINTO'!FX18</f>
        <v>3</v>
      </c>
      <c r="BX14">
        <f>'RESULTADOS QUINTO'!FY18</f>
        <v>1.2698590000000001</v>
      </c>
      <c r="BY14">
        <f>'RESULTADOS QUINTO'!FZ18</f>
        <v>1</v>
      </c>
      <c r="BZ14">
        <f>'RESULTADOS QUINTO'!GA18</f>
        <v>2</v>
      </c>
      <c r="CA14">
        <f>'RESULTADOS QUINTO'!GB18</f>
        <v>1.2698590000000001</v>
      </c>
      <c r="CB14">
        <f>'RESULTADOS QUINTO'!GC18</f>
        <v>2</v>
      </c>
      <c r="CC14">
        <f>'RESULTADOS QUINTO'!GD18</f>
        <v>1.2101409999999999</v>
      </c>
      <c r="CD14">
        <f>'RESULTADOS QUINTO'!GE18</f>
        <v>2</v>
      </c>
      <c r="CE14">
        <f>'RESULTADOS QUINTO'!GF18</f>
        <v>0</v>
      </c>
      <c r="CF14">
        <f>'RESULTADOS QUINTO'!GG18</f>
        <v>2.4202819999999998</v>
      </c>
      <c r="CG14">
        <f>'RESULTADOS QUINTO'!GH18</f>
        <v>1</v>
      </c>
      <c r="CH14">
        <f>'RESULTADOS QUINTO'!GI18</f>
        <v>0.80188999999999999</v>
      </c>
      <c r="CI14">
        <f>'RESULTADOS QUINTO'!GJ18</f>
        <v>1</v>
      </c>
      <c r="CJ14">
        <f>'RESULTADOS QUINTO'!GK18</f>
        <v>0</v>
      </c>
      <c r="CK14">
        <f>'RESULTADOS QUINTO'!GL18</f>
        <v>0.80188999999999999</v>
      </c>
      <c r="CL14">
        <f>'RESULTADOS QUINTO'!GM18</f>
        <v>1</v>
      </c>
      <c r="CM14">
        <f>'RESULTADOS QUINTO'!GN18</f>
        <v>0.79674</v>
      </c>
      <c r="CN14">
        <f>'RESULTADOS QUINTO'!GO18</f>
        <v>1</v>
      </c>
      <c r="CO14">
        <f>'RESULTADOS QUINTO'!GP18</f>
        <v>0</v>
      </c>
      <c r="CP14">
        <f>'RESULTADOS QUINTO'!GQ18</f>
        <v>0.79674</v>
      </c>
      <c r="CQ14">
        <f>'RESULTADOS QUINTO'!GR18</f>
        <v>2</v>
      </c>
      <c r="CR14">
        <f>'RESULTADOS QUINTO'!GS18</f>
        <v>1.1258699999999999</v>
      </c>
      <c r="CS14">
        <f>'RESULTADOS QUINTO'!GT18</f>
        <v>2</v>
      </c>
      <c r="CT14">
        <f>'RESULTADOS QUINTO'!GU18</f>
        <v>0</v>
      </c>
      <c r="CU14">
        <f>'RESULTADOS QUINTO'!GV18</f>
        <v>2.2517399999999999</v>
      </c>
      <c r="CV14">
        <f>'RESULTADOS QUINTO'!GW18</f>
        <v>2</v>
      </c>
      <c r="CW14">
        <f>'RESULTADOS QUINTO'!GX18</f>
        <v>1.2413000000000001</v>
      </c>
      <c r="CX14">
        <f>'RESULTADOS QUINTO'!GY18</f>
        <v>0</v>
      </c>
      <c r="CY14">
        <f>'RESULTADOS QUINTO'!GZ18</f>
        <v>2</v>
      </c>
      <c r="CZ14">
        <f>'RESULTADOS QUINTO'!HA18</f>
        <v>0</v>
      </c>
      <c r="DA14">
        <f>'RESULTADOS QUINTO'!HB18</f>
        <v>9.5333729999999992</v>
      </c>
      <c r="DB14">
        <f>'RESULTADOS QUINTO'!HC18</f>
        <v>1</v>
      </c>
      <c r="DC14">
        <f>'RESULTADOS QUINTO'!HD18</f>
        <v>1.12415</v>
      </c>
      <c r="DD14">
        <f>'RESULTADOS QUINTO'!HE18</f>
        <v>0</v>
      </c>
      <c r="DE14">
        <f>'RESULTADOS QUINTO'!HF18</f>
        <v>1</v>
      </c>
      <c r="DF14">
        <f>'RESULTADOS QUINTO'!HG18</f>
        <v>0</v>
      </c>
      <c r="DG14">
        <f>'RESULTADOS QUINTO'!HH18</f>
        <v>2</v>
      </c>
      <c r="DH14">
        <f>'RESULTADOS QUINTO'!HI18</f>
        <v>1.1006800000000001</v>
      </c>
      <c r="DI14">
        <f>'RESULTADOS QUINTO'!HJ18</f>
        <v>0</v>
      </c>
      <c r="DJ14">
        <f>'RESULTADOS QUINTO'!HK18</f>
        <v>2</v>
      </c>
      <c r="DK14">
        <f>'RESULTADOS QUINTO'!HL18</f>
        <v>0</v>
      </c>
      <c r="DL14">
        <f>'RESULTADOS QUINTO'!HM18</f>
        <v>2</v>
      </c>
      <c r="DM14">
        <f>'RESULTADOS QUINTO'!HN18</f>
        <v>1.1006800000000001</v>
      </c>
      <c r="DN14">
        <f>'RESULTADOS QUINTO'!HO18</f>
        <v>2</v>
      </c>
      <c r="DO14">
        <f>'RESULTADOS QUINTO'!HP18</f>
        <v>0</v>
      </c>
      <c r="DP14">
        <f>'RESULTADOS QUINTO'!HQ18</f>
        <v>2.2013600000000002</v>
      </c>
      <c r="DQ14">
        <f>'RESULTADOS QUINTO'!HR18</f>
        <v>2</v>
      </c>
      <c r="DR14">
        <f>'RESULTADOS QUINTO'!HS18</f>
        <v>1.12415</v>
      </c>
      <c r="DS14">
        <f>'RESULTADOS QUINTO'!HT18</f>
        <v>2</v>
      </c>
      <c r="DT14">
        <f>'RESULTADOS QUINTO'!HU18</f>
        <v>0</v>
      </c>
      <c r="DU14">
        <f>'RESULTADOS QUINTO'!HV18</f>
        <v>2.2483</v>
      </c>
      <c r="DV14">
        <f>'RESULTADOS QUINTO'!HW18</f>
        <v>4.4496599999999997</v>
      </c>
      <c r="EQ14" s="497"/>
      <c r="ER14">
        <f>'RANKING-QUINTOS'!A15</f>
        <v>11</v>
      </c>
      <c r="ES14" t="str">
        <f>'RANKING-QUINTOS'!B15</f>
        <v>MAMANI  CCAMA  ADA BRYGITH</v>
      </c>
      <c r="ET14" s="42" t="str">
        <f>'RANKING-QUINTOS'!C15</f>
        <v>5A</v>
      </c>
      <c r="EU14">
        <f>'RANKING-QUINTOS'!D15</f>
        <v>27.816734099999998</v>
      </c>
      <c r="EV14">
        <f>'RANKING-QUINTOS'!E15</f>
        <v>15</v>
      </c>
      <c r="EW14">
        <f>'RANKING-QUINTOS'!F15</f>
        <v>0</v>
      </c>
      <c r="EX14" t="str">
        <f>'RANKING-QUINTOS'!G15</f>
        <v>CCAMA  GRANDE  KIARA AZUMI</v>
      </c>
      <c r="EY14" s="42" t="str">
        <f>'RANKING-QUINTOS'!H15</f>
        <v>5A</v>
      </c>
      <c r="EZ14">
        <f>'RANKING-QUINTOS'!I15</f>
        <v>29.557398075000002</v>
      </c>
      <c r="FA14">
        <f>'RANKING-QUINTOS'!J15</f>
        <v>11</v>
      </c>
      <c r="FB14" s="45">
        <f>'RANKING-QUINTOS'!K15</f>
        <v>14.705143834514043</v>
      </c>
      <c r="FC14" s="43"/>
    </row>
    <row r="15" spans="2:159" ht="19.899999999999999" customHeight="1">
      <c r="B15" s="458"/>
      <c r="C15" s="9" t="s">
        <v>185</v>
      </c>
      <c r="D15" s="15">
        <f>U2</f>
        <v>0</v>
      </c>
      <c r="E15" s="16" t="s">
        <v>236</v>
      </c>
      <c r="F15" s="17">
        <f>V2</f>
        <v>0</v>
      </c>
      <c r="G15" s="458"/>
      <c r="J15" t="str">
        <f>'RESULTADOS QUINTO'!DK19</f>
        <v>AbMC2025</v>
      </c>
      <c r="K15" t="str">
        <f>'RESULTADOS QUINTO'!DL19</f>
        <v>MAMANI  CCAMA  ADA BRYGITH</v>
      </c>
      <c r="L15">
        <f>'RESULTADOS QUINTO'!DM19</f>
        <v>5</v>
      </c>
      <c r="M15" t="str">
        <f>'RESULTADOS QUINTO'!DN19</f>
        <v>A</v>
      </c>
      <c r="N15" t="str">
        <f>'RESULTADOS QUINTO'!DO19</f>
        <v>7 DE MAYO</v>
      </c>
      <c r="O15" t="str">
        <f>'RESULTADOS QUINTO'!DP19</f>
        <v>RANKING</v>
      </c>
      <c r="P15">
        <f>'RESULTADOS QUINTO'!DQ19</f>
        <v>15</v>
      </c>
      <c r="Q15" t="str">
        <f>'RESULTADOS QUINTO'!DR19</f>
        <v>TERCIO SUPERIOR</v>
      </c>
      <c r="R15">
        <f>'RESULTADOS QUINTO'!DS19</f>
        <v>33</v>
      </c>
      <c r="S15">
        <f>'RESULTADOS QUINTO'!DT19</f>
        <v>25</v>
      </c>
      <c r="T15">
        <f>'RESULTADOS QUINTO'!DU19</f>
        <v>8</v>
      </c>
      <c r="U15">
        <f>'RESULTADOS QUINTO'!DV19</f>
        <v>27.816734099999998</v>
      </c>
      <c r="V15">
        <f>'RESULTADOS QUINTO'!DW19</f>
        <v>14</v>
      </c>
      <c r="W15">
        <f>'RESULTADOS QUINTO'!DX19</f>
        <v>0.75757575757575757</v>
      </c>
      <c r="X15">
        <f>'RESULTADOS QUINTO'!DY19</f>
        <v>0</v>
      </c>
      <c r="Y15">
        <f>'RESULTADOS QUINTO'!DZ19</f>
        <v>0</v>
      </c>
      <c r="Z15">
        <f>'RESULTADOS QUINTO'!EA19</f>
        <v>0</v>
      </c>
      <c r="AA15">
        <f>'RESULTADOS QUINTO'!EB19</f>
        <v>0</v>
      </c>
      <c r="AB15">
        <f>'RESULTADOS QUINTO'!EC19</f>
        <v>1</v>
      </c>
      <c r="AC15">
        <f>'RESULTADOS QUINTO'!ED19</f>
        <v>1.6782674</v>
      </c>
      <c r="AD15">
        <f>'RESULTADOS QUINTO'!EE19</f>
        <v>0</v>
      </c>
      <c r="AE15">
        <f>'RESULTADOS QUINTO'!EF19</f>
        <v>1</v>
      </c>
      <c r="AF15">
        <f>'RESULTADOS QUINTO'!EG19</f>
        <v>0</v>
      </c>
      <c r="AG15">
        <f>'RESULTADOS QUINTO'!EH19</f>
        <v>1</v>
      </c>
      <c r="AH15">
        <f>'RESULTADOS QUINTO'!EI19</f>
        <v>1.6587874499999999</v>
      </c>
      <c r="AI15">
        <f>'RESULTADOS QUINTO'!EJ19</f>
        <v>1</v>
      </c>
      <c r="AJ15">
        <f>'RESULTADOS QUINTO'!EK19</f>
        <v>0</v>
      </c>
      <c r="AK15">
        <f>'RESULTADOS QUINTO'!EL19</f>
        <v>1.6587874499999999</v>
      </c>
      <c r="AL15">
        <f>'RESULTADOS QUINTO'!EM19</f>
        <v>1</v>
      </c>
      <c r="AM15">
        <f>'RESULTADOS QUINTO'!EN19</f>
        <v>1.6495770000000001</v>
      </c>
      <c r="AN15">
        <f>'RESULTADOS QUINTO'!EO19</f>
        <v>0</v>
      </c>
      <c r="AO15">
        <f>'RESULTADOS QUINTO'!EP19</f>
        <v>1</v>
      </c>
      <c r="AP15">
        <f>'RESULTADOS QUINTO'!EQ19</f>
        <v>0</v>
      </c>
      <c r="AQ15">
        <f>'RESULTADOS QUINTO'!ER19</f>
        <v>1</v>
      </c>
      <c r="AR15">
        <f>'RESULTADOS QUINTO'!ES19</f>
        <v>1.6583374</v>
      </c>
      <c r="AS15">
        <f>'RESULTADOS QUINTO'!ET19</f>
        <v>1</v>
      </c>
      <c r="AT15">
        <f>'RESULTADOS QUINTO'!EU19</f>
        <v>0</v>
      </c>
      <c r="AU15">
        <f>'RESULTADOS QUINTO'!EV19</f>
        <v>1.6583374</v>
      </c>
      <c r="AV15">
        <f>'RESULTADOS QUINTO'!EW19</f>
        <v>3.3171248499999999</v>
      </c>
      <c r="AW15">
        <f>'RESULTADOS QUINTO'!EX19</f>
        <v>2</v>
      </c>
      <c r="AX15">
        <f>'RESULTADOS QUINTO'!EY19</f>
        <v>1.52482685</v>
      </c>
      <c r="AY15">
        <f>'RESULTADOS QUINTO'!EZ19</f>
        <v>0</v>
      </c>
      <c r="AZ15">
        <f>'RESULTADOS QUINTO'!FA19</f>
        <v>2</v>
      </c>
      <c r="BA15">
        <f>'RESULTADOS QUINTO'!FB19</f>
        <v>0</v>
      </c>
      <c r="BB15">
        <f>'RESULTADOS QUINTO'!FC19</f>
        <v>2</v>
      </c>
      <c r="BC15">
        <f>'RESULTADOS QUINTO'!FD19</f>
        <v>1.4254114250000001</v>
      </c>
      <c r="BD15">
        <f>'RESULTADOS QUINTO'!FE19</f>
        <v>2</v>
      </c>
      <c r="BE15">
        <f>'RESULTADOS QUINTO'!FF19</f>
        <v>0</v>
      </c>
      <c r="BF15">
        <f>'RESULTADOS QUINTO'!FG19</f>
        <v>2.8508228500000001</v>
      </c>
      <c r="BG15">
        <f>'RESULTADOS QUINTO'!FH19</f>
        <v>2</v>
      </c>
      <c r="BH15">
        <f>'RESULTADOS QUINTO'!FI19</f>
        <v>1.1547487000000001</v>
      </c>
      <c r="BI15">
        <f>'RESULTADOS QUINTO'!FJ19</f>
        <v>2</v>
      </c>
      <c r="BJ15">
        <f>'RESULTADOS QUINTO'!FK19</f>
        <v>0</v>
      </c>
      <c r="BK15">
        <f>'RESULTADOS QUINTO'!FL19</f>
        <v>2.3094974000000001</v>
      </c>
      <c r="BL15">
        <f>'RESULTADOS QUINTO'!FM19</f>
        <v>5.1603202499999998</v>
      </c>
      <c r="BM15">
        <f>'RESULTADOS QUINTO'!FN19</f>
        <v>3</v>
      </c>
      <c r="BN15">
        <f>'RESULTADOS QUINTO'!FO19</f>
        <v>1.021414</v>
      </c>
      <c r="BO15">
        <f>'RESULTADOS QUINTO'!FP19</f>
        <v>3</v>
      </c>
      <c r="BP15">
        <f>'RESULTADOS QUINTO'!FQ19</f>
        <v>0</v>
      </c>
      <c r="BQ15">
        <f>'RESULTADOS QUINTO'!FR19</f>
        <v>3.0642420000000001</v>
      </c>
      <c r="BR15">
        <f>'RESULTADOS QUINTO'!FS19</f>
        <v>2</v>
      </c>
      <c r="BS15">
        <f>'RESULTADOS QUINTO'!FT19</f>
        <v>0.97144799999999998</v>
      </c>
      <c r="BT15">
        <f>'RESULTADOS QUINTO'!FU19</f>
        <v>2</v>
      </c>
      <c r="BU15">
        <f>'RESULTADOS QUINTO'!FV19</f>
        <v>0</v>
      </c>
      <c r="BV15">
        <f>'RESULTADOS QUINTO'!FW19</f>
        <v>1.942896</v>
      </c>
      <c r="BW15">
        <f>'RESULTADOS QUINTO'!FX19</f>
        <v>3</v>
      </c>
      <c r="BX15">
        <f>'RESULTADOS QUINTO'!FY19</f>
        <v>1.2698590000000001</v>
      </c>
      <c r="BY15">
        <f>'RESULTADOS QUINTO'!FZ19</f>
        <v>1</v>
      </c>
      <c r="BZ15">
        <f>'RESULTADOS QUINTO'!GA19</f>
        <v>2</v>
      </c>
      <c r="CA15">
        <f>'RESULTADOS QUINTO'!GB19</f>
        <v>1.2698590000000001</v>
      </c>
      <c r="CB15">
        <f>'RESULTADOS QUINTO'!GC19</f>
        <v>2</v>
      </c>
      <c r="CC15">
        <f>'RESULTADOS QUINTO'!GD19</f>
        <v>1.2101409999999999</v>
      </c>
      <c r="CD15">
        <f>'RESULTADOS QUINTO'!GE19</f>
        <v>2</v>
      </c>
      <c r="CE15">
        <f>'RESULTADOS QUINTO'!GF19</f>
        <v>0</v>
      </c>
      <c r="CF15">
        <f>'RESULTADOS QUINTO'!GG19</f>
        <v>2.4202819999999998</v>
      </c>
      <c r="CG15">
        <f>'RESULTADOS QUINTO'!GH19</f>
        <v>1</v>
      </c>
      <c r="CH15">
        <f>'RESULTADOS QUINTO'!GI19</f>
        <v>0.80188999999999999</v>
      </c>
      <c r="CI15">
        <f>'RESULTADOS QUINTO'!GJ19</f>
        <v>1</v>
      </c>
      <c r="CJ15">
        <f>'RESULTADOS QUINTO'!GK19</f>
        <v>0</v>
      </c>
      <c r="CK15">
        <f>'RESULTADOS QUINTO'!GL19</f>
        <v>0.80188999999999999</v>
      </c>
      <c r="CL15">
        <f>'RESULTADOS QUINTO'!GM19</f>
        <v>1</v>
      </c>
      <c r="CM15">
        <f>'RESULTADOS QUINTO'!GN19</f>
        <v>0.79674</v>
      </c>
      <c r="CN15">
        <f>'RESULTADOS QUINTO'!GO19</f>
        <v>1</v>
      </c>
      <c r="CO15">
        <f>'RESULTADOS QUINTO'!GP19</f>
        <v>0</v>
      </c>
      <c r="CP15">
        <f>'RESULTADOS QUINTO'!GQ19</f>
        <v>0.79674</v>
      </c>
      <c r="CQ15">
        <f>'RESULTADOS QUINTO'!GR19</f>
        <v>2</v>
      </c>
      <c r="CR15">
        <f>'RESULTADOS QUINTO'!GS19</f>
        <v>1.1258699999999999</v>
      </c>
      <c r="CS15">
        <f>'RESULTADOS QUINTO'!GT19</f>
        <v>2</v>
      </c>
      <c r="CT15">
        <f>'RESULTADOS QUINTO'!GU19</f>
        <v>0</v>
      </c>
      <c r="CU15">
        <f>'RESULTADOS QUINTO'!GV19</f>
        <v>2.2517399999999999</v>
      </c>
      <c r="CV15">
        <f>'RESULTADOS QUINTO'!GW19</f>
        <v>2</v>
      </c>
      <c r="CW15">
        <f>'RESULTADOS QUINTO'!GX19</f>
        <v>1.2413000000000001</v>
      </c>
      <c r="CX15">
        <f>'RESULTADOS QUINTO'!GY19</f>
        <v>1</v>
      </c>
      <c r="CY15">
        <f>'RESULTADOS QUINTO'!GZ19</f>
        <v>1</v>
      </c>
      <c r="CZ15">
        <f>'RESULTADOS QUINTO'!HA19</f>
        <v>1.2413000000000001</v>
      </c>
      <c r="DA15">
        <f>'RESULTADOS QUINTO'!HB19</f>
        <v>13.788949000000001</v>
      </c>
      <c r="DB15">
        <f>'RESULTADOS QUINTO'!HC19</f>
        <v>1</v>
      </c>
      <c r="DC15">
        <f>'RESULTADOS QUINTO'!HD19</f>
        <v>1.12415</v>
      </c>
      <c r="DD15">
        <f>'RESULTADOS QUINTO'!HE19</f>
        <v>0</v>
      </c>
      <c r="DE15">
        <f>'RESULTADOS QUINTO'!HF19</f>
        <v>1</v>
      </c>
      <c r="DF15">
        <f>'RESULTADOS QUINTO'!HG19</f>
        <v>0</v>
      </c>
      <c r="DG15">
        <f>'RESULTADOS QUINTO'!HH19</f>
        <v>2</v>
      </c>
      <c r="DH15">
        <f>'RESULTADOS QUINTO'!HI19</f>
        <v>1.1006800000000001</v>
      </c>
      <c r="DI15">
        <f>'RESULTADOS QUINTO'!HJ19</f>
        <v>1</v>
      </c>
      <c r="DJ15">
        <f>'RESULTADOS QUINTO'!HK19</f>
        <v>1</v>
      </c>
      <c r="DK15">
        <f>'RESULTADOS QUINTO'!HL19</f>
        <v>1.1006800000000001</v>
      </c>
      <c r="DL15">
        <f>'RESULTADOS QUINTO'!HM19</f>
        <v>2</v>
      </c>
      <c r="DM15">
        <f>'RESULTADOS QUINTO'!HN19</f>
        <v>1.1006800000000001</v>
      </c>
      <c r="DN15">
        <f>'RESULTADOS QUINTO'!HO19</f>
        <v>2</v>
      </c>
      <c r="DO15">
        <f>'RESULTADOS QUINTO'!HP19</f>
        <v>0</v>
      </c>
      <c r="DP15">
        <f>'RESULTADOS QUINTO'!HQ19</f>
        <v>2.2013600000000002</v>
      </c>
      <c r="DQ15">
        <f>'RESULTADOS QUINTO'!HR19</f>
        <v>2</v>
      </c>
      <c r="DR15">
        <f>'RESULTADOS QUINTO'!HS19</f>
        <v>1.12415</v>
      </c>
      <c r="DS15">
        <f>'RESULTADOS QUINTO'!HT19</f>
        <v>2</v>
      </c>
      <c r="DT15">
        <f>'RESULTADOS QUINTO'!HU19</f>
        <v>0</v>
      </c>
      <c r="DU15">
        <f>'RESULTADOS QUINTO'!HV19</f>
        <v>2.2483</v>
      </c>
      <c r="DV15">
        <f>'RESULTADOS QUINTO'!HW19</f>
        <v>5.5503400000000003</v>
      </c>
      <c r="EQ15" s="497"/>
      <c r="ER15">
        <f>'RANKING-QUINTOS'!A16</f>
        <v>12</v>
      </c>
      <c r="ES15" t="str">
        <f>'RANKING-QUINTOS'!B16</f>
        <v>MAMANI  COASACA  DIANA BELEN</v>
      </c>
      <c r="ET15" s="42" t="str">
        <f>'RANKING-QUINTOS'!C16</f>
        <v>5A</v>
      </c>
      <c r="EU15">
        <f>'RANKING-QUINTOS'!D16</f>
        <v>33.476787250000001</v>
      </c>
      <c r="EV15">
        <f>'RANKING-QUINTOS'!E16</f>
        <v>5</v>
      </c>
      <c r="EW15">
        <f>'RANKING-QUINTOS'!F16</f>
        <v>0</v>
      </c>
      <c r="EX15" t="str">
        <f>'RANKING-QUINTOS'!G16</f>
        <v>CHAMBI  MAMANI  VALERY MILAGROS</v>
      </c>
      <c r="EY15" s="42" t="str">
        <f>'RANKING-QUINTOS'!H16</f>
        <v>5A</v>
      </c>
      <c r="EZ15">
        <f>'RANKING-QUINTOS'!I16</f>
        <v>29.512347125000005</v>
      </c>
      <c r="FA15">
        <f>'RANKING-QUINTOS'!J16</f>
        <v>12</v>
      </c>
      <c r="FB15" s="45">
        <f>'RANKING-QUINTOS'!K16</f>
        <v>14.682730471269062</v>
      </c>
      <c r="FC15" s="43"/>
    </row>
    <row r="16" spans="2:159" ht="19.899999999999999" customHeight="1">
      <c r="B16" s="458"/>
      <c r="C16" s="13" t="s">
        <v>237</v>
      </c>
      <c r="D16" s="18">
        <f>W2</f>
        <v>0</v>
      </c>
      <c r="E16" s="485"/>
      <c r="F16" s="486"/>
      <c r="G16" s="458"/>
      <c r="J16" t="str">
        <f>'RESULTADOS QUINTO'!DK20</f>
        <v>Dibemac0</v>
      </c>
      <c r="K16" t="str">
        <f>'RESULTADOS QUINTO'!DL20</f>
        <v>MAMANI  COASACA  DIANA BELEN</v>
      </c>
      <c r="L16">
        <f>'RESULTADOS QUINTO'!DM20</f>
        <v>5</v>
      </c>
      <c r="M16" t="str">
        <f>'RESULTADOS QUINTO'!DN20</f>
        <v>A</v>
      </c>
      <c r="N16" t="str">
        <f>'RESULTADOS QUINTO'!DO20</f>
        <v>7 DE MAYO</v>
      </c>
      <c r="O16" t="str">
        <f>'RESULTADOS QUINTO'!DP20</f>
        <v>RANKING</v>
      </c>
      <c r="P16">
        <f>'RESULTADOS QUINTO'!DQ20</f>
        <v>5</v>
      </c>
      <c r="Q16" t="str">
        <f>'RESULTADOS QUINTO'!DR20</f>
        <v>TERCIO SUPERIOR</v>
      </c>
      <c r="R16">
        <f>'RESULTADOS QUINTO'!DS20</f>
        <v>33</v>
      </c>
      <c r="S16">
        <f>'RESULTADOS QUINTO'!DT20</f>
        <v>29</v>
      </c>
      <c r="T16">
        <f>'RESULTADOS QUINTO'!DU20</f>
        <v>4</v>
      </c>
      <c r="U16">
        <f>'RESULTADOS QUINTO'!DV20</f>
        <v>33.476787250000001</v>
      </c>
      <c r="V16">
        <f>'RESULTADOS QUINTO'!DW20</f>
        <v>17</v>
      </c>
      <c r="W16">
        <f>'RESULTADOS QUINTO'!DX20</f>
        <v>0.87878787878787878</v>
      </c>
      <c r="X16">
        <f>'RESULTADOS QUINTO'!DY20</f>
        <v>0</v>
      </c>
      <c r="Y16">
        <f>'RESULTADOS QUINTO'!DZ20</f>
        <v>0</v>
      </c>
      <c r="Z16">
        <f>'RESULTADOS QUINTO'!EA20</f>
        <v>0</v>
      </c>
      <c r="AA16">
        <f>'RESULTADOS QUINTO'!EB20</f>
        <v>0</v>
      </c>
      <c r="AB16">
        <f>'RESULTADOS QUINTO'!EC20</f>
        <v>1</v>
      </c>
      <c r="AC16">
        <f>'RESULTADOS QUINTO'!ED20</f>
        <v>1.6782674</v>
      </c>
      <c r="AD16">
        <f>'RESULTADOS QUINTO'!EE20</f>
        <v>0</v>
      </c>
      <c r="AE16">
        <f>'RESULTADOS QUINTO'!EF20</f>
        <v>1</v>
      </c>
      <c r="AF16">
        <f>'RESULTADOS QUINTO'!EG20</f>
        <v>0</v>
      </c>
      <c r="AG16">
        <f>'RESULTADOS QUINTO'!EH20</f>
        <v>1</v>
      </c>
      <c r="AH16">
        <f>'RESULTADOS QUINTO'!EI20</f>
        <v>1.6587874499999999</v>
      </c>
      <c r="AI16">
        <f>'RESULTADOS QUINTO'!EJ20</f>
        <v>1</v>
      </c>
      <c r="AJ16">
        <f>'RESULTADOS QUINTO'!EK20</f>
        <v>0</v>
      </c>
      <c r="AK16">
        <f>'RESULTADOS QUINTO'!EL20</f>
        <v>1.6587874499999999</v>
      </c>
      <c r="AL16">
        <f>'RESULTADOS QUINTO'!EM20</f>
        <v>1</v>
      </c>
      <c r="AM16">
        <f>'RESULTADOS QUINTO'!EN20</f>
        <v>1.6495770000000001</v>
      </c>
      <c r="AN16">
        <f>'RESULTADOS QUINTO'!EO20</f>
        <v>1</v>
      </c>
      <c r="AO16">
        <f>'RESULTADOS QUINTO'!EP20</f>
        <v>0</v>
      </c>
      <c r="AP16">
        <f>'RESULTADOS QUINTO'!EQ20</f>
        <v>1.6495770000000001</v>
      </c>
      <c r="AQ16">
        <f>'RESULTADOS QUINTO'!ER20</f>
        <v>1</v>
      </c>
      <c r="AR16">
        <f>'RESULTADOS QUINTO'!ES20</f>
        <v>1.6583374</v>
      </c>
      <c r="AS16">
        <f>'RESULTADOS QUINTO'!ET20</f>
        <v>1</v>
      </c>
      <c r="AT16">
        <f>'RESULTADOS QUINTO'!EU20</f>
        <v>0</v>
      </c>
      <c r="AU16">
        <f>'RESULTADOS QUINTO'!EV20</f>
        <v>1.6583374</v>
      </c>
      <c r="AV16">
        <f>'RESULTADOS QUINTO'!EW20</f>
        <v>4.9667018499999998</v>
      </c>
      <c r="AW16">
        <f>'RESULTADOS QUINTO'!EX20</f>
        <v>2</v>
      </c>
      <c r="AX16">
        <f>'RESULTADOS QUINTO'!EY20</f>
        <v>1.52482685</v>
      </c>
      <c r="AY16">
        <f>'RESULTADOS QUINTO'!EZ20</f>
        <v>1</v>
      </c>
      <c r="AZ16">
        <f>'RESULTADOS QUINTO'!FA20</f>
        <v>1</v>
      </c>
      <c r="BA16">
        <f>'RESULTADOS QUINTO'!FB20</f>
        <v>1.52482685</v>
      </c>
      <c r="BB16">
        <f>'RESULTADOS QUINTO'!FC20</f>
        <v>2</v>
      </c>
      <c r="BC16">
        <f>'RESULTADOS QUINTO'!FD20</f>
        <v>1.4254114250000001</v>
      </c>
      <c r="BD16">
        <f>'RESULTADOS QUINTO'!FE20</f>
        <v>2</v>
      </c>
      <c r="BE16">
        <f>'RESULTADOS QUINTO'!FF20</f>
        <v>0</v>
      </c>
      <c r="BF16">
        <f>'RESULTADOS QUINTO'!FG20</f>
        <v>2.8508228500000001</v>
      </c>
      <c r="BG16">
        <f>'RESULTADOS QUINTO'!FH20</f>
        <v>2</v>
      </c>
      <c r="BH16">
        <f>'RESULTADOS QUINTO'!FI20</f>
        <v>1.1547487000000001</v>
      </c>
      <c r="BI16">
        <f>'RESULTADOS QUINTO'!FJ20</f>
        <v>1</v>
      </c>
      <c r="BJ16">
        <f>'RESULTADOS QUINTO'!FK20</f>
        <v>1</v>
      </c>
      <c r="BK16">
        <f>'RESULTADOS QUINTO'!FL20</f>
        <v>1.1547487000000001</v>
      </c>
      <c r="BL16">
        <f>'RESULTADOS QUINTO'!FM20</f>
        <v>5.5303984000000002</v>
      </c>
      <c r="BM16">
        <f>'RESULTADOS QUINTO'!FN20</f>
        <v>3</v>
      </c>
      <c r="BN16">
        <f>'RESULTADOS QUINTO'!FO20</f>
        <v>1.021414</v>
      </c>
      <c r="BO16">
        <f>'RESULTADOS QUINTO'!FP20</f>
        <v>3</v>
      </c>
      <c r="BP16">
        <f>'RESULTADOS QUINTO'!FQ20</f>
        <v>0</v>
      </c>
      <c r="BQ16">
        <f>'RESULTADOS QUINTO'!FR20</f>
        <v>3.0642420000000001</v>
      </c>
      <c r="BR16">
        <f>'RESULTADOS QUINTO'!FS20</f>
        <v>2</v>
      </c>
      <c r="BS16">
        <f>'RESULTADOS QUINTO'!FT20</f>
        <v>0.97144799999999998</v>
      </c>
      <c r="BT16">
        <f>'RESULTADOS QUINTO'!FU20</f>
        <v>2</v>
      </c>
      <c r="BU16">
        <f>'RESULTADOS QUINTO'!FV20</f>
        <v>0</v>
      </c>
      <c r="BV16">
        <f>'RESULTADOS QUINTO'!FW20</f>
        <v>1.942896</v>
      </c>
      <c r="BW16">
        <f>'RESULTADOS QUINTO'!FX20</f>
        <v>3</v>
      </c>
      <c r="BX16">
        <f>'RESULTADOS QUINTO'!FY20</f>
        <v>1.2698590000000001</v>
      </c>
      <c r="BY16">
        <f>'RESULTADOS QUINTO'!FZ20</f>
        <v>3</v>
      </c>
      <c r="BZ16">
        <f>'RESULTADOS QUINTO'!GA20</f>
        <v>0</v>
      </c>
      <c r="CA16">
        <f>'RESULTADOS QUINTO'!GB20</f>
        <v>3.809577</v>
      </c>
      <c r="CB16">
        <f>'RESULTADOS QUINTO'!GC20</f>
        <v>2</v>
      </c>
      <c r="CC16">
        <f>'RESULTADOS QUINTO'!GD20</f>
        <v>1.2101409999999999</v>
      </c>
      <c r="CD16">
        <f>'RESULTADOS QUINTO'!GE20</f>
        <v>2</v>
      </c>
      <c r="CE16">
        <f>'RESULTADOS QUINTO'!GF20</f>
        <v>0</v>
      </c>
      <c r="CF16">
        <f>'RESULTADOS QUINTO'!GG20</f>
        <v>2.4202819999999998</v>
      </c>
      <c r="CG16">
        <f>'RESULTADOS QUINTO'!GH20</f>
        <v>1</v>
      </c>
      <c r="CH16">
        <f>'RESULTADOS QUINTO'!GI20</f>
        <v>0.80188999999999999</v>
      </c>
      <c r="CI16">
        <f>'RESULTADOS QUINTO'!GJ20</f>
        <v>1</v>
      </c>
      <c r="CJ16">
        <f>'RESULTADOS QUINTO'!GK20</f>
        <v>0</v>
      </c>
      <c r="CK16">
        <f>'RESULTADOS QUINTO'!GL20</f>
        <v>0.80188999999999999</v>
      </c>
      <c r="CL16">
        <f>'RESULTADOS QUINTO'!GM20</f>
        <v>1</v>
      </c>
      <c r="CM16">
        <f>'RESULTADOS QUINTO'!GN20</f>
        <v>0.79674</v>
      </c>
      <c r="CN16">
        <f>'RESULTADOS QUINTO'!GO20</f>
        <v>1</v>
      </c>
      <c r="CO16">
        <f>'RESULTADOS QUINTO'!GP20</f>
        <v>0</v>
      </c>
      <c r="CP16">
        <f>'RESULTADOS QUINTO'!GQ20</f>
        <v>0.79674</v>
      </c>
      <c r="CQ16">
        <f>'RESULTADOS QUINTO'!GR20</f>
        <v>2</v>
      </c>
      <c r="CR16">
        <f>'RESULTADOS QUINTO'!GS20</f>
        <v>1.1258699999999999</v>
      </c>
      <c r="CS16">
        <f>'RESULTADOS QUINTO'!GT20</f>
        <v>2</v>
      </c>
      <c r="CT16">
        <f>'RESULTADOS QUINTO'!GU20</f>
        <v>0</v>
      </c>
      <c r="CU16">
        <f>'RESULTADOS QUINTO'!GV20</f>
        <v>2.2517399999999999</v>
      </c>
      <c r="CV16">
        <f>'RESULTADOS QUINTO'!GW20</f>
        <v>2</v>
      </c>
      <c r="CW16">
        <f>'RESULTADOS QUINTO'!GX20</f>
        <v>1.2413000000000001</v>
      </c>
      <c r="CX16">
        <f>'RESULTADOS QUINTO'!GY20</f>
        <v>1</v>
      </c>
      <c r="CY16">
        <f>'RESULTADOS QUINTO'!GZ20</f>
        <v>1</v>
      </c>
      <c r="CZ16">
        <f>'RESULTADOS QUINTO'!HA20</f>
        <v>1.2413000000000001</v>
      </c>
      <c r="DA16">
        <f>'RESULTADOS QUINTO'!HB20</f>
        <v>16.328666999999999</v>
      </c>
      <c r="DB16">
        <f>'RESULTADOS QUINTO'!HC20</f>
        <v>1</v>
      </c>
      <c r="DC16">
        <f>'RESULTADOS QUINTO'!HD20</f>
        <v>1.12415</v>
      </c>
      <c r="DD16">
        <f>'RESULTADOS QUINTO'!HE20</f>
        <v>0</v>
      </c>
      <c r="DE16">
        <f>'RESULTADOS QUINTO'!HF20</f>
        <v>1</v>
      </c>
      <c r="DF16">
        <f>'RESULTADOS QUINTO'!HG20</f>
        <v>0</v>
      </c>
      <c r="DG16">
        <f>'RESULTADOS QUINTO'!HH20</f>
        <v>2</v>
      </c>
      <c r="DH16">
        <f>'RESULTADOS QUINTO'!HI20</f>
        <v>1.1006800000000001</v>
      </c>
      <c r="DI16">
        <f>'RESULTADOS QUINTO'!HJ20</f>
        <v>2</v>
      </c>
      <c r="DJ16">
        <f>'RESULTADOS QUINTO'!HK20</f>
        <v>0</v>
      </c>
      <c r="DK16">
        <f>'RESULTADOS QUINTO'!HL20</f>
        <v>2.2013600000000002</v>
      </c>
      <c r="DL16">
        <f>'RESULTADOS QUINTO'!HM20</f>
        <v>2</v>
      </c>
      <c r="DM16">
        <f>'RESULTADOS QUINTO'!HN20</f>
        <v>1.1006800000000001</v>
      </c>
      <c r="DN16">
        <f>'RESULTADOS QUINTO'!HO20</f>
        <v>2</v>
      </c>
      <c r="DO16">
        <f>'RESULTADOS QUINTO'!HP20</f>
        <v>0</v>
      </c>
      <c r="DP16">
        <f>'RESULTADOS QUINTO'!HQ20</f>
        <v>2.2013600000000002</v>
      </c>
      <c r="DQ16">
        <f>'RESULTADOS QUINTO'!HR20</f>
        <v>2</v>
      </c>
      <c r="DR16">
        <f>'RESULTADOS QUINTO'!HS20</f>
        <v>1.12415</v>
      </c>
      <c r="DS16">
        <f>'RESULTADOS QUINTO'!HT20</f>
        <v>2</v>
      </c>
      <c r="DT16">
        <f>'RESULTADOS QUINTO'!HU20</f>
        <v>0</v>
      </c>
      <c r="DU16">
        <f>'RESULTADOS QUINTO'!HV20</f>
        <v>2.2483</v>
      </c>
      <c r="DV16">
        <f>'RESULTADOS QUINTO'!HW20</f>
        <v>6.6510200000000008</v>
      </c>
      <c r="EQ16" s="497"/>
      <c r="ER16">
        <f>'RANKING-QUINTOS'!A17</f>
        <v>13</v>
      </c>
      <c r="ES16" t="str">
        <f>'RANKING-QUINTOS'!B17</f>
        <v>MENDOZA  CORIMANYA  MASSIEL LUCYA</v>
      </c>
      <c r="ET16" s="42" t="str">
        <f>'RANKING-QUINTOS'!C17</f>
        <v>5A</v>
      </c>
      <c r="EU16">
        <f>'RANKING-QUINTOS'!D17</f>
        <v>33.842527500000003</v>
      </c>
      <c r="EV16">
        <f>'RANKING-QUINTOS'!E17</f>
        <v>3</v>
      </c>
      <c r="EW16">
        <f>'RANKING-QUINTOS'!F17</f>
        <v>0</v>
      </c>
      <c r="EX16" t="str">
        <f>'RANKING-QUINTOS'!G17</f>
        <v>VALDERRAMA  CARDENAS  NICOLE ESTEFANY</v>
      </c>
      <c r="EY16" s="42" t="str">
        <f>'RANKING-QUINTOS'!H17</f>
        <v>5B</v>
      </c>
      <c r="EZ16">
        <f>'RANKING-QUINTOS'!I17</f>
        <v>28.854759975</v>
      </c>
      <c r="FA16">
        <f>'RANKING-QUINTOS'!J17</f>
        <v>13</v>
      </c>
      <c r="FB16" s="45">
        <f>'RANKING-QUINTOS'!K17</f>
        <v>14.355573337886028</v>
      </c>
      <c r="FC16" s="43"/>
    </row>
    <row r="17" spans="2:159" ht="19.899999999999999" customHeight="1">
      <c r="B17" s="458"/>
      <c r="C17" s="487" t="s">
        <v>238</v>
      </c>
      <c r="D17" s="488"/>
      <c r="E17" s="489" t="s">
        <v>239</v>
      </c>
      <c r="F17" s="490"/>
      <c r="G17" s="458"/>
      <c r="J17" t="str">
        <f>'RESULTADOS QUINTO'!DK21</f>
        <v>Massi6145</v>
      </c>
      <c r="K17" t="str">
        <f>'RESULTADOS QUINTO'!DL21</f>
        <v>MENDOZA  CORIMANYA  MASSIEL LUCYA</v>
      </c>
      <c r="L17">
        <f>'RESULTADOS QUINTO'!DM21</f>
        <v>5</v>
      </c>
      <c r="M17" t="str">
        <f>'RESULTADOS QUINTO'!DN21</f>
        <v>A</v>
      </c>
      <c r="N17" t="str">
        <f>'RESULTADOS QUINTO'!DO21</f>
        <v>7 DE MAYO</v>
      </c>
      <c r="O17" t="str">
        <f>'RESULTADOS QUINTO'!DP21</f>
        <v>RANKING</v>
      </c>
      <c r="P17">
        <f>'RESULTADOS QUINTO'!DQ21</f>
        <v>3</v>
      </c>
      <c r="Q17" t="str">
        <f>'RESULTADOS QUINTO'!DR21</f>
        <v>TERCIO SUPERIOR</v>
      </c>
      <c r="R17">
        <f>'RESULTADOS QUINTO'!DS21</f>
        <v>33</v>
      </c>
      <c r="S17">
        <f>'RESULTADOS QUINTO'!DT21</f>
        <v>27</v>
      </c>
      <c r="T17">
        <f>'RESULTADOS QUINTO'!DU21</f>
        <v>6</v>
      </c>
      <c r="U17">
        <f>'RESULTADOS QUINTO'!DV21</f>
        <v>33.842527500000003</v>
      </c>
      <c r="V17">
        <f>'RESULTADOS QUINTO'!DW21</f>
        <v>17</v>
      </c>
      <c r="W17">
        <f>'RESULTADOS QUINTO'!DX21</f>
        <v>0.81818181818181823</v>
      </c>
      <c r="X17">
        <f>'RESULTADOS QUINTO'!DY21</f>
        <v>0</v>
      </c>
      <c r="Y17">
        <f>'RESULTADOS QUINTO'!DZ21</f>
        <v>0</v>
      </c>
      <c r="Z17">
        <f>'RESULTADOS QUINTO'!EA21</f>
        <v>0</v>
      </c>
      <c r="AA17">
        <f>'RESULTADOS QUINTO'!EB21</f>
        <v>0</v>
      </c>
      <c r="AB17">
        <f>'RESULTADOS QUINTO'!EC21</f>
        <v>1</v>
      </c>
      <c r="AC17">
        <f>'RESULTADOS QUINTO'!ED21</f>
        <v>1.6782674</v>
      </c>
      <c r="AD17">
        <f>'RESULTADOS QUINTO'!EE21</f>
        <v>1</v>
      </c>
      <c r="AE17">
        <f>'RESULTADOS QUINTO'!EF21</f>
        <v>0</v>
      </c>
      <c r="AF17">
        <f>'RESULTADOS QUINTO'!EG21</f>
        <v>1.6782674</v>
      </c>
      <c r="AG17">
        <f>'RESULTADOS QUINTO'!EH21</f>
        <v>1</v>
      </c>
      <c r="AH17">
        <f>'RESULTADOS QUINTO'!EI21</f>
        <v>1.6587874499999999</v>
      </c>
      <c r="AI17">
        <f>'RESULTADOS QUINTO'!EJ21</f>
        <v>1</v>
      </c>
      <c r="AJ17">
        <f>'RESULTADOS QUINTO'!EK21</f>
        <v>0</v>
      </c>
      <c r="AK17">
        <f>'RESULTADOS QUINTO'!EL21</f>
        <v>1.6587874499999999</v>
      </c>
      <c r="AL17">
        <f>'RESULTADOS QUINTO'!EM21</f>
        <v>1</v>
      </c>
      <c r="AM17">
        <f>'RESULTADOS QUINTO'!EN21</f>
        <v>1.6495770000000001</v>
      </c>
      <c r="AN17">
        <f>'RESULTADOS QUINTO'!EO21</f>
        <v>1</v>
      </c>
      <c r="AO17">
        <f>'RESULTADOS QUINTO'!EP21</f>
        <v>0</v>
      </c>
      <c r="AP17">
        <f>'RESULTADOS QUINTO'!EQ21</f>
        <v>1.6495770000000001</v>
      </c>
      <c r="AQ17">
        <f>'RESULTADOS QUINTO'!ER21</f>
        <v>1</v>
      </c>
      <c r="AR17">
        <f>'RESULTADOS QUINTO'!ES21</f>
        <v>1.6583374</v>
      </c>
      <c r="AS17">
        <f>'RESULTADOS QUINTO'!ET21</f>
        <v>1</v>
      </c>
      <c r="AT17">
        <f>'RESULTADOS QUINTO'!EU21</f>
        <v>0</v>
      </c>
      <c r="AU17">
        <f>'RESULTADOS QUINTO'!EV21</f>
        <v>1.6583374</v>
      </c>
      <c r="AV17">
        <f>'RESULTADOS QUINTO'!EW21</f>
        <v>6.6449692499999999</v>
      </c>
      <c r="AW17">
        <f>'RESULTADOS QUINTO'!EX21</f>
        <v>2</v>
      </c>
      <c r="AX17">
        <f>'RESULTADOS QUINTO'!EY21</f>
        <v>1.52482685</v>
      </c>
      <c r="AY17">
        <f>'RESULTADOS QUINTO'!EZ21</f>
        <v>0</v>
      </c>
      <c r="AZ17">
        <f>'RESULTADOS QUINTO'!FA21</f>
        <v>2</v>
      </c>
      <c r="BA17">
        <f>'RESULTADOS QUINTO'!FB21</f>
        <v>0</v>
      </c>
      <c r="BB17">
        <f>'RESULTADOS QUINTO'!FC21</f>
        <v>2</v>
      </c>
      <c r="BC17">
        <f>'RESULTADOS QUINTO'!FD21</f>
        <v>1.4254114250000001</v>
      </c>
      <c r="BD17">
        <f>'RESULTADOS QUINTO'!FE21</f>
        <v>2</v>
      </c>
      <c r="BE17">
        <f>'RESULTADOS QUINTO'!FF21</f>
        <v>0</v>
      </c>
      <c r="BF17">
        <f>'RESULTADOS QUINTO'!FG21</f>
        <v>2.8508228500000001</v>
      </c>
      <c r="BG17">
        <f>'RESULTADOS QUINTO'!FH21</f>
        <v>2</v>
      </c>
      <c r="BH17">
        <f>'RESULTADOS QUINTO'!FI21</f>
        <v>1.1547487000000001</v>
      </c>
      <c r="BI17">
        <f>'RESULTADOS QUINTO'!FJ21</f>
        <v>2</v>
      </c>
      <c r="BJ17">
        <f>'RESULTADOS QUINTO'!FK21</f>
        <v>0</v>
      </c>
      <c r="BK17">
        <f>'RESULTADOS QUINTO'!FL21</f>
        <v>2.3094974000000001</v>
      </c>
      <c r="BL17">
        <f>'RESULTADOS QUINTO'!FM21</f>
        <v>5.1603202499999998</v>
      </c>
      <c r="BM17">
        <f>'RESULTADOS QUINTO'!FN21</f>
        <v>3</v>
      </c>
      <c r="BN17">
        <f>'RESULTADOS QUINTO'!FO21</f>
        <v>1.021414</v>
      </c>
      <c r="BO17">
        <f>'RESULTADOS QUINTO'!FP21</f>
        <v>3</v>
      </c>
      <c r="BP17">
        <f>'RESULTADOS QUINTO'!FQ21</f>
        <v>0</v>
      </c>
      <c r="BQ17">
        <f>'RESULTADOS QUINTO'!FR21</f>
        <v>3.0642420000000001</v>
      </c>
      <c r="BR17">
        <f>'RESULTADOS QUINTO'!FS21</f>
        <v>2</v>
      </c>
      <c r="BS17">
        <f>'RESULTADOS QUINTO'!FT21</f>
        <v>0.97144799999999998</v>
      </c>
      <c r="BT17">
        <f>'RESULTADOS QUINTO'!FU21</f>
        <v>2</v>
      </c>
      <c r="BU17">
        <f>'RESULTADOS QUINTO'!FV21</f>
        <v>0</v>
      </c>
      <c r="BV17">
        <f>'RESULTADOS QUINTO'!FW21</f>
        <v>1.942896</v>
      </c>
      <c r="BW17">
        <f>'RESULTADOS QUINTO'!FX21</f>
        <v>3</v>
      </c>
      <c r="BX17">
        <f>'RESULTADOS QUINTO'!FY21</f>
        <v>1.2698590000000001</v>
      </c>
      <c r="BY17">
        <f>'RESULTADOS QUINTO'!FZ21</f>
        <v>2</v>
      </c>
      <c r="BZ17">
        <f>'RESULTADOS QUINTO'!GA21</f>
        <v>1</v>
      </c>
      <c r="CA17">
        <f>'RESULTADOS QUINTO'!GB21</f>
        <v>2.5397180000000001</v>
      </c>
      <c r="CB17">
        <f>'RESULTADOS QUINTO'!GC21</f>
        <v>2</v>
      </c>
      <c r="CC17">
        <f>'RESULTADOS QUINTO'!GD21</f>
        <v>1.2101409999999999</v>
      </c>
      <c r="CD17">
        <f>'RESULTADOS QUINTO'!GE21</f>
        <v>2</v>
      </c>
      <c r="CE17">
        <f>'RESULTADOS QUINTO'!GF21</f>
        <v>0</v>
      </c>
      <c r="CF17">
        <f>'RESULTADOS QUINTO'!GG21</f>
        <v>2.4202819999999998</v>
      </c>
      <c r="CG17">
        <f>'RESULTADOS QUINTO'!GH21</f>
        <v>1</v>
      </c>
      <c r="CH17">
        <f>'RESULTADOS QUINTO'!GI21</f>
        <v>0.80188999999999999</v>
      </c>
      <c r="CI17">
        <f>'RESULTADOS QUINTO'!GJ21</f>
        <v>1</v>
      </c>
      <c r="CJ17">
        <f>'RESULTADOS QUINTO'!GK21</f>
        <v>0</v>
      </c>
      <c r="CK17">
        <f>'RESULTADOS QUINTO'!GL21</f>
        <v>0.80188999999999999</v>
      </c>
      <c r="CL17">
        <f>'RESULTADOS QUINTO'!GM21</f>
        <v>1</v>
      </c>
      <c r="CM17">
        <f>'RESULTADOS QUINTO'!GN21</f>
        <v>0.79674</v>
      </c>
      <c r="CN17">
        <f>'RESULTADOS QUINTO'!GO21</f>
        <v>0</v>
      </c>
      <c r="CO17">
        <f>'RESULTADOS QUINTO'!GP21</f>
        <v>1</v>
      </c>
      <c r="CP17">
        <f>'RESULTADOS QUINTO'!GQ21</f>
        <v>0</v>
      </c>
      <c r="CQ17">
        <f>'RESULTADOS QUINTO'!GR21</f>
        <v>2</v>
      </c>
      <c r="CR17">
        <f>'RESULTADOS QUINTO'!GS21</f>
        <v>1.1258699999999999</v>
      </c>
      <c r="CS17">
        <f>'RESULTADOS QUINTO'!GT21</f>
        <v>2</v>
      </c>
      <c r="CT17">
        <f>'RESULTADOS QUINTO'!GU21</f>
        <v>0</v>
      </c>
      <c r="CU17">
        <f>'RESULTADOS QUINTO'!GV21</f>
        <v>2.2517399999999999</v>
      </c>
      <c r="CV17">
        <f>'RESULTADOS QUINTO'!GW21</f>
        <v>2</v>
      </c>
      <c r="CW17">
        <f>'RESULTADOS QUINTO'!GX21</f>
        <v>1.2413000000000001</v>
      </c>
      <c r="CX17">
        <f>'RESULTADOS QUINTO'!GY21</f>
        <v>1</v>
      </c>
      <c r="CY17">
        <f>'RESULTADOS QUINTO'!GZ21</f>
        <v>1</v>
      </c>
      <c r="CZ17">
        <f>'RESULTADOS QUINTO'!HA21</f>
        <v>1.2413000000000001</v>
      </c>
      <c r="DA17">
        <f>'RESULTADOS QUINTO'!HB21</f>
        <v>14.262068000000001</v>
      </c>
      <c r="DB17">
        <f>'RESULTADOS QUINTO'!HC21</f>
        <v>1</v>
      </c>
      <c r="DC17">
        <f>'RESULTADOS QUINTO'!HD21</f>
        <v>1.12415</v>
      </c>
      <c r="DD17">
        <f>'RESULTADOS QUINTO'!HE21</f>
        <v>1</v>
      </c>
      <c r="DE17">
        <f>'RESULTADOS QUINTO'!HF21</f>
        <v>0</v>
      </c>
      <c r="DF17">
        <f>'RESULTADOS QUINTO'!HG21</f>
        <v>1.12415</v>
      </c>
      <c r="DG17">
        <f>'RESULTADOS QUINTO'!HH21</f>
        <v>2</v>
      </c>
      <c r="DH17">
        <f>'RESULTADOS QUINTO'!HI21</f>
        <v>1.1006800000000001</v>
      </c>
      <c r="DI17">
        <f>'RESULTADOS QUINTO'!HJ21</f>
        <v>2</v>
      </c>
      <c r="DJ17">
        <f>'RESULTADOS QUINTO'!HK21</f>
        <v>0</v>
      </c>
      <c r="DK17">
        <f>'RESULTADOS QUINTO'!HL21</f>
        <v>2.2013600000000002</v>
      </c>
      <c r="DL17">
        <f>'RESULTADOS QUINTO'!HM21</f>
        <v>2</v>
      </c>
      <c r="DM17">
        <f>'RESULTADOS QUINTO'!HN21</f>
        <v>1.1006800000000001</v>
      </c>
      <c r="DN17">
        <f>'RESULTADOS QUINTO'!HO21</f>
        <v>2</v>
      </c>
      <c r="DO17">
        <f>'RESULTADOS QUINTO'!HP21</f>
        <v>0</v>
      </c>
      <c r="DP17">
        <f>'RESULTADOS QUINTO'!HQ21</f>
        <v>2.2013600000000002</v>
      </c>
      <c r="DQ17">
        <f>'RESULTADOS QUINTO'!HR21</f>
        <v>2</v>
      </c>
      <c r="DR17">
        <f>'RESULTADOS QUINTO'!HS21</f>
        <v>1.12415</v>
      </c>
      <c r="DS17">
        <f>'RESULTADOS QUINTO'!HT21</f>
        <v>2</v>
      </c>
      <c r="DT17">
        <f>'RESULTADOS QUINTO'!HU21</f>
        <v>0</v>
      </c>
      <c r="DU17">
        <f>'RESULTADOS QUINTO'!HV21</f>
        <v>2.2483</v>
      </c>
      <c r="DV17">
        <f>'RESULTADOS QUINTO'!HW21</f>
        <v>7.775170000000001</v>
      </c>
      <c r="EQ17" s="497"/>
      <c r="ER17">
        <f>'RANKING-QUINTOS'!A18</f>
        <v>14</v>
      </c>
      <c r="ES17" t="str">
        <f>'RANKING-QUINTOS'!B18</f>
        <v>MEZA  MEZA  CIELO ALEXANDRA</v>
      </c>
      <c r="ET17" s="42" t="str">
        <f>'RANKING-QUINTOS'!C18</f>
        <v>5A</v>
      </c>
      <c r="EU17">
        <f>'RANKING-QUINTOS'!D18</f>
        <v>23.979195224999998</v>
      </c>
      <c r="EV17">
        <f>'RANKING-QUINTOS'!E18</f>
        <v>24</v>
      </c>
      <c r="EW17">
        <f>'RANKING-QUINTOS'!F18</f>
        <v>0</v>
      </c>
      <c r="EX17" t="str">
        <f>'RANKING-QUINTOS'!G18</f>
        <v>CABANA  MAMANI  MARGARETH VALENTINA</v>
      </c>
      <c r="EY17" s="42" t="str">
        <f>'RANKING-QUINTOS'!H18</f>
        <v>5A</v>
      </c>
      <c r="EZ17">
        <f>'RANKING-QUINTOS'!I18</f>
        <v>27.989364325000004</v>
      </c>
      <c r="FA17">
        <f>'RANKING-QUINTOS'!J18</f>
        <v>14</v>
      </c>
      <c r="FB17" s="45">
        <f>'RANKING-QUINTOS'!K18</f>
        <v>13.925029097330011</v>
      </c>
      <c r="FC17" s="43"/>
    </row>
    <row r="18" spans="2:159" ht="19.899999999999999" customHeight="1">
      <c r="B18" s="458"/>
      <c r="C18" s="19" t="str">
        <f>EB8</f>
        <v>MATEMÁTICA</v>
      </c>
      <c r="D18" s="20" t="str">
        <f>EB9</f>
        <v>CIENCIAS</v>
      </c>
      <c r="E18" s="19" t="str">
        <f>EB10</f>
        <v>LETRAS</v>
      </c>
      <c r="F18" s="19" t="str">
        <f>EB11</f>
        <v>APTITUD ACADEMICA</v>
      </c>
      <c r="G18" s="458"/>
      <c r="J18" t="str">
        <f>'RESULTADOS QUINTO'!DK22</f>
        <v>cMsM0112</v>
      </c>
      <c r="K18" t="str">
        <f>'RESULTADOS QUINTO'!DL22</f>
        <v>MEZA  MEZA  CIELO ALEXANDRA</v>
      </c>
      <c r="L18">
        <f>'RESULTADOS QUINTO'!DM22</f>
        <v>5</v>
      </c>
      <c r="M18" t="str">
        <f>'RESULTADOS QUINTO'!DN22</f>
        <v>A</v>
      </c>
      <c r="N18" t="str">
        <f>'RESULTADOS QUINTO'!DO22</f>
        <v>7 DE MAYO</v>
      </c>
      <c r="O18" t="str">
        <f>'RESULTADOS QUINTO'!DP22</f>
        <v>RANKING</v>
      </c>
      <c r="P18">
        <f>'RESULTADOS QUINTO'!DQ22</f>
        <v>24</v>
      </c>
      <c r="Q18" t="str">
        <f>'RESULTADOS QUINTO'!DR22</f>
        <v xml:space="preserve"> </v>
      </c>
      <c r="R18">
        <f>'RESULTADOS QUINTO'!DS22</f>
        <v>33</v>
      </c>
      <c r="S18">
        <f>'RESULTADOS QUINTO'!DT22</f>
        <v>20</v>
      </c>
      <c r="T18">
        <f>'RESULTADOS QUINTO'!DU22</f>
        <v>13</v>
      </c>
      <c r="U18">
        <f>'RESULTADOS QUINTO'!DV22</f>
        <v>23.979195224999998</v>
      </c>
      <c r="V18">
        <f>'RESULTADOS QUINTO'!DW22</f>
        <v>12</v>
      </c>
      <c r="W18">
        <f>'RESULTADOS QUINTO'!DX22</f>
        <v>0.60606060606060608</v>
      </c>
      <c r="X18">
        <f>'RESULTADOS QUINTO'!DY22</f>
        <v>0</v>
      </c>
      <c r="Y18">
        <f>'RESULTADOS QUINTO'!DZ22</f>
        <v>0</v>
      </c>
      <c r="Z18">
        <f>'RESULTADOS QUINTO'!EA22</f>
        <v>0</v>
      </c>
      <c r="AA18">
        <f>'RESULTADOS QUINTO'!EB22</f>
        <v>0</v>
      </c>
      <c r="AB18">
        <f>'RESULTADOS QUINTO'!EC22</f>
        <v>1</v>
      </c>
      <c r="AC18">
        <f>'RESULTADOS QUINTO'!ED22</f>
        <v>1.6782674</v>
      </c>
      <c r="AD18">
        <f>'RESULTADOS QUINTO'!EE22</f>
        <v>1</v>
      </c>
      <c r="AE18">
        <f>'RESULTADOS QUINTO'!EF22</f>
        <v>0</v>
      </c>
      <c r="AF18">
        <f>'RESULTADOS QUINTO'!EG22</f>
        <v>1.6782674</v>
      </c>
      <c r="AG18">
        <f>'RESULTADOS QUINTO'!EH22</f>
        <v>1</v>
      </c>
      <c r="AH18">
        <f>'RESULTADOS QUINTO'!EI22</f>
        <v>1.6587874499999999</v>
      </c>
      <c r="AI18">
        <f>'RESULTADOS QUINTO'!EJ22</f>
        <v>0</v>
      </c>
      <c r="AJ18">
        <f>'RESULTADOS QUINTO'!EK22</f>
        <v>1</v>
      </c>
      <c r="AK18">
        <f>'RESULTADOS QUINTO'!EL22</f>
        <v>0</v>
      </c>
      <c r="AL18">
        <f>'RESULTADOS QUINTO'!EM22</f>
        <v>1</v>
      </c>
      <c r="AM18">
        <f>'RESULTADOS QUINTO'!EN22</f>
        <v>1.6495770000000001</v>
      </c>
      <c r="AN18">
        <f>'RESULTADOS QUINTO'!EO22</f>
        <v>0</v>
      </c>
      <c r="AO18">
        <f>'RESULTADOS QUINTO'!EP22</f>
        <v>1</v>
      </c>
      <c r="AP18">
        <f>'RESULTADOS QUINTO'!EQ22</f>
        <v>0</v>
      </c>
      <c r="AQ18">
        <f>'RESULTADOS QUINTO'!ER22</f>
        <v>1</v>
      </c>
      <c r="AR18">
        <f>'RESULTADOS QUINTO'!ES22</f>
        <v>1.6583374</v>
      </c>
      <c r="AS18">
        <f>'RESULTADOS QUINTO'!ET22</f>
        <v>0</v>
      </c>
      <c r="AT18">
        <f>'RESULTADOS QUINTO'!EU22</f>
        <v>1</v>
      </c>
      <c r="AU18">
        <f>'RESULTADOS QUINTO'!EV22</f>
        <v>0</v>
      </c>
      <c r="AV18">
        <f>'RESULTADOS QUINTO'!EW22</f>
        <v>1.6782674</v>
      </c>
      <c r="AW18">
        <f>'RESULTADOS QUINTO'!EX22</f>
        <v>2</v>
      </c>
      <c r="AX18">
        <f>'RESULTADOS QUINTO'!EY22</f>
        <v>1.52482685</v>
      </c>
      <c r="AY18">
        <f>'RESULTADOS QUINTO'!EZ22</f>
        <v>0</v>
      </c>
      <c r="AZ18">
        <f>'RESULTADOS QUINTO'!FA22</f>
        <v>2</v>
      </c>
      <c r="BA18">
        <f>'RESULTADOS QUINTO'!FB22</f>
        <v>0</v>
      </c>
      <c r="BB18">
        <f>'RESULTADOS QUINTO'!FC22</f>
        <v>2</v>
      </c>
      <c r="BC18">
        <f>'RESULTADOS QUINTO'!FD22</f>
        <v>1.4254114250000001</v>
      </c>
      <c r="BD18">
        <f>'RESULTADOS QUINTO'!FE22</f>
        <v>1</v>
      </c>
      <c r="BE18">
        <f>'RESULTADOS QUINTO'!FF22</f>
        <v>1</v>
      </c>
      <c r="BF18">
        <f>'RESULTADOS QUINTO'!FG22</f>
        <v>1.4254114250000001</v>
      </c>
      <c r="BG18">
        <f>'RESULTADOS QUINTO'!FH22</f>
        <v>2</v>
      </c>
      <c r="BH18">
        <f>'RESULTADOS QUINTO'!FI22</f>
        <v>1.1547487000000001</v>
      </c>
      <c r="BI18">
        <f>'RESULTADOS QUINTO'!FJ22</f>
        <v>2</v>
      </c>
      <c r="BJ18">
        <f>'RESULTADOS QUINTO'!FK22</f>
        <v>0</v>
      </c>
      <c r="BK18">
        <f>'RESULTADOS QUINTO'!FL22</f>
        <v>2.3094974000000001</v>
      </c>
      <c r="BL18">
        <f>'RESULTADOS QUINTO'!FM22</f>
        <v>3.7349088250000002</v>
      </c>
      <c r="BM18">
        <f>'RESULTADOS QUINTO'!FN22</f>
        <v>3</v>
      </c>
      <c r="BN18">
        <f>'RESULTADOS QUINTO'!FO22</f>
        <v>1.021414</v>
      </c>
      <c r="BO18">
        <f>'RESULTADOS QUINTO'!FP22</f>
        <v>3</v>
      </c>
      <c r="BP18">
        <f>'RESULTADOS QUINTO'!FQ22</f>
        <v>0</v>
      </c>
      <c r="BQ18">
        <f>'RESULTADOS QUINTO'!FR22</f>
        <v>3.0642420000000001</v>
      </c>
      <c r="BR18">
        <f>'RESULTADOS QUINTO'!FS22</f>
        <v>2</v>
      </c>
      <c r="BS18">
        <f>'RESULTADOS QUINTO'!FT22</f>
        <v>0.97144799999999998</v>
      </c>
      <c r="BT18">
        <f>'RESULTADOS QUINTO'!FU22</f>
        <v>2</v>
      </c>
      <c r="BU18">
        <f>'RESULTADOS QUINTO'!FV22</f>
        <v>0</v>
      </c>
      <c r="BV18">
        <f>'RESULTADOS QUINTO'!FW22</f>
        <v>1.942896</v>
      </c>
      <c r="BW18">
        <f>'RESULTADOS QUINTO'!FX22</f>
        <v>3</v>
      </c>
      <c r="BX18">
        <f>'RESULTADOS QUINTO'!FY22</f>
        <v>1.2698590000000001</v>
      </c>
      <c r="BY18">
        <f>'RESULTADOS QUINTO'!FZ22</f>
        <v>1</v>
      </c>
      <c r="BZ18">
        <f>'RESULTADOS QUINTO'!GA22</f>
        <v>2</v>
      </c>
      <c r="CA18">
        <f>'RESULTADOS QUINTO'!GB22</f>
        <v>1.2698590000000001</v>
      </c>
      <c r="CB18">
        <f>'RESULTADOS QUINTO'!GC22</f>
        <v>2</v>
      </c>
      <c r="CC18">
        <f>'RESULTADOS QUINTO'!GD22</f>
        <v>1.2101409999999999</v>
      </c>
      <c r="CD18">
        <f>'RESULTADOS QUINTO'!GE22</f>
        <v>2</v>
      </c>
      <c r="CE18">
        <f>'RESULTADOS QUINTO'!GF22</f>
        <v>0</v>
      </c>
      <c r="CF18">
        <f>'RESULTADOS QUINTO'!GG22</f>
        <v>2.4202819999999998</v>
      </c>
      <c r="CG18">
        <f>'RESULTADOS QUINTO'!GH22</f>
        <v>1</v>
      </c>
      <c r="CH18">
        <f>'RESULTADOS QUINTO'!GI22</f>
        <v>0.80188999999999999</v>
      </c>
      <c r="CI18">
        <f>'RESULTADOS QUINTO'!GJ22</f>
        <v>1</v>
      </c>
      <c r="CJ18">
        <f>'RESULTADOS QUINTO'!GK22</f>
        <v>0</v>
      </c>
      <c r="CK18">
        <f>'RESULTADOS QUINTO'!GL22</f>
        <v>0.80188999999999999</v>
      </c>
      <c r="CL18">
        <f>'RESULTADOS QUINTO'!GM22</f>
        <v>1</v>
      </c>
      <c r="CM18">
        <f>'RESULTADOS QUINTO'!GN22</f>
        <v>0.79674</v>
      </c>
      <c r="CN18">
        <f>'RESULTADOS QUINTO'!GO22</f>
        <v>0</v>
      </c>
      <c r="CO18">
        <f>'RESULTADOS QUINTO'!GP22</f>
        <v>1</v>
      </c>
      <c r="CP18">
        <f>'RESULTADOS QUINTO'!GQ22</f>
        <v>0</v>
      </c>
      <c r="CQ18">
        <f>'RESULTADOS QUINTO'!GR22</f>
        <v>2</v>
      </c>
      <c r="CR18">
        <f>'RESULTADOS QUINTO'!GS22</f>
        <v>1.1258699999999999</v>
      </c>
      <c r="CS18">
        <f>'RESULTADOS QUINTO'!GT22</f>
        <v>2</v>
      </c>
      <c r="CT18">
        <f>'RESULTADOS QUINTO'!GU22</f>
        <v>0</v>
      </c>
      <c r="CU18">
        <f>'RESULTADOS QUINTO'!GV22</f>
        <v>2.2517399999999999</v>
      </c>
      <c r="CV18">
        <f>'RESULTADOS QUINTO'!GW22</f>
        <v>2</v>
      </c>
      <c r="CW18">
        <f>'RESULTADOS QUINTO'!GX22</f>
        <v>1.2413000000000001</v>
      </c>
      <c r="CX18">
        <f>'RESULTADOS QUINTO'!GY22</f>
        <v>1</v>
      </c>
      <c r="CY18">
        <f>'RESULTADOS QUINTO'!GZ22</f>
        <v>1</v>
      </c>
      <c r="CZ18">
        <f>'RESULTADOS QUINTO'!HA22</f>
        <v>1.2413000000000001</v>
      </c>
      <c r="DA18">
        <f>'RESULTADOS QUINTO'!HB22</f>
        <v>12.992209000000001</v>
      </c>
      <c r="DB18">
        <f>'RESULTADOS QUINTO'!HC22</f>
        <v>1</v>
      </c>
      <c r="DC18">
        <f>'RESULTADOS QUINTO'!HD22</f>
        <v>1.12415</v>
      </c>
      <c r="DD18">
        <f>'RESULTADOS QUINTO'!HE22</f>
        <v>1</v>
      </c>
      <c r="DE18">
        <f>'RESULTADOS QUINTO'!HF22</f>
        <v>0</v>
      </c>
      <c r="DF18">
        <f>'RESULTADOS QUINTO'!HG22</f>
        <v>1.12415</v>
      </c>
      <c r="DG18">
        <f>'RESULTADOS QUINTO'!HH22</f>
        <v>2</v>
      </c>
      <c r="DH18">
        <f>'RESULTADOS QUINTO'!HI22</f>
        <v>1.1006800000000001</v>
      </c>
      <c r="DI18">
        <f>'RESULTADOS QUINTO'!HJ22</f>
        <v>0</v>
      </c>
      <c r="DJ18">
        <f>'RESULTADOS QUINTO'!HK22</f>
        <v>2</v>
      </c>
      <c r="DK18">
        <f>'RESULTADOS QUINTO'!HL22</f>
        <v>0</v>
      </c>
      <c r="DL18">
        <f>'RESULTADOS QUINTO'!HM22</f>
        <v>2</v>
      </c>
      <c r="DM18">
        <f>'RESULTADOS QUINTO'!HN22</f>
        <v>1.1006800000000001</v>
      </c>
      <c r="DN18">
        <f>'RESULTADOS QUINTO'!HO22</f>
        <v>2</v>
      </c>
      <c r="DO18">
        <f>'RESULTADOS QUINTO'!HP22</f>
        <v>0</v>
      </c>
      <c r="DP18">
        <f>'RESULTADOS QUINTO'!HQ22</f>
        <v>2.2013600000000002</v>
      </c>
      <c r="DQ18">
        <f>'RESULTADOS QUINTO'!HR22</f>
        <v>2</v>
      </c>
      <c r="DR18">
        <f>'RESULTADOS QUINTO'!HS22</f>
        <v>1.12415</v>
      </c>
      <c r="DS18">
        <f>'RESULTADOS QUINTO'!HT22</f>
        <v>2</v>
      </c>
      <c r="DT18">
        <f>'RESULTADOS QUINTO'!HU22</f>
        <v>0</v>
      </c>
      <c r="DU18">
        <f>'RESULTADOS QUINTO'!HV22</f>
        <v>2.2483</v>
      </c>
      <c r="DV18">
        <f>'RESULTADOS QUINTO'!HW22</f>
        <v>5.5738099999999999</v>
      </c>
      <c r="EQ18" s="497"/>
      <c r="ER18">
        <f>'RANKING-QUINTOS'!A19</f>
        <v>15</v>
      </c>
      <c r="ES18" t="str">
        <f>'RANKING-QUINTOS'!B19</f>
        <v>NAVARRO  HUILLCA  CHIARA AVRIL</v>
      </c>
      <c r="ET18" s="42" t="str">
        <f>'RANKING-QUINTOS'!C19</f>
        <v>5A</v>
      </c>
      <c r="EU18">
        <f>'RANKING-QUINTOS'!D19</f>
        <v>21.930886649999998</v>
      </c>
      <c r="EV18">
        <f>'RANKING-QUINTOS'!E19</f>
        <v>29</v>
      </c>
      <c r="EW18">
        <f>'RANKING-QUINTOS'!F19</f>
        <v>0</v>
      </c>
      <c r="EX18" t="str">
        <f>'RANKING-QUINTOS'!G19</f>
        <v>MAMANI  CCAMA  ADA BRYGITH</v>
      </c>
      <c r="EY18" s="42" t="str">
        <f>'RANKING-QUINTOS'!H19</f>
        <v>5A</v>
      </c>
      <c r="EZ18">
        <f>'RANKING-QUINTOS'!I19</f>
        <v>27.816734099999998</v>
      </c>
      <c r="FA18">
        <f>'RANKING-QUINTOS'!J19</f>
        <v>15</v>
      </c>
      <c r="FB18" s="45">
        <f>'RANKING-QUINTOS'!K19</f>
        <v>13.83914358459414</v>
      </c>
      <c r="FC18" s="43"/>
    </row>
    <row r="19" spans="2:159" ht="13.9" customHeight="1">
      <c r="B19" s="458"/>
      <c r="C19" s="491"/>
      <c r="D19" s="491"/>
      <c r="E19" s="491"/>
      <c r="F19" s="491"/>
      <c r="G19" s="499"/>
      <c r="H19" s="458"/>
      <c r="I19" s="458"/>
      <c r="J19" t="str">
        <f>'RESULTADOS QUINTO'!DK23</f>
        <v>AneMia20</v>
      </c>
      <c r="K19" t="str">
        <f>'RESULTADOS QUINTO'!DL23</f>
        <v>NAVARRO  HUILLCA  CHIARA AVRIL</v>
      </c>
      <c r="L19">
        <f>'RESULTADOS QUINTO'!DM23</f>
        <v>5</v>
      </c>
      <c r="M19" t="str">
        <f>'RESULTADOS QUINTO'!DN23</f>
        <v>A</v>
      </c>
      <c r="N19" t="str">
        <f>'RESULTADOS QUINTO'!DO23</f>
        <v>7 DE MAYO</v>
      </c>
      <c r="O19" t="str">
        <f>'RESULTADOS QUINTO'!DP23</f>
        <v>RANKING</v>
      </c>
      <c r="P19">
        <f>'RESULTADOS QUINTO'!DQ23</f>
        <v>29</v>
      </c>
      <c r="Q19" t="str">
        <f>'RESULTADOS QUINTO'!DR23</f>
        <v xml:space="preserve"> </v>
      </c>
      <c r="R19">
        <f>'RESULTADOS QUINTO'!DS23</f>
        <v>33</v>
      </c>
      <c r="S19">
        <f>'RESULTADOS QUINTO'!DT23</f>
        <v>18</v>
      </c>
      <c r="T19">
        <f>'RESULTADOS QUINTO'!DU23</f>
        <v>15</v>
      </c>
      <c r="U19">
        <f>'RESULTADOS QUINTO'!DV23</f>
        <v>21.930886649999998</v>
      </c>
      <c r="V19">
        <f>'RESULTADOS QUINTO'!DW23</f>
        <v>11</v>
      </c>
      <c r="W19">
        <f>'RESULTADOS QUINTO'!DX23</f>
        <v>0.54545454545454541</v>
      </c>
      <c r="X19">
        <f>'RESULTADOS QUINTO'!DY23</f>
        <v>0</v>
      </c>
      <c r="Y19">
        <f>'RESULTADOS QUINTO'!DZ23</f>
        <v>0</v>
      </c>
      <c r="Z19">
        <f>'RESULTADOS QUINTO'!EA23</f>
        <v>0</v>
      </c>
      <c r="AA19">
        <f>'RESULTADOS QUINTO'!EB23</f>
        <v>0</v>
      </c>
      <c r="AB19">
        <f>'RESULTADOS QUINTO'!EC23</f>
        <v>1</v>
      </c>
      <c r="AC19">
        <f>'RESULTADOS QUINTO'!ED23</f>
        <v>1.6782674</v>
      </c>
      <c r="AD19">
        <f>'RESULTADOS QUINTO'!EE23</f>
        <v>1</v>
      </c>
      <c r="AE19">
        <f>'RESULTADOS QUINTO'!EF23</f>
        <v>0</v>
      </c>
      <c r="AF19">
        <f>'RESULTADOS QUINTO'!EG23</f>
        <v>1.6782674</v>
      </c>
      <c r="AG19">
        <f>'RESULTADOS QUINTO'!EH23</f>
        <v>1</v>
      </c>
      <c r="AH19">
        <f>'RESULTADOS QUINTO'!EI23</f>
        <v>1.6587874499999999</v>
      </c>
      <c r="AI19">
        <f>'RESULTADOS QUINTO'!EJ23</f>
        <v>0</v>
      </c>
      <c r="AJ19">
        <f>'RESULTADOS QUINTO'!EK23</f>
        <v>1</v>
      </c>
      <c r="AK19">
        <f>'RESULTADOS QUINTO'!EL23</f>
        <v>0</v>
      </c>
      <c r="AL19">
        <f>'RESULTADOS QUINTO'!EM23</f>
        <v>1</v>
      </c>
      <c r="AM19">
        <f>'RESULTADOS QUINTO'!EN23</f>
        <v>1.6495770000000001</v>
      </c>
      <c r="AN19">
        <f>'RESULTADOS QUINTO'!EO23</f>
        <v>0</v>
      </c>
      <c r="AO19">
        <f>'RESULTADOS QUINTO'!EP23</f>
        <v>1</v>
      </c>
      <c r="AP19">
        <f>'RESULTADOS QUINTO'!EQ23</f>
        <v>0</v>
      </c>
      <c r="AQ19">
        <f>'RESULTADOS QUINTO'!ER23</f>
        <v>1</v>
      </c>
      <c r="AR19">
        <f>'RESULTADOS QUINTO'!ES23</f>
        <v>1.6583374</v>
      </c>
      <c r="AS19">
        <f>'RESULTADOS QUINTO'!ET23</f>
        <v>0</v>
      </c>
      <c r="AT19">
        <f>'RESULTADOS QUINTO'!EU23</f>
        <v>1</v>
      </c>
      <c r="AU19">
        <f>'RESULTADOS QUINTO'!EV23</f>
        <v>0</v>
      </c>
      <c r="AV19">
        <f>'RESULTADOS QUINTO'!EW23</f>
        <v>1.6782674</v>
      </c>
      <c r="AW19">
        <f>'RESULTADOS QUINTO'!EX23</f>
        <v>2</v>
      </c>
      <c r="AX19">
        <f>'RESULTADOS QUINTO'!EY23</f>
        <v>1.52482685</v>
      </c>
      <c r="AY19">
        <f>'RESULTADOS QUINTO'!EZ23</f>
        <v>1</v>
      </c>
      <c r="AZ19">
        <f>'RESULTADOS QUINTO'!FA23</f>
        <v>1</v>
      </c>
      <c r="BA19">
        <f>'RESULTADOS QUINTO'!FB23</f>
        <v>1.52482685</v>
      </c>
      <c r="BB19">
        <f>'RESULTADOS QUINTO'!FC23</f>
        <v>2</v>
      </c>
      <c r="BC19">
        <f>'RESULTADOS QUINTO'!FD23</f>
        <v>1.4254114250000001</v>
      </c>
      <c r="BD19">
        <f>'RESULTADOS QUINTO'!FE23</f>
        <v>0</v>
      </c>
      <c r="BE19">
        <f>'RESULTADOS QUINTO'!FF23</f>
        <v>2</v>
      </c>
      <c r="BF19">
        <f>'RESULTADOS QUINTO'!FG23</f>
        <v>0</v>
      </c>
      <c r="BG19">
        <f>'RESULTADOS QUINTO'!FH23</f>
        <v>2</v>
      </c>
      <c r="BH19">
        <f>'RESULTADOS QUINTO'!FI23</f>
        <v>1.1547487000000001</v>
      </c>
      <c r="BI19">
        <f>'RESULTADOS QUINTO'!FJ23</f>
        <v>2</v>
      </c>
      <c r="BJ19">
        <f>'RESULTADOS QUINTO'!FK23</f>
        <v>0</v>
      </c>
      <c r="BK19">
        <f>'RESULTADOS QUINTO'!FL23</f>
        <v>2.3094974000000001</v>
      </c>
      <c r="BL19">
        <f>'RESULTADOS QUINTO'!FM23</f>
        <v>3.8343242499999999</v>
      </c>
      <c r="BM19">
        <f>'RESULTADOS QUINTO'!FN23</f>
        <v>3</v>
      </c>
      <c r="BN19">
        <f>'RESULTADOS QUINTO'!FO23</f>
        <v>1.021414</v>
      </c>
      <c r="BO19">
        <f>'RESULTADOS QUINTO'!FP23</f>
        <v>2</v>
      </c>
      <c r="BP19">
        <f>'RESULTADOS QUINTO'!FQ23</f>
        <v>1</v>
      </c>
      <c r="BQ19">
        <f>'RESULTADOS QUINTO'!FR23</f>
        <v>2.0428280000000001</v>
      </c>
      <c r="BR19">
        <f>'RESULTADOS QUINTO'!FS23</f>
        <v>2</v>
      </c>
      <c r="BS19">
        <f>'RESULTADOS QUINTO'!FT23</f>
        <v>0.97144799999999998</v>
      </c>
      <c r="BT19">
        <f>'RESULTADOS QUINTO'!FU23</f>
        <v>1</v>
      </c>
      <c r="BU19">
        <f>'RESULTADOS QUINTO'!FV23</f>
        <v>1</v>
      </c>
      <c r="BV19">
        <f>'RESULTADOS QUINTO'!FW23</f>
        <v>0.97144799999999998</v>
      </c>
      <c r="BW19">
        <f>'RESULTADOS QUINTO'!FX23</f>
        <v>3</v>
      </c>
      <c r="BX19">
        <f>'RESULTADOS QUINTO'!FY23</f>
        <v>1.2698590000000001</v>
      </c>
      <c r="BY19">
        <f>'RESULTADOS QUINTO'!FZ23</f>
        <v>3</v>
      </c>
      <c r="BZ19">
        <f>'RESULTADOS QUINTO'!GA23</f>
        <v>0</v>
      </c>
      <c r="CA19">
        <f>'RESULTADOS QUINTO'!GB23</f>
        <v>3.809577</v>
      </c>
      <c r="CB19">
        <f>'RESULTADOS QUINTO'!GC23</f>
        <v>2</v>
      </c>
      <c r="CC19">
        <f>'RESULTADOS QUINTO'!GD23</f>
        <v>1.2101409999999999</v>
      </c>
      <c r="CD19">
        <f>'RESULTADOS QUINTO'!GE23</f>
        <v>2</v>
      </c>
      <c r="CE19">
        <f>'RESULTADOS QUINTO'!GF23</f>
        <v>0</v>
      </c>
      <c r="CF19">
        <f>'RESULTADOS QUINTO'!GG23</f>
        <v>2.4202819999999998</v>
      </c>
      <c r="CG19">
        <f>'RESULTADOS QUINTO'!GH23</f>
        <v>1</v>
      </c>
      <c r="CH19">
        <f>'RESULTADOS QUINTO'!GI23</f>
        <v>0.80188999999999999</v>
      </c>
      <c r="CI19">
        <f>'RESULTADOS QUINTO'!GJ23</f>
        <v>1</v>
      </c>
      <c r="CJ19">
        <f>'RESULTADOS QUINTO'!GK23</f>
        <v>0</v>
      </c>
      <c r="CK19">
        <f>'RESULTADOS QUINTO'!GL23</f>
        <v>0.80188999999999999</v>
      </c>
      <c r="CL19">
        <f>'RESULTADOS QUINTO'!GM23</f>
        <v>1</v>
      </c>
      <c r="CM19">
        <f>'RESULTADOS QUINTO'!GN23</f>
        <v>0.79674</v>
      </c>
      <c r="CN19">
        <f>'RESULTADOS QUINTO'!GO23</f>
        <v>1</v>
      </c>
      <c r="CO19">
        <f>'RESULTADOS QUINTO'!GP23</f>
        <v>0</v>
      </c>
      <c r="CP19">
        <f>'RESULTADOS QUINTO'!GQ23</f>
        <v>0.79674</v>
      </c>
      <c r="CQ19">
        <f>'RESULTADOS QUINTO'!GR23</f>
        <v>2</v>
      </c>
      <c r="CR19">
        <f>'RESULTADOS QUINTO'!GS23</f>
        <v>1.1258699999999999</v>
      </c>
      <c r="CS19">
        <f>'RESULTADOS QUINTO'!GT23</f>
        <v>1</v>
      </c>
      <c r="CT19">
        <f>'RESULTADOS QUINTO'!GU23</f>
        <v>1</v>
      </c>
      <c r="CU19">
        <f>'RESULTADOS QUINTO'!GV23</f>
        <v>1.1258699999999999</v>
      </c>
      <c r="CV19">
        <f>'RESULTADOS QUINTO'!GW23</f>
        <v>2</v>
      </c>
      <c r="CW19">
        <f>'RESULTADOS QUINTO'!GX23</f>
        <v>1.2413000000000001</v>
      </c>
      <c r="CX19">
        <f>'RESULTADOS QUINTO'!GY23</f>
        <v>0</v>
      </c>
      <c r="CY19">
        <f>'RESULTADOS QUINTO'!GZ23</f>
        <v>2</v>
      </c>
      <c r="CZ19">
        <f>'RESULTADOS QUINTO'!HA23</f>
        <v>0</v>
      </c>
      <c r="DA19">
        <f>'RESULTADOS QUINTO'!HB23</f>
        <v>11.968634999999999</v>
      </c>
      <c r="DB19">
        <f>'RESULTADOS QUINTO'!HC23</f>
        <v>1</v>
      </c>
      <c r="DC19">
        <f>'RESULTADOS QUINTO'!HD23</f>
        <v>1.12415</v>
      </c>
      <c r="DD19">
        <f>'RESULTADOS QUINTO'!HE23</f>
        <v>1</v>
      </c>
      <c r="DE19">
        <f>'RESULTADOS QUINTO'!HF23</f>
        <v>0</v>
      </c>
      <c r="DF19">
        <f>'RESULTADOS QUINTO'!HG23</f>
        <v>1.12415</v>
      </c>
      <c r="DG19">
        <f>'RESULTADOS QUINTO'!HH23</f>
        <v>2</v>
      </c>
      <c r="DH19">
        <f>'RESULTADOS QUINTO'!HI23</f>
        <v>1.1006800000000001</v>
      </c>
      <c r="DI19">
        <f>'RESULTADOS QUINTO'!HJ23</f>
        <v>1</v>
      </c>
      <c r="DJ19">
        <f>'RESULTADOS QUINTO'!HK23</f>
        <v>1</v>
      </c>
      <c r="DK19">
        <f>'RESULTADOS QUINTO'!HL23</f>
        <v>1.1006800000000001</v>
      </c>
      <c r="DL19">
        <f>'RESULTADOS QUINTO'!HM23</f>
        <v>2</v>
      </c>
      <c r="DM19">
        <f>'RESULTADOS QUINTO'!HN23</f>
        <v>1.1006800000000001</v>
      </c>
      <c r="DN19">
        <f>'RESULTADOS QUINTO'!HO23</f>
        <v>1</v>
      </c>
      <c r="DO19">
        <f>'RESULTADOS QUINTO'!HP23</f>
        <v>1</v>
      </c>
      <c r="DP19">
        <f>'RESULTADOS QUINTO'!HQ23</f>
        <v>1.1006800000000001</v>
      </c>
      <c r="DQ19">
        <f>'RESULTADOS QUINTO'!HR23</f>
        <v>2</v>
      </c>
      <c r="DR19">
        <f>'RESULTADOS QUINTO'!HS23</f>
        <v>1.12415</v>
      </c>
      <c r="DS19">
        <f>'RESULTADOS QUINTO'!HT23</f>
        <v>1</v>
      </c>
      <c r="DT19">
        <f>'RESULTADOS QUINTO'!HU23</f>
        <v>1</v>
      </c>
      <c r="DU19">
        <f>'RESULTADOS QUINTO'!HV23</f>
        <v>1.12415</v>
      </c>
      <c r="DV19">
        <f>'RESULTADOS QUINTO'!HW23</f>
        <v>4.4496599999999997</v>
      </c>
      <c r="EQ19" s="497"/>
      <c r="ER19">
        <f>'RANKING-QUINTOS'!A20</f>
        <v>16</v>
      </c>
      <c r="ES19" t="str">
        <f>'RANKING-QUINTOS'!B20</f>
        <v>PARICAHUA  PILCO  LUZ STREYA</v>
      </c>
      <c r="ET19" s="42" t="str">
        <f>'RANKING-QUINTOS'!C20</f>
        <v>5A</v>
      </c>
      <c r="EU19">
        <f>'RANKING-QUINTOS'!D20</f>
        <v>24.693302375000002</v>
      </c>
      <c r="EV19">
        <f>'RANKING-QUINTOS'!E20</f>
        <v>21</v>
      </c>
      <c r="EW19">
        <f>'RANKING-QUINTOS'!F20</f>
        <v>0</v>
      </c>
      <c r="EX19" t="str">
        <f>'RANKING-QUINTOS'!G20</f>
        <v>BURGOS  PALACIOS  CAMILA FERNANDA</v>
      </c>
      <c r="EY19" s="42" t="str">
        <f>'RANKING-QUINTOS'!H20</f>
        <v>5A</v>
      </c>
      <c r="EZ19">
        <f>'RANKING-QUINTOS'!I20</f>
        <v>27.773802100000005</v>
      </c>
      <c r="FA19">
        <f>'RANKING-QUINTOS'!J20</f>
        <v>16</v>
      </c>
      <c r="FB19" s="45">
        <f>'RANKING-QUINTOS'!K20</f>
        <v>13.817784423226103</v>
      </c>
      <c r="FC19" s="43"/>
    </row>
    <row r="20" spans="2:159" ht="27.6" customHeight="1">
      <c r="B20" s="458"/>
      <c r="C20" s="492" t="s">
        <v>240</v>
      </c>
      <c r="D20" s="493"/>
      <c r="E20" s="493"/>
      <c r="F20" s="493"/>
      <c r="G20" s="493"/>
      <c r="H20" s="494"/>
      <c r="I20" s="458"/>
      <c r="J20" t="str">
        <f>'RESULTADOS QUINTO'!DK24</f>
        <v>G4t0nC1t</v>
      </c>
      <c r="K20" t="str">
        <f>'RESULTADOS QUINTO'!DL24</f>
        <v>PARICAHUA  PILCO  LUZ STREYA</v>
      </c>
      <c r="L20">
        <f>'RESULTADOS QUINTO'!DM24</f>
        <v>5</v>
      </c>
      <c r="M20" t="str">
        <f>'RESULTADOS QUINTO'!DN24</f>
        <v>A</v>
      </c>
      <c r="N20" t="str">
        <f>'RESULTADOS QUINTO'!DO24</f>
        <v>7 DE MAYO</v>
      </c>
      <c r="O20" t="str">
        <f>'RESULTADOS QUINTO'!DP24</f>
        <v>RANKING</v>
      </c>
      <c r="P20">
        <f>'RESULTADOS QUINTO'!DQ24</f>
        <v>21</v>
      </c>
      <c r="Q20" t="str">
        <f>'RESULTADOS QUINTO'!DR24</f>
        <v xml:space="preserve"> </v>
      </c>
      <c r="R20">
        <f>'RESULTADOS QUINTO'!DS24</f>
        <v>33</v>
      </c>
      <c r="S20">
        <f>'RESULTADOS QUINTO'!DT24</f>
        <v>21</v>
      </c>
      <c r="T20">
        <f>'RESULTADOS QUINTO'!DU24</f>
        <v>12</v>
      </c>
      <c r="U20">
        <f>'RESULTADOS QUINTO'!DV24</f>
        <v>24.693302375000002</v>
      </c>
      <c r="V20">
        <f>'RESULTADOS QUINTO'!DW24</f>
        <v>12</v>
      </c>
      <c r="W20">
        <f>'RESULTADOS QUINTO'!DX24</f>
        <v>0.63636363636363635</v>
      </c>
      <c r="X20">
        <f>'RESULTADOS QUINTO'!DY24</f>
        <v>0</v>
      </c>
      <c r="Y20">
        <f>'RESULTADOS QUINTO'!DZ24</f>
        <v>0</v>
      </c>
      <c r="Z20">
        <f>'RESULTADOS QUINTO'!EA24</f>
        <v>0</v>
      </c>
      <c r="AA20">
        <f>'RESULTADOS QUINTO'!EB24</f>
        <v>0</v>
      </c>
      <c r="AB20">
        <f>'RESULTADOS QUINTO'!EC24</f>
        <v>1</v>
      </c>
      <c r="AC20">
        <f>'RESULTADOS QUINTO'!ED24</f>
        <v>1.6782674</v>
      </c>
      <c r="AD20">
        <f>'RESULTADOS QUINTO'!EE24</f>
        <v>0</v>
      </c>
      <c r="AE20">
        <f>'RESULTADOS QUINTO'!EF24</f>
        <v>1</v>
      </c>
      <c r="AF20">
        <f>'RESULTADOS QUINTO'!EG24</f>
        <v>0</v>
      </c>
      <c r="AG20">
        <f>'RESULTADOS QUINTO'!EH24</f>
        <v>1</v>
      </c>
      <c r="AH20">
        <f>'RESULTADOS QUINTO'!EI24</f>
        <v>1.6587874499999999</v>
      </c>
      <c r="AI20">
        <f>'RESULTADOS QUINTO'!EJ24</f>
        <v>0</v>
      </c>
      <c r="AJ20">
        <f>'RESULTADOS QUINTO'!EK24</f>
        <v>1</v>
      </c>
      <c r="AK20">
        <f>'RESULTADOS QUINTO'!EL24</f>
        <v>0</v>
      </c>
      <c r="AL20">
        <f>'RESULTADOS QUINTO'!EM24</f>
        <v>1</v>
      </c>
      <c r="AM20">
        <f>'RESULTADOS QUINTO'!EN24</f>
        <v>1.6495770000000001</v>
      </c>
      <c r="AN20">
        <f>'RESULTADOS QUINTO'!EO24</f>
        <v>0</v>
      </c>
      <c r="AO20">
        <f>'RESULTADOS QUINTO'!EP24</f>
        <v>1</v>
      </c>
      <c r="AP20">
        <f>'RESULTADOS QUINTO'!EQ24</f>
        <v>0</v>
      </c>
      <c r="AQ20">
        <f>'RESULTADOS QUINTO'!ER24</f>
        <v>1</v>
      </c>
      <c r="AR20">
        <f>'RESULTADOS QUINTO'!ES24</f>
        <v>1.6583374</v>
      </c>
      <c r="AS20">
        <f>'RESULTADOS QUINTO'!ET24</f>
        <v>1</v>
      </c>
      <c r="AT20">
        <f>'RESULTADOS QUINTO'!EU24</f>
        <v>0</v>
      </c>
      <c r="AU20">
        <f>'RESULTADOS QUINTO'!EV24</f>
        <v>1.6583374</v>
      </c>
      <c r="AV20">
        <f>'RESULTADOS QUINTO'!EW24</f>
        <v>1.6583374</v>
      </c>
      <c r="AW20">
        <f>'RESULTADOS QUINTO'!EX24</f>
        <v>2</v>
      </c>
      <c r="AX20">
        <f>'RESULTADOS QUINTO'!EY24</f>
        <v>1.52482685</v>
      </c>
      <c r="AY20">
        <f>'RESULTADOS QUINTO'!EZ24</f>
        <v>1</v>
      </c>
      <c r="AZ20">
        <f>'RESULTADOS QUINTO'!FA24</f>
        <v>1</v>
      </c>
      <c r="BA20">
        <f>'RESULTADOS QUINTO'!FB24</f>
        <v>1.52482685</v>
      </c>
      <c r="BB20">
        <f>'RESULTADOS QUINTO'!FC24</f>
        <v>2</v>
      </c>
      <c r="BC20">
        <f>'RESULTADOS QUINTO'!FD24</f>
        <v>1.4254114250000001</v>
      </c>
      <c r="BD20">
        <f>'RESULTADOS QUINTO'!FE24</f>
        <v>1</v>
      </c>
      <c r="BE20">
        <f>'RESULTADOS QUINTO'!FF24</f>
        <v>1</v>
      </c>
      <c r="BF20">
        <f>'RESULTADOS QUINTO'!FG24</f>
        <v>1.4254114250000001</v>
      </c>
      <c r="BG20">
        <f>'RESULTADOS QUINTO'!FH24</f>
        <v>2</v>
      </c>
      <c r="BH20">
        <f>'RESULTADOS QUINTO'!FI24</f>
        <v>1.1547487000000001</v>
      </c>
      <c r="BI20">
        <f>'RESULTADOS QUINTO'!FJ24</f>
        <v>1</v>
      </c>
      <c r="BJ20">
        <f>'RESULTADOS QUINTO'!FK24</f>
        <v>1</v>
      </c>
      <c r="BK20">
        <f>'RESULTADOS QUINTO'!FL24</f>
        <v>1.1547487000000001</v>
      </c>
      <c r="BL20">
        <f>'RESULTADOS QUINTO'!FM24</f>
        <v>4.1049869750000001</v>
      </c>
      <c r="BM20">
        <f>'RESULTADOS QUINTO'!FN24</f>
        <v>3</v>
      </c>
      <c r="BN20">
        <f>'RESULTADOS QUINTO'!FO24</f>
        <v>1.021414</v>
      </c>
      <c r="BO20">
        <f>'RESULTADOS QUINTO'!FP24</f>
        <v>1</v>
      </c>
      <c r="BP20">
        <f>'RESULTADOS QUINTO'!FQ24</f>
        <v>2</v>
      </c>
      <c r="BQ20">
        <f>'RESULTADOS QUINTO'!FR24</f>
        <v>1.021414</v>
      </c>
      <c r="BR20">
        <f>'RESULTADOS QUINTO'!FS24</f>
        <v>2</v>
      </c>
      <c r="BS20">
        <f>'RESULTADOS QUINTO'!FT24</f>
        <v>0.97144799999999998</v>
      </c>
      <c r="BT20">
        <f>'RESULTADOS QUINTO'!FU24</f>
        <v>2</v>
      </c>
      <c r="BU20">
        <f>'RESULTADOS QUINTO'!FV24</f>
        <v>0</v>
      </c>
      <c r="BV20">
        <f>'RESULTADOS QUINTO'!FW24</f>
        <v>1.942896</v>
      </c>
      <c r="BW20">
        <f>'RESULTADOS QUINTO'!FX24</f>
        <v>3</v>
      </c>
      <c r="BX20">
        <f>'RESULTADOS QUINTO'!FY24</f>
        <v>1.2698590000000001</v>
      </c>
      <c r="BY20">
        <f>'RESULTADOS QUINTO'!FZ24</f>
        <v>3</v>
      </c>
      <c r="BZ20">
        <f>'RESULTADOS QUINTO'!GA24</f>
        <v>0</v>
      </c>
      <c r="CA20">
        <f>'RESULTADOS QUINTO'!GB24</f>
        <v>3.809577</v>
      </c>
      <c r="CB20">
        <f>'RESULTADOS QUINTO'!GC24</f>
        <v>2</v>
      </c>
      <c r="CC20">
        <f>'RESULTADOS QUINTO'!GD24</f>
        <v>1.2101409999999999</v>
      </c>
      <c r="CD20">
        <f>'RESULTADOS QUINTO'!GE24</f>
        <v>1</v>
      </c>
      <c r="CE20">
        <f>'RESULTADOS QUINTO'!GF24</f>
        <v>1</v>
      </c>
      <c r="CF20">
        <f>'RESULTADOS QUINTO'!GG24</f>
        <v>1.2101409999999999</v>
      </c>
      <c r="CG20">
        <f>'RESULTADOS QUINTO'!GH24</f>
        <v>1</v>
      </c>
      <c r="CH20">
        <f>'RESULTADOS QUINTO'!GI24</f>
        <v>0.80188999999999999</v>
      </c>
      <c r="CI20">
        <f>'RESULTADOS QUINTO'!GJ24</f>
        <v>1</v>
      </c>
      <c r="CJ20">
        <f>'RESULTADOS QUINTO'!GK24</f>
        <v>0</v>
      </c>
      <c r="CK20">
        <f>'RESULTADOS QUINTO'!GL24</f>
        <v>0.80188999999999999</v>
      </c>
      <c r="CL20">
        <f>'RESULTADOS QUINTO'!GM24</f>
        <v>1</v>
      </c>
      <c r="CM20">
        <f>'RESULTADOS QUINTO'!GN24</f>
        <v>0.79674</v>
      </c>
      <c r="CN20">
        <f>'RESULTADOS QUINTO'!GO24</f>
        <v>0</v>
      </c>
      <c r="CO20">
        <f>'RESULTADOS QUINTO'!GP24</f>
        <v>1</v>
      </c>
      <c r="CP20">
        <f>'RESULTADOS QUINTO'!GQ24</f>
        <v>0</v>
      </c>
      <c r="CQ20">
        <f>'RESULTADOS QUINTO'!GR24</f>
        <v>2</v>
      </c>
      <c r="CR20">
        <f>'RESULTADOS QUINTO'!GS24</f>
        <v>1.1258699999999999</v>
      </c>
      <c r="CS20">
        <f>'RESULTADOS QUINTO'!GT24</f>
        <v>2</v>
      </c>
      <c r="CT20">
        <f>'RESULTADOS QUINTO'!GU24</f>
        <v>0</v>
      </c>
      <c r="CU20">
        <f>'RESULTADOS QUINTO'!GV24</f>
        <v>2.2517399999999999</v>
      </c>
      <c r="CV20">
        <f>'RESULTADOS QUINTO'!GW24</f>
        <v>2</v>
      </c>
      <c r="CW20">
        <f>'RESULTADOS QUINTO'!GX24</f>
        <v>1.2413000000000001</v>
      </c>
      <c r="CX20">
        <f>'RESULTADOS QUINTO'!GY24</f>
        <v>1</v>
      </c>
      <c r="CY20">
        <f>'RESULTADOS QUINTO'!GZ24</f>
        <v>1</v>
      </c>
      <c r="CZ20">
        <f>'RESULTADOS QUINTO'!HA24</f>
        <v>1.2413000000000001</v>
      </c>
      <c r="DA20">
        <f>'RESULTADOS QUINTO'!HB24</f>
        <v>12.278958000000001</v>
      </c>
      <c r="DB20">
        <f>'RESULTADOS QUINTO'!HC24</f>
        <v>1</v>
      </c>
      <c r="DC20">
        <f>'RESULTADOS QUINTO'!HD24</f>
        <v>1.12415</v>
      </c>
      <c r="DD20">
        <f>'RESULTADOS QUINTO'!HE24</f>
        <v>0</v>
      </c>
      <c r="DE20">
        <f>'RESULTADOS QUINTO'!HF24</f>
        <v>1</v>
      </c>
      <c r="DF20">
        <f>'RESULTADOS QUINTO'!HG24</f>
        <v>0</v>
      </c>
      <c r="DG20">
        <f>'RESULTADOS QUINTO'!HH24</f>
        <v>2</v>
      </c>
      <c r="DH20">
        <f>'RESULTADOS QUINTO'!HI24</f>
        <v>1.1006800000000001</v>
      </c>
      <c r="DI20">
        <f>'RESULTADOS QUINTO'!HJ24</f>
        <v>2</v>
      </c>
      <c r="DJ20">
        <f>'RESULTADOS QUINTO'!HK24</f>
        <v>0</v>
      </c>
      <c r="DK20">
        <f>'RESULTADOS QUINTO'!HL24</f>
        <v>2.2013600000000002</v>
      </c>
      <c r="DL20">
        <f>'RESULTADOS QUINTO'!HM24</f>
        <v>2</v>
      </c>
      <c r="DM20">
        <f>'RESULTADOS QUINTO'!HN24</f>
        <v>1.1006800000000001</v>
      </c>
      <c r="DN20">
        <f>'RESULTADOS QUINTO'!HO24</f>
        <v>2</v>
      </c>
      <c r="DO20">
        <f>'RESULTADOS QUINTO'!HP24</f>
        <v>0</v>
      </c>
      <c r="DP20">
        <f>'RESULTADOS QUINTO'!HQ24</f>
        <v>2.2013600000000002</v>
      </c>
      <c r="DQ20">
        <f>'RESULTADOS QUINTO'!HR24</f>
        <v>2</v>
      </c>
      <c r="DR20">
        <f>'RESULTADOS QUINTO'!HS24</f>
        <v>1.12415</v>
      </c>
      <c r="DS20">
        <f>'RESULTADOS QUINTO'!HT24</f>
        <v>2</v>
      </c>
      <c r="DT20">
        <f>'RESULTADOS QUINTO'!HU24</f>
        <v>0</v>
      </c>
      <c r="DU20">
        <f>'RESULTADOS QUINTO'!HV24</f>
        <v>2.2483</v>
      </c>
      <c r="DV20">
        <f>'RESULTADOS QUINTO'!HW24</f>
        <v>6.6510200000000008</v>
      </c>
      <c r="EQ20" s="497"/>
      <c r="ER20">
        <f>'RANKING-QUINTOS'!A21</f>
        <v>17</v>
      </c>
      <c r="ES20" t="str">
        <f>'RANKING-QUINTOS'!B21</f>
        <v>QUISPE  CHAVEZ  LUISA MARIA AIMAR</v>
      </c>
      <c r="ET20" s="42" t="str">
        <f>'RANKING-QUINTOS'!C21</f>
        <v>5A</v>
      </c>
      <c r="EU20">
        <f>'RANKING-QUINTOS'!D21</f>
        <v>29.579960375000006</v>
      </c>
      <c r="EV20">
        <f>'RANKING-QUINTOS'!E21</f>
        <v>9</v>
      </c>
      <c r="EW20">
        <f>'RANKING-QUINTOS'!F21</f>
        <v>0</v>
      </c>
      <c r="EX20" t="str">
        <f>'RANKING-QUINTOS'!G21</f>
        <v>ALVARO  ARAOZ  MILAGROS SAMAI</v>
      </c>
      <c r="EY20" s="42" t="str">
        <f>'RANKING-QUINTOS'!H21</f>
        <v>5B</v>
      </c>
      <c r="EZ20">
        <f>'RANKING-QUINTOS'!I21</f>
        <v>25.232878225</v>
      </c>
      <c r="FA20">
        <f>'RANKING-QUINTOS'!J21</f>
        <v>17</v>
      </c>
      <c r="FB20" s="45">
        <f>'RANKING-QUINTOS'!K21</f>
        <v>12.553645713870988</v>
      </c>
      <c r="FC20" s="43"/>
    </row>
    <row r="21" spans="2:159" ht="27" customHeight="1">
      <c r="B21" s="458"/>
      <c r="C21" s="21"/>
      <c r="D21" s="22" t="s">
        <v>214</v>
      </c>
      <c r="E21" s="22" t="s">
        <v>215</v>
      </c>
      <c r="F21" s="22" t="s">
        <v>216</v>
      </c>
      <c r="G21" s="22" t="s">
        <v>217</v>
      </c>
      <c r="H21" s="22" t="s">
        <v>210</v>
      </c>
      <c r="I21" s="458"/>
      <c r="J21" t="str">
        <f>'RESULTADOS QUINTO'!DK25</f>
        <v>Lu1S4Q6h</v>
      </c>
      <c r="K21" t="str">
        <f>'RESULTADOS QUINTO'!DL25</f>
        <v>QUISPE  CHAVEZ  LUISA MARIA AIMAR</v>
      </c>
      <c r="L21">
        <f>'RESULTADOS QUINTO'!DM25</f>
        <v>5</v>
      </c>
      <c r="M21" t="str">
        <f>'RESULTADOS QUINTO'!DN25</f>
        <v>A</v>
      </c>
      <c r="N21" t="str">
        <f>'RESULTADOS QUINTO'!DO25</f>
        <v>7 DE MAYO</v>
      </c>
      <c r="O21" t="str">
        <f>'RESULTADOS QUINTO'!DP25</f>
        <v>RANKING</v>
      </c>
      <c r="P21">
        <f>'RESULTADOS QUINTO'!DQ25</f>
        <v>9</v>
      </c>
      <c r="Q21" t="str">
        <f>'RESULTADOS QUINTO'!DR25</f>
        <v>TERCIO SUPERIOR</v>
      </c>
      <c r="R21">
        <f>'RESULTADOS QUINTO'!DS25</f>
        <v>33</v>
      </c>
      <c r="S21">
        <f>'RESULTADOS QUINTO'!DT25</f>
        <v>26</v>
      </c>
      <c r="T21">
        <f>'RESULTADOS QUINTO'!DU25</f>
        <v>7</v>
      </c>
      <c r="U21">
        <f>'RESULTADOS QUINTO'!DV25</f>
        <v>29.579960375000006</v>
      </c>
      <c r="V21">
        <f>'RESULTADOS QUINTO'!DW25</f>
        <v>15</v>
      </c>
      <c r="W21">
        <f>'RESULTADOS QUINTO'!DX25</f>
        <v>0.78787878787878785</v>
      </c>
      <c r="X21">
        <f>'RESULTADOS QUINTO'!DY25</f>
        <v>0</v>
      </c>
      <c r="Y21">
        <f>'RESULTADOS QUINTO'!DZ25</f>
        <v>0</v>
      </c>
      <c r="Z21">
        <f>'RESULTADOS QUINTO'!EA25</f>
        <v>0</v>
      </c>
      <c r="AA21">
        <f>'RESULTADOS QUINTO'!EB25</f>
        <v>0</v>
      </c>
      <c r="AB21">
        <f>'RESULTADOS QUINTO'!EC25</f>
        <v>1</v>
      </c>
      <c r="AC21">
        <f>'RESULTADOS QUINTO'!ED25</f>
        <v>1.6782674</v>
      </c>
      <c r="AD21">
        <f>'RESULTADOS QUINTO'!EE25</f>
        <v>0</v>
      </c>
      <c r="AE21">
        <f>'RESULTADOS QUINTO'!EF25</f>
        <v>1</v>
      </c>
      <c r="AF21">
        <f>'RESULTADOS QUINTO'!EG25</f>
        <v>0</v>
      </c>
      <c r="AG21">
        <f>'RESULTADOS QUINTO'!EH25</f>
        <v>1</v>
      </c>
      <c r="AH21">
        <f>'RESULTADOS QUINTO'!EI25</f>
        <v>1.6587874499999999</v>
      </c>
      <c r="AI21">
        <f>'RESULTADOS QUINTO'!EJ25</f>
        <v>1</v>
      </c>
      <c r="AJ21">
        <f>'RESULTADOS QUINTO'!EK25</f>
        <v>0</v>
      </c>
      <c r="AK21">
        <f>'RESULTADOS QUINTO'!EL25</f>
        <v>1.6587874499999999</v>
      </c>
      <c r="AL21">
        <f>'RESULTADOS QUINTO'!EM25</f>
        <v>1</v>
      </c>
      <c r="AM21">
        <f>'RESULTADOS QUINTO'!EN25</f>
        <v>1.6495770000000001</v>
      </c>
      <c r="AN21">
        <f>'RESULTADOS QUINTO'!EO25</f>
        <v>0</v>
      </c>
      <c r="AO21">
        <f>'RESULTADOS QUINTO'!EP25</f>
        <v>1</v>
      </c>
      <c r="AP21">
        <f>'RESULTADOS QUINTO'!EQ25</f>
        <v>0</v>
      </c>
      <c r="AQ21">
        <f>'RESULTADOS QUINTO'!ER25</f>
        <v>1</v>
      </c>
      <c r="AR21">
        <f>'RESULTADOS QUINTO'!ES25</f>
        <v>1.6583374</v>
      </c>
      <c r="AS21">
        <f>'RESULTADOS QUINTO'!ET25</f>
        <v>1</v>
      </c>
      <c r="AT21">
        <f>'RESULTADOS QUINTO'!EU25</f>
        <v>0</v>
      </c>
      <c r="AU21">
        <f>'RESULTADOS QUINTO'!EV25</f>
        <v>1.6583374</v>
      </c>
      <c r="AV21">
        <f>'RESULTADOS QUINTO'!EW25</f>
        <v>3.3171248499999999</v>
      </c>
      <c r="AW21">
        <f>'RESULTADOS QUINTO'!EX25</f>
        <v>2</v>
      </c>
      <c r="AX21">
        <f>'RESULTADOS QUINTO'!EY25</f>
        <v>1.52482685</v>
      </c>
      <c r="AY21">
        <f>'RESULTADOS QUINTO'!EZ25</f>
        <v>2</v>
      </c>
      <c r="AZ21">
        <f>'RESULTADOS QUINTO'!FA25</f>
        <v>0</v>
      </c>
      <c r="BA21">
        <f>'RESULTADOS QUINTO'!FB25</f>
        <v>3.0496536999999999</v>
      </c>
      <c r="BB21">
        <f>'RESULTADOS QUINTO'!FC25</f>
        <v>2</v>
      </c>
      <c r="BC21">
        <f>'RESULTADOS QUINTO'!FD25</f>
        <v>1.4254114250000001</v>
      </c>
      <c r="BD21">
        <f>'RESULTADOS QUINTO'!FE25</f>
        <v>1</v>
      </c>
      <c r="BE21">
        <f>'RESULTADOS QUINTO'!FF25</f>
        <v>1</v>
      </c>
      <c r="BF21">
        <f>'RESULTADOS QUINTO'!FG25</f>
        <v>1.4254114250000001</v>
      </c>
      <c r="BG21">
        <f>'RESULTADOS QUINTO'!FH25</f>
        <v>2</v>
      </c>
      <c r="BH21">
        <f>'RESULTADOS QUINTO'!FI25</f>
        <v>1.1547487000000001</v>
      </c>
      <c r="BI21">
        <f>'RESULTADOS QUINTO'!FJ25</f>
        <v>2</v>
      </c>
      <c r="BJ21">
        <f>'RESULTADOS QUINTO'!FK25</f>
        <v>0</v>
      </c>
      <c r="BK21">
        <f>'RESULTADOS QUINTO'!FL25</f>
        <v>2.3094974000000001</v>
      </c>
      <c r="BL21">
        <f>'RESULTADOS QUINTO'!FM25</f>
        <v>6.7845625250000001</v>
      </c>
      <c r="BM21">
        <f>'RESULTADOS QUINTO'!FN25</f>
        <v>3</v>
      </c>
      <c r="BN21">
        <f>'RESULTADOS QUINTO'!FO25</f>
        <v>1.021414</v>
      </c>
      <c r="BO21">
        <f>'RESULTADOS QUINTO'!FP25</f>
        <v>2</v>
      </c>
      <c r="BP21">
        <f>'RESULTADOS QUINTO'!FQ25</f>
        <v>1</v>
      </c>
      <c r="BQ21">
        <f>'RESULTADOS QUINTO'!FR25</f>
        <v>2.0428280000000001</v>
      </c>
      <c r="BR21">
        <f>'RESULTADOS QUINTO'!FS25</f>
        <v>2</v>
      </c>
      <c r="BS21">
        <f>'RESULTADOS QUINTO'!FT25</f>
        <v>0.97144799999999998</v>
      </c>
      <c r="BT21">
        <f>'RESULTADOS QUINTO'!FU25</f>
        <v>2</v>
      </c>
      <c r="BU21">
        <f>'RESULTADOS QUINTO'!FV25</f>
        <v>0</v>
      </c>
      <c r="BV21">
        <f>'RESULTADOS QUINTO'!FW25</f>
        <v>1.942896</v>
      </c>
      <c r="BW21">
        <f>'RESULTADOS QUINTO'!FX25</f>
        <v>3</v>
      </c>
      <c r="BX21">
        <f>'RESULTADOS QUINTO'!FY25</f>
        <v>1.2698590000000001</v>
      </c>
      <c r="BY21">
        <f>'RESULTADOS QUINTO'!FZ25</f>
        <v>2</v>
      </c>
      <c r="BZ21">
        <f>'RESULTADOS QUINTO'!GA25</f>
        <v>1</v>
      </c>
      <c r="CA21">
        <f>'RESULTADOS QUINTO'!GB25</f>
        <v>2.5397180000000001</v>
      </c>
      <c r="CB21">
        <f>'RESULTADOS QUINTO'!GC25</f>
        <v>2</v>
      </c>
      <c r="CC21">
        <f>'RESULTADOS QUINTO'!GD25</f>
        <v>1.2101409999999999</v>
      </c>
      <c r="CD21">
        <f>'RESULTADOS QUINTO'!GE25</f>
        <v>1</v>
      </c>
      <c r="CE21">
        <f>'RESULTADOS QUINTO'!GF25</f>
        <v>1</v>
      </c>
      <c r="CF21">
        <f>'RESULTADOS QUINTO'!GG25</f>
        <v>1.2101409999999999</v>
      </c>
      <c r="CG21">
        <f>'RESULTADOS QUINTO'!GH25</f>
        <v>1</v>
      </c>
      <c r="CH21">
        <f>'RESULTADOS QUINTO'!GI25</f>
        <v>0.80188999999999999</v>
      </c>
      <c r="CI21">
        <f>'RESULTADOS QUINTO'!GJ25</f>
        <v>1</v>
      </c>
      <c r="CJ21">
        <f>'RESULTADOS QUINTO'!GK25</f>
        <v>0</v>
      </c>
      <c r="CK21">
        <f>'RESULTADOS QUINTO'!GL25</f>
        <v>0.80188999999999999</v>
      </c>
      <c r="CL21">
        <f>'RESULTADOS QUINTO'!GM25</f>
        <v>1</v>
      </c>
      <c r="CM21">
        <f>'RESULTADOS QUINTO'!GN25</f>
        <v>0.79674</v>
      </c>
      <c r="CN21">
        <f>'RESULTADOS QUINTO'!GO25</f>
        <v>1</v>
      </c>
      <c r="CO21">
        <f>'RESULTADOS QUINTO'!GP25</f>
        <v>0</v>
      </c>
      <c r="CP21">
        <f>'RESULTADOS QUINTO'!GQ25</f>
        <v>0.79674</v>
      </c>
      <c r="CQ21">
        <f>'RESULTADOS QUINTO'!GR25</f>
        <v>2</v>
      </c>
      <c r="CR21">
        <f>'RESULTADOS QUINTO'!GS25</f>
        <v>1.1258699999999999</v>
      </c>
      <c r="CS21">
        <f>'RESULTADOS QUINTO'!GT25</f>
        <v>2</v>
      </c>
      <c r="CT21">
        <f>'RESULTADOS QUINTO'!GU25</f>
        <v>0</v>
      </c>
      <c r="CU21">
        <f>'RESULTADOS QUINTO'!GV25</f>
        <v>2.2517399999999999</v>
      </c>
      <c r="CV21">
        <f>'RESULTADOS QUINTO'!GW25</f>
        <v>2</v>
      </c>
      <c r="CW21">
        <f>'RESULTADOS QUINTO'!GX25</f>
        <v>1.2413000000000001</v>
      </c>
      <c r="CX21">
        <f>'RESULTADOS QUINTO'!GY25</f>
        <v>1</v>
      </c>
      <c r="CY21">
        <f>'RESULTADOS QUINTO'!GZ25</f>
        <v>1</v>
      </c>
      <c r="CZ21">
        <f>'RESULTADOS QUINTO'!HA25</f>
        <v>1.2413000000000001</v>
      </c>
      <c r="DA21">
        <f>'RESULTADOS QUINTO'!HB25</f>
        <v>12.827253000000001</v>
      </c>
      <c r="DB21">
        <f>'RESULTADOS QUINTO'!HC25</f>
        <v>1</v>
      </c>
      <c r="DC21">
        <f>'RESULTADOS QUINTO'!HD25</f>
        <v>1.12415</v>
      </c>
      <c r="DD21">
        <f>'RESULTADOS QUINTO'!HE25</f>
        <v>0</v>
      </c>
      <c r="DE21">
        <f>'RESULTADOS QUINTO'!HF25</f>
        <v>1</v>
      </c>
      <c r="DF21">
        <f>'RESULTADOS QUINTO'!HG25</f>
        <v>0</v>
      </c>
      <c r="DG21">
        <f>'RESULTADOS QUINTO'!HH25</f>
        <v>2</v>
      </c>
      <c r="DH21">
        <f>'RESULTADOS QUINTO'!HI25</f>
        <v>1.1006800000000001</v>
      </c>
      <c r="DI21">
        <f>'RESULTADOS QUINTO'!HJ25</f>
        <v>2</v>
      </c>
      <c r="DJ21">
        <f>'RESULTADOS QUINTO'!HK25</f>
        <v>0</v>
      </c>
      <c r="DK21">
        <f>'RESULTADOS QUINTO'!HL25</f>
        <v>2.2013600000000002</v>
      </c>
      <c r="DL21">
        <f>'RESULTADOS QUINTO'!HM25</f>
        <v>2</v>
      </c>
      <c r="DM21">
        <f>'RESULTADOS QUINTO'!HN25</f>
        <v>1.1006800000000001</v>
      </c>
      <c r="DN21">
        <f>'RESULTADOS QUINTO'!HO25</f>
        <v>2</v>
      </c>
      <c r="DO21">
        <f>'RESULTADOS QUINTO'!HP25</f>
        <v>0</v>
      </c>
      <c r="DP21">
        <f>'RESULTADOS QUINTO'!HQ25</f>
        <v>2.2013600000000002</v>
      </c>
      <c r="DQ21">
        <f>'RESULTADOS QUINTO'!HR25</f>
        <v>2</v>
      </c>
      <c r="DR21">
        <f>'RESULTADOS QUINTO'!HS25</f>
        <v>1.12415</v>
      </c>
      <c r="DS21">
        <f>'RESULTADOS QUINTO'!HT25</f>
        <v>2</v>
      </c>
      <c r="DT21">
        <f>'RESULTADOS QUINTO'!HU25</f>
        <v>0</v>
      </c>
      <c r="DU21">
        <f>'RESULTADOS QUINTO'!HV25</f>
        <v>2.2483</v>
      </c>
      <c r="DV21">
        <f>'RESULTADOS QUINTO'!HW25</f>
        <v>6.6510200000000008</v>
      </c>
      <c r="EQ21" s="497"/>
      <c r="ER21">
        <f>'RANKING-QUINTOS'!A22</f>
        <v>18</v>
      </c>
      <c r="ES21" t="str">
        <f>'RANKING-QUINTOS'!B22</f>
        <v>RODRIGUEZ  HUAMANI  ASTRID CELESTE</v>
      </c>
      <c r="ET21" s="42" t="str">
        <f>'RANKING-QUINTOS'!C22</f>
        <v>5A</v>
      </c>
      <c r="EU21">
        <f>'RANKING-QUINTOS'!D22</f>
        <v>31.915438075000004</v>
      </c>
      <c r="EV21">
        <f>'RANKING-QUINTOS'!E22</f>
        <v>6</v>
      </c>
      <c r="EW21">
        <f>'RANKING-QUINTOS'!F22</f>
        <v>0</v>
      </c>
      <c r="EX21" t="str">
        <f>'RANKING-QUINTOS'!G22</f>
        <v>CENTON  MAMANI  CAMILA GEORLETTE</v>
      </c>
      <c r="EY21" s="42" t="str">
        <f>'RANKING-QUINTOS'!H22</f>
        <v>5B</v>
      </c>
      <c r="EZ21">
        <f>'RANKING-QUINTOS'!I22</f>
        <v>25.134668675</v>
      </c>
      <c r="FA21">
        <f>'RANKING-QUINTOS'!J22</f>
        <v>18</v>
      </c>
      <c r="FB21" s="45">
        <f>'RANKING-QUINTOS'!K22</f>
        <v>12.504785338711836</v>
      </c>
      <c r="FC21" s="43"/>
    </row>
    <row r="22" spans="2:159" ht="25.9" customHeight="1">
      <c r="B22" s="458"/>
      <c r="C22" s="495" t="s">
        <v>227</v>
      </c>
      <c r="D22" s="496"/>
      <c r="E22" s="496"/>
      <c r="F22" s="496"/>
      <c r="G22" s="496"/>
      <c r="H22" s="496"/>
      <c r="I22" s="458"/>
      <c r="J22" t="str">
        <f>'RESULTADOS QUINTO'!DK26</f>
        <v>614611tw</v>
      </c>
      <c r="K22" t="str">
        <f>'RESULTADOS QUINTO'!DL26</f>
        <v>RODRIGUEZ  HUAMANI  ASTRID CELESTE</v>
      </c>
      <c r="L22">
        <f>'RESULTADOS QUINTO'!DM26</f>
        <v>5</v>
      </c>
      <c r="M22" t="str">
        <f>'RESULTADOS QUINTO'!DN26</f>
        <v>A</v>
      </c>
      <c r="N22" t="str">
        <f>'RESULTADOS QUINTO'!DO26</f>
        <v>7 DE MAYO</v>
      </c>
      <c r="O22" t="str">
        <f>'RESULTADOS QUINTO'!DP26</f>
        <v>RANKING</v>
      </c>
      <c r="P22">
        <f>'RESULTADOS QUINTO'!DQ26</f>
        <v>6</v>
      </c>
      <c r="Q22" t="str">
        <f>'RESULTADOS QUINTO'!DR26</f>
        <v>TERCIO SUPERIOR</v>
      </c>
      <c r="R22">
        <f>'RESULTADOS QUINTO'!DS26</f>
        <v>33</v>
      </c>
      <c r="S22">
        <f>'RESULTADOS QUINTO'!DT26</f>
        <v>27</v>
      </c>
      <c r="T22">
        <f>'RESULTADOS QUINTO'!DU26</f>
        <v>6</v>
      </c>
      <c r="U22">
        <f>'RESULTADOS QUINTO'!DV26</f>
        <v>31.915438075000004</v>
      </c>
      <c r="V22">
        <f>'RESULTADOS QUINTO'!DW26</f>
        <v>16</v>
      </c>
      <c r="W22">
        <f>'RESULTADOS QUINTO'!DX26</f>
        <v>0.81818181818181823</v>
      </c>
      <c r="X22">
        <f>'RESULTADOS QUINTO'!DY26</f>
        <v>0</v>
      </c>
      <c r="Y22">
        <f>'RESULTADOS QUINTO'!DZ26</f>
        <v>0</v>
      </c>
      <c r="Z22">
        <f>'RESULTADOS QUINTO'!EA26</f>
        <v>0</v>
      </c>
      <c r="AA22">
        <f>'RESULTADOS QUINTO'!EB26</f>
        <v>0</v>
      </c>
      <c r="AB22">
        <f>'RESULTADOS QUINTO'!EC26</f>
        <v>1</v>
      </c>
      <c r="AC22">
        <f>'RESULTADOS QUINTO'!ED26</f>
        <v>1.6782674</v>
      </c>
      <c r="AD22">
        <f>'RESULTADOS QUINTO'!EE26</f>
        <v>1</v>
      </c>
      <c r="AE22">
        <f>'RESULTADOS QUINTO'!EF26</f>
        <v>0</v>
      </c>
      <c r="AF22">
        <f>'RESULTADOS QUINTO'!EG26</f>
        <v>1.6782674</v>
      </c>
      <c r="AG22">
        <f>'RESULTADOS QUINTO'!EH26</f>
        <v>1</v>
      </c>
      <c r="AH22">
        <f>'RESULTADOS QUINTO'!EI26</f>
        <v>1.6587874499999999</v>
      </c>
      <c r="AI22">
        <f>'RESULTADOS QUINTO'!EJ26</f>
        <v>1</v>
      </c>
      <c r="AJ22">
        <f>'RESULTADOS QUINTO'!EK26</f>
        <v>0</v>
      </c>
      <c r="AK22">
        <f>'RESULTADOS QUINTO'!EL26</f>
        <v>1.6587874499999999</v>
      </c>
      <c r="AL22">
        <f>'RESULTADOS QUINTO'!EM26</f>
        <v>1</v>
      </c>
      <c r="AM22">
        <f>'RESULTADOS QUINTO'!EN26</f>
        <v>1.6495770000000001</v>
      </c>
      <c r="AN22">
        <f>'RESULTADOS QUINTO'!EO26</f>
        <v>1</v>
      </c>
      <c r="AO22">
        <f>'RESULTADOS QUINTO'!EP26</f>
        <v>0</v>
      </c>
      <c r="AP22">
        <f>'RESULTADOS QUINTO'!EQ26</f>
        <v>1.6495770000000001</v>
      </c>
      <c r="AQ22">
        <f>'RESULTADOS QUINTO'!ER26</f>
        <v>1</v>
      </c>
      <c r="AR22">
        <f>'RESULTADOS QUINTO'!ES26</f>
        <v>1.6583374</v>
      </c>
      <c r="AS22">
        <f>'RESULTADOS QUINTO'!ET26</f>
        <v>1</v>
      </c>
      <c r="AT22">
        <f>'RESULTADOS QUINTO'!EU26</f>
        <v>0</v>
      </c>
      <c r="AU22">
        <f>'RESULTADOS QUINTO'!EV26</f>
        <v>1.6583374</v>
      </c>
      <c r="AV22">
        <f>'RESULTADOS QUINTO'!EW26</f>
        <v>6.6449692499999999</v>
      </c>
      <c r="AW22">
        <f>'RESULTADOS QUINTO'!EX26</f>
        <v>2</v>
      </c>
      <c r="AX22">
        <f>'RESULTADOS QUINTO'!EY26</f>
        <v>1.52482685</v>
      </c>
      <c r="AY22">
        <f>'RESULTADOS QUINTO'!EZ26</f>
        <v>0</v>
      </c>
      <c r="AZ22">
        <f>'RESULTADOS QUINTO'!FA26</f>
        <v>2</v>
      </c>
      <c r="BA22">
        <f>'RESULTADOS QUINTO'!FB26</f>
        <v>0</v>
      </c>
      <c r="BB22">
        <f>'RESULTADOS QUINTO'!FC26</f>
        <v>2</v>
      </c>
      <c r="BC22">
        <f>'RESULTADOS QUINTO'!FD26</f>
        <v>1.4254114250000001</v>
      </c>
      <c r="BD22">
        <f>'RESULTADOS QUINTO'!FE26</f>
        <v>1</v>
      </c>
      <c r="BE22">
        <f>'RESULTADOS QUINTO'!FF26</f>
        <v>1</v>
      </c>
      <c r="BF22">
        <f>'RESULTADOS QUINTO'!FG26</f>
        <v>1.4254114250000001</v>
      </c>
      <c r="BG22">
        <f>'RESULTADOS QUINTO'!FH26</f>
        <v>2</v>
      </c>
      <c r="BH22">
        <f>'RESULTADOS QUINTO'!FI26</f>
        <v>1.1547487000000001</v>
      </c>
      <c r="BI22">
        <f>'RESULTADOS QUINTO'!FJ26</f>
        <v>2</v>
      </c>
      <c r="BJ22">
        <f>'RESULTADOS QUINTO'!FK26</f>
        <v>0</v>
      </c>
      <c r="BK22">
        <f>'RESULTADOS QUINTO'!FL26</f>
        <v>2.3094974000000001</v>
      </c>
      <c r="BL22">
        <f>'RESULTADOS QUINTO'!FM26</f>
        <v>3.7349088250000002</v>
      </c>
      <c r="BM22">
        <f>'RESULTADOS QUINTO'!FN26</f>
        <v>3</v>
      </c>
      <c r="BN22">
        <f>'RESULTADOS QUINTO'!FO26</f>
        <v>1.021414</v>
      </c>
      <c r="BO22">
        <f>'RESULTADOS QUINTO'!FP26</f>
        <v>3</v>
      </c>
      <c r="BP22">
        <f>'RESULTADOS QUINTO'!FQ26</f>
        <v>0</v>
      </c>
      <c r="BQ22">
        <f>'RESULTADOS QUINTO'!FR26</f>
        <v>3.0642420000000001</v>
      </c>
      <c r="BR22">
        <f>'RESULTADOS QUINTO'!FS26</f>
        <v>2</v>
      </c>
      <c r="BS22">
        <f>'RESULTADOS QUINTO'!FT26</f>
        <v>0.97144799999999998</v>
      </c>
      <c r="BT22">
        <f>'RESULTADOS QUINTO'!FU26</f>
        <v>2</v>
      </c>
      <c r="BU22">
        <f>'RESULTADOS QUINTO'!FV26</f>
        <v>0</v>
      </c>
      <c r="BV22">
        <f>'RESULTADOS QUINTO'!FW26</f>
        <v>1.942896</v>
      </c>
      <c r="BW22">
        <f>'RESULTADOS QUINTO'!FX26</f>
        <v>3</v>
      </c>
      <c r="BX22">
        <f>'RESULTADOS QUINTO'!FY26</f>
        <v>1.2698590000000001</v>
      </c>
      <c r="BY22">
        <f>'RESULTADOS QUINTO'!FZ26</f>
        <v>0</v>
      </c>
      <c r="BZ22">
        <f>'RESULTADOS QUINTO'!GA26</f>
        <v>3</v>
      </c>
      <c r="CA22">
        <f>'RESULTADOS QUINTO'!GB26</f>
        <v>0</v>
      </c>
      <c r="CB22">
        <f>'RESULTADOS QUINTO'!GC26</f>
        <v>2</v>
      </c>
      <c r="CC22">
        <f>'RESULTADOS QUINTO'!GD26</f>
        <v>1.2101409999999999</v>
      </c>
      <c r="CD22">
        <f>'RESULTADOS QUINTO'!GE26</f>
        <v>2</v>
      </c>
      <c r="CE22">
        <f>'RESULTADOS QUINTO'!GF26</f>
        <v>0</v>
      </c>
      <c r="CF22">
        <f>'RESULTADOS QUINTO'!GG26</f>
        <v>2.4202819999999998</v>
      </c>
      <c r="CG22">
        <f>'RESULTADOS QUINTO'!GH26</f>
        <v>1</v>
      </c>
      <c r="CH22">
        <f>'RESULTADOS QUINTO'!GI26</f>
        <v>0.80188999999999999</v>
      </c>
      <c r="CI22">
        <f>'RESULTADOS QUINTO'!GJ26</f>
        <v>1</v>
      </c>
      <c r="CJ22">
        <f>'RESULTADOS QUINTO'!GK26</f>
        <v>0</v>
      </c>
      <c r="CK22">
        <f>'RESULTADOS QUINTO'!GL26</f>
        <v>0.80188999999999999</v>
      </c>
      <c r="CL22">
        <f>'RESULTADOS QUINTO'!GM26</f>
        <v>1</v>
      </c>
      <c r="CM22">
        <f>'RESULTADOS QUINTO'!GN26</f>
        <v>0.79674</v>
      </c>
      <c r="CN22">
        <f>'RESULTADOS QUINTO'!GO26</f>
        <v>1</v>
      </c>
      <c r="CO22">
        <f>'RESULTADOS QUINTO'!GP26</f>
        <v>0</v>
      </c>
      <c r="CP22">
        <f>'RESULTADOS QUINTO'!GQ26</f>
        <v>0.79674</v>
      </c>
      <c r="CQ22">
        <f>'RESULTADOS QUINTO'!GR26</f>
        <v>2</v>
      </c>
      <c r="CR22">
        <f>'RESULTADOS QUINTO'!GS26</f>
        <v>1.1258699999999999</v>
      </c>
      <c r="CS22">
        <f>'RESULTADOS QUINTO'!GT26</f>
        <v>2</v>
      </c>
      <c r="CT22">
        <f>'RESULTADOS QUINTO'!GU26</f>
        <v>0</v>
      </c>
      <c r="CU22">
        <f>'RESULTADOS QUINTO'!GV26</f>
        <v>2.2517399999999999</v>
      </c>
      <c r="CV22">
        <f>'RESULTADOS QUINTO'!GW26</f>
        <v>2</v>
      </c>
      <c r="CW22">
        <f>'RESULTADOS QUINTO'!GX26</f>
        <v>1.2413000000000001</v>
      </c>
      <c r="CX22">
        <f>'RESULTADOS QUINTO'!GY26</f>
        <v>2</v>
      </c>
      <c r="CY22">
        <f>'RESULTADOS QUINTO'!GZ26</f>
        <v>0</v>
      </c>
      <c r="CZ22">
        <f>'RESULTADOS QUINTO'!HA26</f>
        <v>2.4826000000000001</v>
      </c>
      <c r="DA22">
        <f>'RESULTADOS QUINTO'!HB26</f>
        <v>13.760389999999999</v>
      </c>
      <c r="DB22">
        <f>'RESULTADOS QUINTO'!HC26</f>
        <v>1</v>
      </c>
      <c r="DC22">
        <f>'RESULTADOS QUINTO'!HD26</f>
        <v>1.12415</v>
      </c>
      <c r="DD22">
        <f>'RESULTADOS QUINTO'!HE26</f>
        <v>1</v>
      </c>
      <c r="DE22">
        <f>'RESULTADOS QUINTO'!HF26</f>
        <v>0</v>
      </c>
      <c r="DF22">
        <f>'RESULTADOS QUINTO'!HG26</f>
        <v>1.12415</v>
      </c>
      <c r="DG22">
        <f>'RESULTADOS QUINTO'!HH26</f>
        <v>2</v>
      </c>
      <c r="DH22">
        <f>'RESULTADOS QUINTO'!HI26</f>
        <v>1.1006800000000001</v>
      </c>
      <c r="DI22">
        <f>'RESULTADOS QUINTO'!HJ26</f>
        <v>2</v>
      </c>
      <c r="DJ22">
        <f>'RESULTADOS QUINTO'!HK26</f>
        <v>0</v>
      </c>
      <c r="DK22">
        <f>'RESULTADOS QUINTO'!HL26</f>
        <v>2.2013600000000002</v>
      </c>
      <c r="DL22">
        <f>'RESULTADOS QUINTO'!HM26</f>
        <v>2</v>
      </c>
      <c r="DM22">
        <f>'RESULTADOS QUINTO'!HN26</f>
        <v>1.1006800000000001</v>
      </c>
      <c r="DN22">
        <f>'RESULTADOS QUINTO'!HO26</f>
        <v>2</v>
      </c>
      <c r="DO22">
        <f>'RESULTADOS QUINTO'!HP26</f>
        <v>0</v>
      </c>
      <c r="DP22">
        <f>'RESULTADOS QUINTO'!HQ26</f>
        <v>2.2013600000000002</v>
      </c>
      <c r="DQ22">
        <f>'RESULTADOS QUINTO'!HR26</f>
        <v>2</v>
      </c>
      <c r="DR22">
        <f>'RESULTADOS QUINTO'!HS26</f>
        <v>1.12415</v>
      </c>
      <c r="DS22">
        <f>'RESULTADOS QUINTO'!HT26</f>
        <v>2</v>
      </c>
      <c r="DT22">
        <f>'RESULTADOS QUINTO'!HU26</f>
        <v>0</v>
      </c>
      <c r="DU22">
        <f>'RESULTADOS QUINTO'!HV26</f>
        <v>2.2483</v>
      </c>
      <c r="DV22">
        <f>'RESULTADOS QUINTO'!HW26</f>
        <v>7.775170000000001</v>
      </c>
      <c r="EQ22" s="497"/>
      <c r="ER22">
        <f>'RANKING-QUINTOS'!A23</f>
        <v>19</v>
      </c>
      <c r="ES22" t="str">
        <f>'RANKING-QUINTOS'!B23</f>
        <v>VALENZUELA  CUERVO  CAMILA MARICELA</v>
      </c>
      <c r="ET22" s="42" t="str">
        <f>'RANKING-QUINTOS'!C23</f>
        <v>5A</v>
      </c>
      <c r="EU22">
        <f>'RANKING-QUINTOS'!D23</f>
        <v>23.630593250000004</v>
      </c>
      <c r="EV22">
        <f>'RANKING-QUINTOS'!E23</f>
        <v>25</v>
      </c>
      <c r="EW22">
        <f>'RANKING-QUINTOS'!F23</f>
        <v>0</v>
      </c>
      <c r="EX22" t="str">
        <f>'RANKING-QUINTOS'!G23</f>
        <v>ARPITA  MAMANI  KIARA YARUSHKA GERALDYNE</v>
      </c>
      <c r="EY22" s="42" t="str">
        <f>'RANKING-QUINTOS'!H23</f>
        <v>5B</v>
      </c>
      <c r="EZ22">
        <f>'RANKING-QUINTOS'!I23</f>
        <v>25.131172374999998</v>
      </c>
      <c r="FA22">
        <f>'RANKING-QUINTOS'!J23</f>
        <v>19</v>
      </c>
      <c r="FB22" s="45">
        <f>'RANKING-QUINTOS'!K23</f>
        <v>12.503045889445762</v>
      </c>
      <c r="FC22" s="43"/>
    </row>
    <row r="23" spans="2:159" ht="16.149999999999999" customHeight="1">
      <c r="B23" s="458"/>
      <c r="C23" s="23" t="s">
        <v>241</v>
      </c>
      <c r="D23" s="14">
        <f>AB2</f>
        <v>0</v>
      </c>
      <c r="E23" s="14">
        <f>AC2</f>
        <v>0</v>
      </c>
      <c r="F23" s="14">
        <f>AD2</f>
        <v>0</v>
      </c>
      <c r="G23" s="14">
        <f>AE2</f>
        <v>0</v>
      </c>
      <c r="H23" s="14">
        <f>AF2</f>
        <v>0</v>
      </c>
      <c r="I23" s="458"/>
      <c r="J23" t="str">
        <f>'RESULTADOS QUINTO'!DK27</f>
        <v>CamVal04</v>
      </c>
      <c r="K23" t="str">
        <f>'RESULTADOS QUINTO'!DL27</f>
        <v>VALENZUELA  CUERVO  CAMILA MARICELA</v>
      </c>
      <c r="L23">
        <f>'RESULTADOS QUINTO'!DM27</f>
        <v>5</v>
      </c>
      <c r="M23" t="str">
        <f>'RESULTADOS QUINTO'!DN27</f>
        <v>A</v>
      </c>
      <c r="N23" t="str">
        <f>'RESULTADOS QUINTO'!DO27</f>
        <v>7 DE MAYO</v>
      </c>
      <c r="O23" t="str">
        <f>'RESULTADOS QUINTO'!DP27</f>
        <v>RANKING</v>
      </c>
      <c r="P23">
        <f>'RESULTADOS QUINTO'!DQ27</f>
        <v>25</v>
      </c>
      <c r="Q23" t="str">
        <f>'RESULTADOS QUINTO'!DR27</f>
        <v xml:space="preserve"> </v>
      </c>
      <c r="R23">
        <f>'RESULTADOS QUINTO'!DS27</f>
        <v>33</v>
      </c>
      <c r="S23">
        <f>'RESULTADOS QUINTO'!DT27</f>
        <v>20</v>
      </c>
      <c r="T23">
        <f>'RESULTADOS QUINTO'!DU27</f>
        <v>13</v>
      </c>
      <c r="U23">
        <f>'RESULTADOS QUINTO'!DV27</f>
        <v>23.630593250000004</v>
      </c>
      <c r="V23">
        <f>'RESULTADOS QUINTO'!DW27</f>
        <v>12</v>
      </c>
      <c r="W23">
        <f>'RESULTADOS QUINTO'!DX27</f>
        <v>0.60606060606060608</v>
      </c>
      <c r="X23">
        <f>'RESULTADOS QUINTO'!DY27</f>
        <v>0</v>
      </c>
      <c r="Y23">
        <f>'RESULTADOS QUINTO'!DZ27</f>
        <v>0</v>
      </c>
      <c r="Z23">
        <f>'RESULTADOS QUINTO'!EA27</f>
        <v>0</v>
      </c>
      <c r="AA23">
        <f>'RESULTADOS QUINTO'!EB27</f>
        <v>0</v>
      </c>
      <c r="AB23">
        <f>'RESULTADOS QUINTO'!EC27</f>
        <v>1</v>
      </c>
      <c r="AC23">
        <f>'RESULTADOS QUINTO'!ED27</f>
        <v>1.6782674</v>
      </c>
      <c r="AD23">
        <f>'RESULTADOS QUINTO'!EE27</f>
        <v>1</v>
      </c>
      <c r="AE23">
        <f>'RESULTADOS QUINTO'!EF27</f>
        <v>0</v>
      </c>
      <c r="AF23">
        <f>'RESULTADOS QUINTO'!EG27</f>
        <v>1.6782674</v>
      </c>
      <c r="AG23">
        <f>'RESULTADOS QUINTO'!EH27</f>
        <v>1</v>
      </c>
      <c r="AH23">
        <f>'RESULTADOS QUINTO'!EI27</f>
        <v>1.6587874499999999</v>
      </c>
      <c r="AI23">
        <f>'RESULTADOS QUINTO'!EJ27</f>
        <v>1</v>
      </c>
      <c r="AJ23">
        <f>'RESULTADOS QUINTO'!EK27</f>
        <v>0</v>
      </c>
      <c r="AK23">
        <f>'RESULTADOS QUINTO'!EL27</f>
        <v>1.6587874499999999</v>
      </c>
      <c r="AL23">
        <f>'RESULTADOS QUINTO'!EM27</f>
        <v>1</v>
      </c>
      <c r="AM23">
        <f>'RESULTADOS QUINTO'!EN27</f>
        <v>1.6495770000000001</v>
      </c>
      <c r="AN23">
        <f>'RESULTADOS QUINTO'!EO27</f>
        <v>1</v>
      </c>
      <c r="AO23">
        <f>'RESULTADOS QUINTO'!EP27</f>
        <v>0</v>
      </c>
      <c r="AP23">
        <f>'RESULTADOS QUINTO'!EQ27</f>
        <v>1.6495770000000001</v>
      </c>
      <c r="AQ23">
        <f>'RESULTADOS QUINTO'!ER27</f>
        <v>1</v>
      </c>
      <c r="AR23">
        <f>'RESULTADOS QUINTO'!ES27</f>
        <v>1.6583374</v>
      </c>
      <c r="AS23">
        <f>'RESULTADOS QUINTO'!ET27</f>
        <v>0</v>
      </c>
      <c r="AT23">
        <f>'RESULTADOS QUINTO'!EU27</f>
        <v>1</v>
      </c>
      <c r="AU23">
        <f>'RESULTADOS QUINTO'!EV27</f>
        <v>0</v>
      </c>
      <c r="AV23">
        <f>'RESULTADOS QUINTO'!EW27</f>
        <v>4.9866318500000002</v>
      </c>
      <c r="AW23">
        <f>'RESULTADOS QUINTO'!EX27</f>
        <v>2</v>
      </c>
      <c r="AX23">
        <f>'RESULTADOS QUINTO'!EY27</f>
        <v>1.52482685</v>
      </c>
      <c r="AY23">
        <f>'RESULTADOS QUINTO'!EZ27</f>
        <v>0</v>
      </c>
      <c r="AZ23">
        <f>'RESULTADOS QUINTO'!FA27</f>
        <v>2</v>
      </c>
      <c r="BA23">
        <f>'RESULTADOS QUINTO'!FB27</f>
        <v>0</v>
      </c>
      <c r="BB23">
        <f>'RESULTADOS QUINTO'!FC27</f>
        <v>2</v>
      </c>
      <c r="BC23">
        <f>'RESULTADOS QUINTO'!FD27</f>
        <v>1.4254114250000001</v>
      </c>
      <c r="BD23">
        <f>'RESULTADOS QUINTO'!FE27</f>
        <v>0</v>
      </c>
      <c r="BE23">
        <f>'RESULTADOS QUINTO'!FF27</f>
        <v>2</v>
      </c>
      <c r="BF23">
        <f>'RESULTADOS QUINTO'!FG27</f>
        <v>0</v>
      </c>
      <c r="BG23">
        <f>'RESULTADOS QUINTO'!FH27</f>
        <v>2</v>
      </c>
      <c r="BH23">
        <f>'RESULTADOS QUINTO'!FI27</f>
        <v>1.1547487000000001</v>
      </c>
      <c r="BI23">
        <f>'RESULTADOS QUINTO'!FJ27</f>
        <v>2</v>
      </c>
      <c r="BJ23">
        <f>'RESULTADOS QUINTO'!FK27</f>
        <v>0</v>
      </c>
      <c r="BK23">
        <f>'RESULTADOS QUINTO'!FL27</f>
        <v>2.3094974000000001</v>
      </c>
      <c r="BL23">
        <f>'RESULTADOS QUINTO'!FM27</f>
        <v>2.3094974000000001</v>
      </c>
      <c r="BM23">
        <f>'RESULTADOS QUINTO'!FN27</f>
        <v>3</v>
      </c>
      <c r="BN23">
        <f>'RESULTADOS QUINTO'!FO27</f>
        <v>1.021414</v>
      </c>
      <c r="BO23">
        <f>'RESULTADOS QUINTO'!FP27</f>
        <v>2</v>
      </c>
      <c r="BP23">
        <f>'RESULTADOS QUINTO'!FQ27</f>
        <v>1</v>
      </c>
      <c r="BQ23">
        <f>'RESULTADOS QUINTO'!FR27</f>
        <v>2.0428280000000001</v>
      </c>
      <c r="BR23">
        <f>'RESULTADOS QUINTO'!FS27</f>
        <v>2</v>
      </c>
      <c r="BS23">
        <f>'RESULTADOS QUINTO'!FT27</f>
        <v>0.97144799999999998</v>
      </c>
      <c r="BT23">
        <f>'RESULTADOS QUINTO'!FU27</f>
        <v>2</v>
      </c>
      <c r="BU23">
        <f>'RESULTADOS QUINTO'!FV27</f>
        <v>0</v>
      </c>
      <c r="BV23">
        <f>'RESULTADOS QUINTO'!FW27</f>
        <v>1.942896</v>
      </c>
      <c r="BW23">
        <f>'RESULTADOS QUINTO'!FX27</f>
        <v>3</v>
      </c>
      <c r="BX23">
        <f>'RESULTADOS QUINTO'!FY27</f>
        <v>1.2698590000000001</v>
      </c>
      <c r="BY23">
        <f>'RESULTADOS QUINTO'!FZ27</f>
        <v>1</v>
      </c>
      <c r="BZ23">
        <f>'RESULTADOS QUINTO'!GA27</f>
        <v>2</v>
      </c>
      <c r="CA23">
        <f>'RESULTADOS QUINTO'!GB27</f>
        <v>1.2698590000000001</v>
      </c>
      <c r="CB23">
        <f>'RESULTADOS QUINTO'!GC27</f>
        <v>2</v>
      </c>
      <c r="CC23">
        <f>'RESULTADOS QUINTO'!GD27</f>
        <v>1.2101409999999999</v>
      </c>
      <c r="CD23">
        <f>'RESULTADOS QUINTO'!GE27</f>
        <v>1</v>
      </c>
      <c r="CE23">
        <f>'RESULTADOS QUINTO'!GF27</f>
        <v>1</v>
      </c>
      <c r="CF23">
        <f>'RESULTADOS QUINTO'!GG27</f>
        <v>1.2101409999999999</v>
      </c>
      <c r="CG23">
        <f>'RESULTADOS QUINTO'!GH27</f>
        <v>1</v>
      </c>
      <c r="CH23">
        <f>'RESULTADOS QUINTO'!GI27</f>
        <v>0.80188999999999999</v>
      </c>
      <c r="CI23">
        <f>'RESULTADOS QUINTO'!GJ27</f>
        <v>1</v>
      </c>
      <c r="CJ23">
        <f>'RESULTADOS QUINTO'!GK27</f>
        <v>0</v>
      </c>
      <c r="CK23">
        <f>'RESULTADOS QUINTO'!GL27</f>
        <v>0.80188999999999999</v>
      </c>
      <c r="CL23">
        <f>'RESULTADOS QUINTO'!GM27</f>
        <v>1</v>
      </c>
      <c r="CM23">
        <f>'RESULTADOS QUINTO'!GN27</f>
        <v>0.79674</v>
      </c>
      <c r="CN23">
        <f>'RESULTADOS QUINTO'!GO27</f>
        <v>0</v>
      </c>
      <c r="CO23">
        <f>'RESULTADOS QUINTO'!GP27</f>
        <v>1</v>
      </c>
      <c r="CP23">
        <f>'RESULTADOS QUINTO'!GQ27</f>
        <v>0</v>
      </c>
      <c r="CQ23">
        <f>'RESULTADOS QUINTO'!GR27</f>
        <v>2</v>
      </c>
      <c r="CR23">
        <f>'RESULTADOS QUINTO'!GS27</f>
        <v>1.1258699999999999</v>
      </c>
      <c r="CS23">
        <f>'RESULTADOS QUINTO'!GT27</f>
        <v>2</v>
      </c>
      <c r="CT23">
        <f>'RESULTADOS QUINTO'!GU27</f>
        <v>0</v>
      </c>
      <c r="CU23">
        <f>'RESULTADOS QUINTO'!GV27</f>
        <v>2.2517399999999999</v>
      </c>
      <c r="CV23">
        <f>'RESULTADOS QUINTO'!GW27</f>
        <v>2</v>
      </c>
      <c r="CW23">
        <f>'RESULTADOS QUINTO'!GX27</f>
        <v>1.2413000000000001</v>
      </c>
      <c r="CX23">
        <f>'RESULTADOS QUINTO'!GY27</f>
        <v>1</v>
      </c>
      <c r="CY23">
        <f>'RESULTADOS QUINTO'!GZ27</f>
        <v>1</v>
      </c>
      <c r="CZ23">
        <f>'RESULTADOS QUINTO'!HA27</f>
        <v>1.2413000000000001</v>
      </c>
      <c r="DA23">
        <f>'RESULTADOS QUINTO'!HB27</f>
        <v>10.760654000000001</v>
      </c>
      <c r="DB23">
        <f>'RESULTADOS QUINTO'!HC27</f>
        <v>1</v>
      </c>
      <c r="DC23">
        <f>'RESULTADOS QUINTO'!HD27</f>
        <v>1.12415</v>
      </c>
      <c r="DD23">
        <f>'RESULTADOS QUINTO'!HE27</f>
        <v>1</v>
      </c>
      <c r="DE23">
        <f>'RESULTADOS QUINTO'!HF27</f>
        <v>0</v>
      </c>
      <c r="DF23">
        <f>'RESULTADOS QUINTO'!HG27</f>
        <v>1.12415</v>
      </c>
      <c r="DG23">
        <f>'RESULTADOS QUINTO'!HH27</f>
        <v>2</v>
      </c>
      <c r="DH23">
        <f>'RESULTADOS QUINTO'!HI27</f>
        <v>1.1006800000000001</v>
      </c>
      <c r="DI23">
        <f>'RESULTADOS QUINTO'!HJ27</f>
        <v>0</v>
      </c>
      <c r="DJ23">
        <f>'RESULTADOS QUINTO'!HK27</f>
        <v>2</v>
      </c>
      <c r="DK23">
        <f>'RESULTADOS QUINTO'!HL27</f>
        <v>0</v>
      </c>
      <c r="DL23">
        <f>'RESULTADOS QUINTO'!HM27</f>
        <v>2</v>
      </c>
      <c r="DM23">
        <f>'RESULTADOS QUINTO'!HN27</f>
        <v>1.1006800000000001</v>
      </c>
      <c r="DN23">
        <f>'RESULTADOS QUINTO'!HO27</f>
        <v>2</v>
      </c>
      <c r="DO23">
        <f>'RESULTADOS QUINTO'!HP27</f>
        <v>0</v>
      </c>
      <c r="DP23">
        <f>'RESULTADOS QUINTO'!HQ27</f>
        <v>2.2013600000000002</v>
      </c>
      <c r="DQ23">
        <f>'RESULTADOS QUINTO'!HR27</f>
        <v>2</v>
      </c>
      <c r="DR23">
        <f>'RESULTADOS QUINTO'!HS27</f>
        <v>1.12415</v>
      </c>
      <c r="DS23">
        <f>'RESULTADOS QUINTO'!HT27</f>
        <v>2</v>
      </c>
      <c r="DT23">
        <f>'RESULTADOS QUINTO'!HU27</f>
        <v>0</v>
      </c>
      <c r="DU23">
        <f>'RESULTADOS QUINTO'!HV27</f>
        <v>2.2483</v>
      </c>
      <c r="DV23">
        <f>'RESULTADOS QUINTO'!HW27</f>
        <v>5.5738099999999999</v>
      </c>
      <c r="EQ23" s="497"/>
      <c r="ER23">
        <f>'RANKING-QUINTOS'!A24</f>
        <v>20</v>
      </c>
      <c r="ES23" t="str">
        <f>'RANKING-QUINTOS'!B24</f>
        <v>VARGAS  CONZA  ALENDA JAZMIN</v>
      </c>
      <c r="ET23" s="42" t="str">
        <f>'RANKING-QUINTOS'!C24</f>
        <v>5A</v>
      </c>
      <c r="EU23">
        <f>'RANKING-QUINTOS'!D24</f>
        <v>22.4749555</v>
      </c>
      <c r="EV23">
        <f>'RANKING-QUINTOS'!E24</f>
        <v>27</v>
      </c>
      <c r="EW23">
        <f>'RANKING-QUINTOS'!F24</f>
        <v>0</v>
      </c>
      <c r="EX23" t="str">
        <f>'RANKING-QUINTOS'!G24</f>
        <v>BATALLANOS  QUINO  ARIANA SOFIA DEL CARMEN</v>
      </c>
      <c r="EY23" s="42" t="str">
        <f>'RANKING-QUINTOS'!H24</f>
        <v>5A</v>
      </c>
      <c r="EZ23">
        <f>'RANKING-QUINTOS'!I24</f>
        <v>24.918968499999998</v>
      </c>
      <c r="FA23">
        <f>'RANKING-QUINTOS'!J24</f>
        <v>20</v>
      </c>
      <c r="FB23" s="45">
        <f>'RANKING-QUINTOS'!K24</f>
        <v>12.397472032904053</v>
      </c>
      <c r="FC23" s="43"/>
    </row>
    <row r="24" spans="2:159" ht="16.149999999999999" customHeight="1">
      <c r="B24" s="458"/>
      <c r="C24" s="23" t="s">
        <v>242</v>
      </c>
      <c r="D24" s="14">
        <f>AG2</f>
        <v>0</v>
      </c>
      <c r="E24" s="14">
        <f>AH2</f>
        <v>0</v>
      </c>
      <c r="F24" s="14">
        <f>AI2</f>
        <v>0</v>
      </c>
      <c r="G24" s="14">
        <f>AJ2</f>
        <v>0</v>
      </c>
      <c r="H24" s="14">
        <f>AK2</f>
        <v>0</v>
      </c>
      <c r="I24" s="458"/>
      <c r="J24" t="str">
        <f>'RESULTADOS QUINTO'!DK28</f>
        <v>AleVC613</v>
      </c>
      <c r="K24" t="str">
        <f>'RESULTADOS QUINTO'!DL28</f>
        <v>VARGAS  CONZA  ALENDA JAZMIN</v>
      </c>
      <c r="L24">
        <f>'RESULTADOS QUINTO'!DM28</f>
        <v>5</v>
      </c>
      <c r="M24" t="str">
        <f>'RESULTADOS QUINTO'!DN28</f>
        <v>A</v>
      </c>
      <c r="N24" t="str">
        <f>'RESULTADOS QUINTO'!DO28</f>
        <v>7 DE MAYO</v>
      </c>
      <c r="O24" t="str">
        <f>'RESULTADOS QUINTO'!DP28</f>
        <v>RANKING</v>
      </c>
      <c r="P24">
        <f>'RESULTADOS QUINTO'!DQ28</f>
        <v>27</v>
      </c>
      <c r="Q24" t="str">
        <f>'RESULTADOS QUINTO'!DR28</f>
        <v xml:space="preserve"> </v>
      </c>
      <c r="R24">
        <f>'RESULTADOS QUINTO'!DS28</f>
        <v>33</v>
      </c>
      <c r="S24">
        <f>'RESULTADOS QUINTO'!DT28</f>
        <v>18</v>
      </c>
      <c r="T24">
        <f>'RESULTADOS QUINTO'!DU28</f>
        <v>15</v>
      </c>
      <c r="U24">
        <f>'RESULTADOS QUINTO'!DV28</f>
        <v>22.4749555</v>
      </c>
      <c r="V24">
        <f>'RESULTADOS QUINTO'!DW28</f>
        <v>11</v>
      </c>
      <c r="W24">
        <f>'RESULTADOS QUINTO'!DX28</f>
        <v>0.54545454545454541</v>
      </c>
      <c r="X24">
        <f>'RESULTADOS QUINTO'!DY28</f>
        <v>0</v>
      </c>
      <c r="Y24">
        <f>'RESULTADOS QUINTO'!DZ28</f>
        <v>0</v>
      </c>
      <c r="Z24">
        <f>'RESULTADOS QUINTO'!EA28</f>
        <v>0</v>
      </c>
      <c r="AA24">
        <f>'RESULTADOS QUINTO'!EB28</f>
        <v>0</v>
      </c>
      <c r="AB24">
        <f>'RESULTADOS QUINTO'!EC28</f>
        <v>1</v>
      </c>
      <c r="AC24">
        <f>'RESULTADOS QUINTO'!ED28</f>
        <v>1.6782674</v>
      </c>
      <c r="AD24">
        <f>'RESULTADOS QUINTO'!EE28</f>
        <v>1</v>
      </c>
      <c r="AE24">
        <f>'RESULTADOS QUINTO'!EF28</f>
        <v>0</v>
      </c>
      <c r="AF24">
        <f>'RESULTADOS QUINTO'!EG28</f>
        <v>1.6782674</v>
      </c>
      <c r="AG24">
        <f>'RESULTADOS QUINTO'!EH28</f>
        <v>1</v>
      </c>
      <c r="AH24">
        <f>'RESULTADOS QUINTO'!EI28</f>
        <v>1.6587874499999999</v>
      </c>
      <c r="AI24">
        <f>'RESULTADOS QUINTO'!EJ28</f>
        <v>0</v>
      </c>
      <c r="AJ24">
        <f>'RESULTADOS QUINTO'!EK28</f>
        <v>1</v>
      </c>
      <c r="AK24">
        <f>'RESULTADOS QUINTO'!EL28</f>
        <v>0</v>
      </c>
      <c r="AL24">
        <f>'RESULTADOS QUINTO'!EM28</f>
        <v>1</v>
      </c>
      <c r="AM24">
        <f>'RESULTADOS QUINTO'!EN28</f>
        <v>1.6495770000000001</v>
      </c>
      <c r="AN24">
        <f>'RESULTADOS QUINTO'!EO28</f>
        <v>1</v>
      </c>
      <c r="AO24">
        <f>'RESULTADOS QUINTO'!EP28</f>
        <v>0</v>
      </c>
      <c r="AP24">
        <f>'RESULTADOS QUINTO'!EQ28</f>
        <v>1.6495770000000001</v>
      </c>
      <c r="AQ24">
        <f>'RESULTADOS QUINTO'!ER28</f>
        <v>1</v>
      </c>
      <c r="AR24">
        <f>'RESULTADOS QUINTO'!ES28</f>
        <v>1.6583374</v>
      </c>
      <c r="AS24">
        <f>'RESULTADOS QUINTO'!ET28</f>
        <v>0</v>
      </c>
      <c r="AT24">
        <f>'RESULTADOS QUINTO'!EU28</f>
        <v>1</v>
      </c>
      <c r="AU24">
        <f>'RESULTADOS QUINTO'!EV28</f>
        <v>0</v>
      </c>
      <c r="AV24">
        <f>'RESULTADOS QUINTO'!EW28</f>
        <v>3.3278444</v>
      </c>
      <c r="AW24">
        <f>'RESULTADOS QUINTO'!EX28</f>
        <v>2</v>
      </c>
      <c r="AX24">
        <f>'RESULTADOS QUINTO'!EY28</f>
        <v>1.52482685</v>
      </c>
      <c r="AY24">
        <f>'RESULTADOS QUINTO'!EZ28</f>
        <v>2</v>
      </c>
      <c r="AZ24">
        <f>'RESULTADOS QUINTO'!FA28</f>
        <v>0</v>
      </c>
      <c r="BA24">
        <f>'RESULTADOS QUINTO'!FB28</f>
        <v>3.0496536999999999</v>
      </c>
      <c r="BB24">
        <f>'RESULTADOS QUINTO'!FC28</f>
        <v>2</v>
      </c>
      <c r="BC24">
        <f>'RESULTADOS QUINTO'!FD28</f>
        <v>1.4254114250000001</v>
      </c>
      <c r="BD24">
        <f>'RESULTADOS QUINTO'!FE28</f>
        <v>0</v>
      </c>
      <c r="BE24">
        <f>'RESULTADOS QUINTO'!FF28</f>
        <v>2</v>
      </c>
      <c r="BF24">
        <f>'RESULTADOS QUINTO'!FG28</f>
        <v>0</v>
      </c>
      <c r="BG24">
        <f>'RESULTADOS QUINTO'!FH28</f>
        <v>2</v>
      </c>
      <c r="BH24">
        <f>'RESULTADOS QUINTO'!FI28</f>
        <v>1.1547487000000001</v>
      </c>
      <c r="BI24">
        <f>'RESULTADOS QUINTO'!FJ28</f>
        <v>2</v>
      </c>
      <c r="BJ24">
        <f>'RESULTADOS QUINTO'!FK28</f>
        <v>0</v>
      </c>
      <c r="BK24">
        <f>'RESULTADOS QUINTO'!FL28</f>
        <v>2.3094974000000001</v>
      </c>
      <c r="BL24">
        <f>'RESULTADOS QUINTO'!FM28</f>
        <v>5.3591511000000001</v>
      </c>
      <c r="BM24">
        <f>'RESULTADOS QUINTO'!FN28</f>
        <v>3</v>
      </c>
      <c r="BN24">
        <f>'RESULTADOS QUINTO'!FO28</f>
        <v>1.021414</v>
      </c>
      <c r="BO24">
        <f>'RESULTADOS QUINTO'!FP28</f>
        <v>1</v>
      </c>
      <c r="BP24">
        <f>'RESULTADOS QUINTO'!FQ28</f>
        <v>2</v>
      </c>
      <c r="BQ24">
        <f>'RESULTADOS QUINTO'!FR28</f>
        <v>1.021414</v>
      </c>
      <c r="BR24">
        <f>'RESULTADOS QUINTO'!FS28</f>
        <v>2</v>
      </c>
      <c r="BS24">
        <f>'RESULTADOS QUINTO'!FT28</f>
        <v>0.97144799999999998</v>
      </c>
      <c r="BT24">
        <f>'RESULTADOS QUINTO'!FU28</f>
        <v>2</v>
      </c>
      <c r="BU24">
        <f>'RESULTADOS QUINTO'!FV28</f>
        <v>0</v>
      </c>
      <c r="BV24">
        <f>'RESULTADOS QUINTO'!FW28</f>
        <v>1.942896</v>
      </c>
      <c r="BW24">
        <f>'RESULTADOS QUINTO'!FX28</f>
        <v>3</v>
      </c>
      <c r="BX24">
        <f>'RESULTADOS QUINTO'!FY28</f>
        <v>1.2698590000000001</v>
      </c>
      <c r="BY24">
        <f>'RESULTADOS QUINTO'!FZ28</f>
        <v>0</v>
      </c>
      <c r="BZ24">
        <f>'RESULTADOS QUINTO'!GA28</f>
        <v>3</v>
      </c>
      <c r="CA24">
        <f>'RESULTADOS QUINTO'!GB28</f>
        <v>0</v>
      </c>
      <c r="CB24">
        <f>'RESULTADOS QUINTO'!GC28</f>
        <v>2</v>
      </c>
      <c r="CC24">
        <f>'RESULTADOS QUINTO'!GD28</f>
        <v>1.2101409999999999</v>
      </c>
      <c r="CD24">
        <f>'RESULTADOS QUINTO'!GE28</f>
        <v>0</v>
      </c>
      <c r="CE24">
        <f>'RESULTADOS QUINTO'!GF28</f>
        <v>2</v>
      </c>
      <c r="CF24">
        <f>'RESULTADOS QUINTO'!GG28</f>
        <v>0</v>
      </c>
      <c r="CG24">
        <f>'RESULTADOS QUINTO'!GH28</f>
        <v>1</v>
      </c>
      <c r="CH24">
        <f>'RESULTADOS QUINTO'!GI28</f>
        <v>0.80188999999999999</v>
      </c>
      <c r="CI24">
        <f>'RESULTADOS QUINTO'!GJ28</f>
        <v>0</v>
      </c>
      <c r="CJ24">
        <f>'RESULTADOS QUINTO'!GK28</f>
        <v>1</v>
      </c>
      <c r="CK24">
        <f>'RESULTADOS QUINTO'!GL28</f>
        <v>0</v>
      </c>
      <c r="CL24">
        <f>'RESULTADOS QUINTO'!GM28</f>
        <v>1</v>
      </c>
      <c r="CM24">
        <f>'RESULTADOS QUINTO'!GN28</f>
        <v>0.79674</v>
      </c>
      <c r="CN24">
        <f>'RESULTADOS QUINTO'!GO28</f>
        <v>1</v>
      </c>
      <c r="CO24">
        <f>'RESULTADOS QUINTO'!GP28</f>
        <v>0</v>
      </c>
      <c r="CP24">
        <f>'RESULTADOS QUINTO'!GQ28</f>
        <v>0.79674</v>
      </c>
      <c r="CQ24">
        <f>'RESULTADOS QUINTO'!GR28</f>
        <v>2</v>
      </c>
      <c r="CR24">
        <f>'RESULTADOS QUINTO'!GS28</f>
        <v>1.1258699999999999</v>
      </c>
      <c r="CS24">
        <f>'RESULTADOS QUINTO'!GT28</f>
        <v>2</v>
      </c>
      <c r="CT24">
        <f>'RESULTADOS QUINTO'!GU28</f>
        <v>0</v>
      </c>
      <c r="CU24">
        <f>'RESULTADOS QUINTO'!GV28</f>
        <v>2.2517399999999999</v>
      </c>
      <c r="CV24">
        <f>'RESULTADOS QUINTO'!GW28</f>
        <v>2</v>
      </c>
      <c r="CW24">
        <f>'RESULTADOS QUINTO'!GX28</f>
        <v>1.2413000000000001</v>
      </c>
      <c r="CX24">
        <f>'RESULTADOS QUINTO'!GY28</f>
        <v>0</v>
      </c>
      <c r="CY24">
        <f>'RESULTADOS QUINTO'!GZ28</f>
        <v>2</v>
      </c>
      <c r="CZ24">
        <f>'RESULTADOS QUINTO'!HA28</f>
        <v>0</v>
      </c>
      <c r="DA24">
        <f>'RESULTADOS QUINTO'!HB28</f>
        <v>6.0127899999999999</v>
      </c>
      <c r="DB24">
        <f>'RESULTADOS QUINTO'!HC28</f>
        <v>1</v>
      </c>
      <c r="DC24">
        <f>'RESULTADOS QUINTO'!HD28</f>
        <v>1.12415</v>
      </c>
      <c r="DD24">
        <f>'RESULTADOS QUINTO'!HE28</f>
        <v>1</v>
      </c>
      <c r="DE24">
        <f>'RESULTADOS QUINTO'!HF28</f>
        <v>0</v>
      </c>
      <c r="DF24">
        <f>'RESULTADOS QUINTO'!HG28</f>
        <v>1.12415</v>
      </c>
      <c r="DG24">
        <f>'RESULTADOS QUINTO'!HH28</f>
        <v>2</v>
      </c>
      <c r="DH24">
        <f>'RESULTADOS QUINTO'!HI28</f>
        <v>1.1006800000000001</v>
      </c>
      <c r="DI24">
        <f>'RESULTADOS QUINTO'!HJ28</f>
        <v>2</v>
      </c>
      <c r="DJ24">
        <f>'RESULTADOS QUINTO'!HK28</f>
        <v>0</v>
      </c>
      <c r="DK24">
        <f>'RESULTADOS QUINTO'!HL28</f>
        <v>2.2013600000000002</v>
      </c>
      <c r="DL24">
        <f>'RESULTADOS QUINTO'!HM28</f>
        <v>2</v>
      </c>
      <c r="DM24">
        <f>'RESULTADOS QUINTO'!HN28</f>
        <v>1.1006800000000001</v>
      </c>
      <c r="DN24">
        <f>'RESULTADOS QUINTO'!HO28</f>
        <v>2</v>
      </c>
      <c r="DO24">
        <f>'RESULTADOS QUINTO'!HP28</f>
        <v>0</v>
      </c>
      <c r="DP24">
        <f>'RESULTADOS QUINTO'!HQ28</f>
        <v>2.2013600000000002</v>
      </c>
      <c r="DQ24">
        <f>'RESULTADOS QUINTO'!HR28</f>
        <v>2</v>
      </c>
      <c r="DR24">
        <f>'RESULTADOS QUINTO'!HS28</f>
        <v>1.12415</v>
      </c>
      <c r="DS24">
        <f>'RESULTADOS QUINTO'!HT28</f>
        <v>2</v>
      </c>
      <c r="DT24">
        <f>'RESULTADOS QUINTO'!HU28</f>
        <v>0</v>
      </c>
      <c r="DU24">
        <f>'RESULTADOS QUINTO'!HV28</f>
        <v>2.2483</v>
      </c>
      <c r="DV24">
        <f>'RESULTADOS QUINTO'!HW28</f>
        <v>7.775170000000001</v>
      </c>
      <c r="EQ24" s="497"/>
      <c r="ER24">
        <f>'RANKING-QUINTOS'!A25</f>
        <v>21</v>
      </c>
      <c r="ES24" t="str">
        <f>'RANKING-QUINTOS'!B25</f>
        <v>YANARICO  BATALLANOS  CAREDEE CAMILA LISZY</v>
      </c>
      <c r="ET24" s="42" t="str">
        <f>'RANKING-QUINTOS'!C25</f>
        <v>5A</v>
      </c>
      <c r="EU24">
        <f>'RANKING-QUINTOS'!D25</f>
        <v>31.733458075000001</v>
      </c>
      <c r="EV24">
        <f>'RANKING-QUINTOS'!E25</f>
        <v>7</v>
      </c>
      <c r="EW24">
        <f>'RANKING-QUINTOS'!F25</f>
        <v>0</v>
      </c>
      <c r="EX24" t="str">
        <f>'RANKING-QUINTOS'!G25</f>
        <v>PARICAHUA  PILCO  LUZ STREYA</v>
      </c>
      <c r="EY24" s="42" t="str">
        <f>'RANKING-QUINTOS'!H25</f>
        <v>5A</v>
      </c>
      <c r="EZ24">
        <f>'RANKING-QUINTOS'!I25</f>
        <v>24.693302375000002</v>
      </c>
      <c r="FA24">
        <f>'RANKING-QUINTOS'!J25</f>
        <v>21</v>
      </c>
      <c r="FB24" s="45">
        <f>'RANKING-QUINTOS'!K25</f>
        <v>12.28520055290835</v>
      </c>
      <c r="FC24" s="43"/>
    </row>
    <row r="25" spans="2:159" ht="16.149999999999999" customHeight="1">
      <c r="B25" s="458"/>
      <c r="C25" s="23" t="s">
        <v>243</v>
      </c>
      <c r="D25" s="14">
        <f>AL2</f>
        <v>0</v>
      </c>
      <c r="E25" s="14">
        <f>AM2</f>
        <v>0</v>
      </c>
      <c r="F25" s="14">
        <f>AN2</f>
        <v>0</v>
      </c>
      <c r="G25" s="14">
        <f>AO2</f>
        <v>0</v>
      </c>
      <c r="H25" s="14">
        <f>AP2</f>
        <v>0</v>
      </c>
      <c r="I25" s="458"/>
      <c r="J25" t="str">
        <f>'RESULTADOS QUINTO'!DK29</f>
        <v>DyC4ever</v>
      </c>
      <c r="K25" t="str">
        <f>'RESULTADOS QUINTO'!DL29</f>
        <v>YANARICO  BATALLANOS  CAREDEE CAMILA LISZY</v>
      </c>
      <c r="L25">
        <f>'RESULTADOS QUINTO'!DM29</f>
        <v>5</v>
      </c>
      <c r="M25" t="str">
        <f>'RESULTADOS QUINTO'!DN29</f>
        <v>A</v>
      </c>
      <c r="N25" t="str">
        <f>'RESULTADOS QUINTO'!DO29</f>
        <v>7 DE MAYO</v>
      </c>
      <c r="O25" t="str">
        <f>'RESULTADOS QUINTO'!DP29</f>
        <v>RANKING</v>
      </c>
      <c r="P25">
        <f>'RESULTADOS QUINTO'!DQ29</f>
        <v>7</v>
      </c>
      <c r="Q25" t="str">
        <f>'RESULTADOS QUINTO'!DR29</f>
        <v>TERCIO SUPERIOR</v>
      </c>
      <c r="R25">
        <f>'RESULTADOS QUINTO'!DS29</f>
        <v>33</v>
      </c>
      <c r="S25">
        <f>'RESULTADOS QUINTO'!DT29</f>
        <v>27</v>
      </c>
      <c r="T25">
        <f>'RESULTADOS QUINTO'!DU29</f>
        <v>6</v>
      </c>
      <c r="U25">
        <f>'RESULTADOS QUINTO'!DV29</f>
        <v>31.733458075000001</v>
      </c>
      <c r="V25">
        <f>'RESULTADOS QUINTO'!DW29</f>
        <v>16</v>
      </c>
      <c r="W25">
        <f>'RESULTADOS QUINTO'!DX29</f>
        <v>0.81818181818181823</v>
      </c>
      <c r="X25">
        <f>'RESULTADOS QUINTO'!DY29</f>
        <v>0</v>
      </c>
      <c r="Y25">
        <f>'RESULTADOS QUINTO'!DZ29</f>
        <v>0</v>
      </c>
      <c r="Z25">
        <f>'RESULTADOS QUINTO'!EA29</f>
        <v>0</v>
      </c>
      <c r="AA25">
        <f>'RESULTADOS QUINTO'!EB29</f>
        <v>0</v>
      </c>
      <c r="AB25">
        <f>'RESULTADOS QUINTO'!EC29</f>
        <v>1</v>
      </c>
      <c r="AC25">
        <f>'RESULTADOS QUINTO'!ED29</f>
        <v>1.6782674</v>
      </c>
      <c r="AD25">
        <f>'RESULTADOS QUINTO'!EE29</f>
        <v>1</v>
      </c>
      <c r="AE25">
        <f>'RESULTADOS QUINTO'!EF29</f>
        <v>0</v>
      </c>
      <c r="AF25">
        <f>'RESULTADOS QUINTO'!EG29</f>
        <v>1.6782674</v>
      </c>
      <c r="AG25">
        <f>'RESULTADOS QUINTO'!EH29</f>
        <v>1</v>
      </c>
      <c r="AH25">
        <f>'RESULTADOS QUINTO'!EI29</f>
        <v>1.6587874499999999</v>
      </c>
      <c r="AI25">
        <f>'RESULTADOS QUINTO'!EJ29</f>
        <v>1</v>
      </c>
      <c r="AJ25">
        <f>'RESULTADOS QUINTO'!EK29</f>
        <v>0</v>
      </c>
      <c r="AK25">
        <f>'RESULTADOS QUINTO'!EL29</f>
        <v>1.6587874499999999</v>
      </c>
      <c r="AL25">
        <f>'RESULTADOS QUINTO'!EM29</f>
        <v>1</v>
      </c>
      <c r="AM25">
        <f>'RESULTADOS QUINTO'!EN29</f>
        <v>1.6495770000000001</v>
      </c>
      <c r="AN25">
        <f>'RESULTADOS QUINTO'!EO29</f>
        <v>0</v>
      </c>
      <c r="AO25">
        <f>'RESULTADOS QUINTO'!EP29</f>
        <v>1</v>
      </c>
      <c r="AP25">
        <f>'RESULTADOS QUINTO'!EQ29</f>
        <v>0</v>
      </c>
      <c r="AQ25">
        <f>'RESULTADOS QUINTO'!ER29</f>
        <v>1</v>
      </c>
      <c r="AR25">
        <f>'RESULTADOS QUINTO'!ES29</f>
        <v>1.6583374</v>
      </c>
      <c r="AS25">
        <f>'RESULTADOS QUINTO'!ET29</f>
        <v>1</v>
      </c>
      <c r="AT25">
        <f>'RESULTADOS QUINTO'!EU29</f>
        <v>0</v>
      </c>
      <c r="AU25">
        <f>'RESULTADOS QUINTO'!EV29</f>
        <v>1.6583374</v>
      </c>
      <c r="AV25">
        <f>'RESULTADOS QUINTO'!EW29</f>
        <v>4.9953922500000001</v>
      </c>
      <c r="AW25">
        <f>'RESULTADOS QUINTO'!EX29</f>
        <v>2</v>
      </c>
      <c r="AX25">
        <f>'RESULTADOS QUINTO'!EY29</f>
        <v>1.52482685</v>
      </c>
      <c r="AY25">
        <f>'RESULTADOS QUINTO'!EZ29</f>
        <v>0</v>
      </c>
      <c r="AZ25">
        <f>'RESULTADOS QUINTO'!FA29</f>
        <v>2</v>
      </c>
      <c r="BA25">
        <f>'RESULTADOS QUINTO'!FB29</f>
        <v>0</v>
      </c>
      <c r="BB25">
        <f>'RESULTADOS QUINTO'!FC29</f>
        <v>2</v>
      </c>
      <c r="BC25">
        <f>'RESULTADOS QUINTO'!FD29</f>
        <v>1.4254114250000001</v>
      </c>
      <c r="BD25">
        <f>'RESULTADOS QUINTO'!FE29</f>
        <v>1</v>
      </c>
      <c r="BE25">
        <f>'RESULTADOS QUINTO'!FF29</f>
        <v>1</v>
      </c>
      <c r="BF25">
        <f>'RESULTADOS QUINTO'!FG29</f>
        <v>1.4254114250000001</v>
      </c>
      <c r="BG25">
        <f>'RESULTADOS QUINTO'!FH29</f>
        <v>2</v>
      </c>
      <c r="BH25">
        <f>'RESULTADOS QUINTO'!FI29</f>
        <v>1.1547487000000001</v>
      </c>
      <c r="BI25">
        <f>'RESULTADOS QUINTO'!FJ29</f>
        <v>2</v>
      </c>
      <c r="BJ25">
        <f>'RESULTADOS QUINTO'!FK29</f>
        <v>0</v>
      </c>
      <c r="BK25">
        <f>'RESULTADOS QUINTO'!FL29</f>
        <v>2.3094974000000001</v>
      </c>
      <c r="BL25">
        <f>'RESULTADOS QUINTO'!FM29</f>
        <v>3.7349088250000002</v>
      </c>
      <c r="BM25">
        <f>'RESULTADOS QUINTO'!FN29</f>
        <v>3</v>
      </c>
      <c r="BN25">
        <f>'RESULTADOS QUINTO'!FO29</f>
        <v>1.021414</v>
      </c>
      <c r="BO25">
        <f>'RESULTADOS QUINTO'!FP29</f>
        <v>3</v>
      </c>
      <c r="BP25">
        <f>'RESULTADOS QUINTO'!FQ29</f>
        <v>0</v>
      </c>
      <c r="BQ25">
        <f>'RESULTADOS QUINTO'!FR29</f>
        <v>3.0642420000000001</v>
      </c>
      <c r="BR25">
        <f>'RESULTADOS QUINTO'!FS29</f>
        <v>2</v>
      </c>
      <c r="BS25">
        <f>'RESULTADOS QUINTO'!FT29</f>
        <v>0.97144799999999998</v>
      </c>
      <c r="BT25">
        <f>'RESULTADOS QUINTO'!FU29</f>
        <v>2</v>
      </c>
      <c r="BU25">
        <f>'RESULTADOS QUINTO'!FV29</f>
        <v>0</v>
      </c>
      <c r="BV25">
        <f>'RESULTADOS QUINTO'!FW29</f>
        <v>1.942896</v>
      </c>
      <c r="BW25">
        <f>'RESULTADOS QUINTO'!FX29</f>
        <v>3</v>
      </c>
      <c r="BX25">
        <f>'RESULTADOS QUINTO'!FY29</f>
        <v>1.2698590000000001</v>
      </c>
      <c r="BY25">
        <f>'RESULTADOS QUINTO'!FZ29</f>
        <v>3</v>
      </c>
      <c r="BZ25">
        <f>'RESULTADOS QUINTO'!GA29</f>
        <v>0</v>
      </c>
      <c r="CA25">
        <f>'RESULTADOS QUINTO'!GB29</f>
        <v>3.809577</v>
      </c>
      <c r="CB25">
        <f>'RESULTADOS QUINTO'!GC29</f>
        <v>2</v>
      </c>
      <c r="CC25">
        <f>'RESULTADOS QUINTO'!GD29</f>
        <v>1.2101409999999999</v>
      </c>
      <c r="CD25">
        <f>'RESULTADOS QUINTO'!GE29</f>
        <v>2</v>
      </c>
      <c r="CE25">
        <f>'RESULTADOS QUINTO'!GF29</f>
        <v>0</v>
      </c>
      <c r="CF25">
        <f>'RESULTADOS QUINTO'!GG29</f>
        <v>2.4202819999999998</v>
      </c>
      <c r="CG25">
        <f>'RESULTADOS QUINTO'!GH29</f>
        <v>1</v>
      </c>
      <c r="CH25">
        <f>'RESULTADOS QUINTO'!GI29</f>
        <v>0.80188999999999999</v>
      </c>
      <c r="CI25">
        <f>'RESULTADOS QUINTO'!GJ29</f>
        <v>1</v>
      </c>
      <c r="CJ25">
        <f>'RESULTADOS QUINTO'!GK29</f>
        <v>0</v>
      </c>
      <c r="CK25">
        <f>'RESULTADOS QUINTO'!GL29</f>
        <v>0.80188999999999999</v>
      </c>
      <c r="CL25">
        <f>'RESULTADOS QUINTO'!GM29</f>
        <v>1</v>
      </c>
      <c r="CM25">
        <f>'RESULTADOS QUINTO'!GN29</f>
        <v>0.79674</v>
      </c>
      <c r="CN25">
        <f>'RESULTADOS QUINTO'!GO29</f>
        <v>1</v>
      </c>
      <c r="CO25">
        <f>'RESULTADOS QUINTO'!GP29</f>
        <v>0</v>
      </c>
      <c r="CP25">
        <f>'RESULTADOS QUINTO'!GQ29</f>
        <v>0.79674</v>
      </c>
      <c r="CQ25">
        <f>'RESULTADOS QUINTO'!GR29</f>
        <v>2</v>
      </c>
      <c r="CR25">
        <f>'RESULTADOS QUINTO'!GS29</f>
        <v>1.1258699999999999</v>
      </c>
      <c r="CS25">
        <f>'RESULTADOS QUINTO'!GT29</f>
        <v>2</v>
      </c>
      <c r="CT25">
        <f>'RESULTADOS QUINTO'!GU29</f>
        <v>0</v>
      </c>
      <c r="CU25">
        <f>'RESULTADOS QUINTO'!GV29</f>
        <v>2.2517399999999999</v>
      </c>
      <c r="CV25">
        <f>'RESULTADOS QUINTO'!GW29</f>
        <v>2</v>
      </c>
      <c r="CW25">
        <f>'RESULTADOS QUINTO'!GX29</f>
        <v>1.2413000000000001</v>
      </c>
      <c r="CX25">
        <f>'RESULTADOS QUINTO'!GY29</f>
        <v>1</v>
      </c>
      <c r="CY25">
        <f>'RESULTADOS QUINTO'!GZ29</f>
        <v>1</v>
      </c>
      <c r="CZ25">
        <f>'RESULTADOS QUINTO'!HA29</f>
        <v>1.2413000000000001</v>
      </c>
      <c r="DA25">
        <f>'RESULTADOS QUINTO'!HB29</f>
        <v>16.328666999999999</v>
      </c>
      <c r="DB25">
        <f>'RESULTADOS QUINTO'!HC29</f>
        <v>1</v>
      </c>
      <c r="DC25">
        <f>'RESULTADOS QUINTO'!HD29</f>
        <v>1.12415</v>
      </c>
      <c r="DD25">
        <f>'RESULTADOS QUINTO'!HE29</f>
        <v>1</v>
      </c>
      <c r="DE25">
        <f>'RESULTADOS QUINTO'!HF29</f>
        <v>0</v>
      </c>
      <c r="DF25">
        <f>'RESULTADOS QUINTO'!HG29</f>
        <v>1.12415</v>
      </c>
      <c r="DG25">
        <f>'RESULTADOS QUINTO'!HH29</f>
        <v>2</v>
      </c>
      <c r="DH25">
        <f>'RESULTADOS QUINTO'!HI29</f>
        <v>1.1006800000000001</v>
      </c>
      <c r="DI25">
        <f>'RESULTADOS QUINTO'!HJ29</f>
        <v>2</v>
      </c>
      <c r="DJ25">
        <f>'RESULTADOS QUINTO'!HK29</f>
        <v>0</v>
      </c>
      <c r="DK25">
        <f>'RESULTADOS QUINTO'!HL29</f>
        <v>2.2013600000000002</v>
      </c>
      <c r="DL25">
        <f>'RESULTADOS QUINTO'!HM29</f>
        <v>2</v>
      </c>
      <c r="DM25">
        <f>'RESULTADOS QUINTO'!HN29</f>
        <v>1.1006800000000001</v>
      </c>
      <c r="DN25">
        <f>'RESULTADOS QUINTO'!HO29</f>
        <v>1</v>
      </c>
      <c r="DO25">
        <f>'RESULTADOS QUINTO'!HP29</f>
        <v>1</v>
      </c>
      <c r="DP25">
        <f>'RESULTADOS QUINTO'!HQ29</f>
        <v>1.1006800000000001</v>
      </c>
      <c r="DQ25">
        <f>'RESULTADOS QUINTO'!HR29</f>
        <v>2</v>
      </c>
      <c r="DR25">
        <f>'RESULTADOS QUINTO'!HS29</f>
        <v>1.12415</v>
      </c>
      <c r="DS25">
        <f>'RESULTADOS QUINTO'!HT29</f>
        <v>2</v>
      </c>
      <c r="DT25">
        <f>'RESULTADOS QUINTO'!HU29</f>
        <v>0</v>
      </c>
      <c r="DU25">
        <f>'RESULTADOS QUINTO'!HV29</f>
        <v>2.2483</v>
      </c>
      <c r="DV25">
        <f>'RESULTADOS QUINTO'!HW29</f>
        <v>6.6744900000000005</v>
      </c>
      <c r="EQ25" s="497"/>
      <c r="ER25">
        <f>'RANKING-QUINTOS'!A26</f>
        <v>22</v>
      </c>
      <c r="ES25" t="str">
        <f>'RANKING-QUINTOS'!B26</f>
        <v>ALVARO  ARAOZ  MILAGROS SAMAI</v>
      </c>
      <c r="ET25" s="42" t="str">
        <f>'RANKING-QUINTOS'!C26</f>
        <v>5B</v>
      </c>
      <c r="EU25">
        <f>'RANKING-QUINTOS'!D26</f>
        <v>25.232878225</v>
      </c>
      <c r="EV25">
        <f>'RANKING-QUINTOS'!E26</f>
        <v>17</v>
      </c>
      <c r="EW25">
        <f>'RANKING-QUINTOS'!F26</f>
        <v>0</v>
      </c>
      <c r="EX25" t="str">
        <f>'RANKING-QUINTOS'!G26</f>
        <v>DE LA O  ZEGARRA  MIKAELA</v>
      </c>
      <c r="EY25" s="42" t="str">
        <f>'RANKING-QUINTOS'!H26</f>
        <v>5B</v>
      </c>
      <c r="EZ25">
        <f>'RANKING-QUINTOS'!I26</f>
        <v>24.580886849999999</v>
      </c>
      <c r="FA25">
        <f>'RANKING-QUINTOS'!J26</f>
        <v>22</v>
      </c>
      <c r="FB25" s="45">
        <f>'RANKING-QUINTOS'!K26</f>
        <v>12.229272542595574</v>
      </c>
      <c r="FC25" s="43"/>
    </row>
    <row r="26" spans="2:159" ht="16.149999999999999" customHeight="1">
      <c r="B26" s="458"/>
      <c r="C26" s="23" t="s">
        <v>244</v>
      </c>
      <c r="D26" s="14">
        <f>AQ2</f>
        <v>0</v>
      </c>
      <c r="E26" s="14">
        <f>AR2</f>
        <v>0</v>
      </c>
      <c r="F26" s="14">
        <f>AS2</f>
        <v>0</v>
      </c>
      <c r="G26" s="14">
        <f>AT2</f>
        <v>0</v>
      </c>
      <c r="H26" s="14">
        <f>AU2</f>
        <v>0</v>
      </c>
      <c r="I26" s="458"/>
      <c r="J26" t="str">
        <f>'RESULTADOS QUINTO'!DK30</f>
        <v>Mili1234</v>
      </c>
      <c r="K26" t="str">
        <f>'RESULTADOS QUINTO'!DL30</f>
        <v>ALVARO  ARAOZ  MILAGROS SAMAI</v>
      </c>
      <c r="L26">
        <f>'RESULTADOS QUINTO'!DM30</f>
        <v>5</v>
      </c>
      <c r="M26" t="str">
        <f>'RESULTADOS QUINTO'!DN30</f>
        <v>B</v>
      </c>
      <c r="N26" t="str">
        <f>'RESULTADOS QUINTO'!DO30</f>
        <v>7 DE MAYO</v>
      </c>
      <c r="O26" t="str">
        <f>'RESULTADOS QUINTO'!DP30</f>
        <v>RANKING</v>
      </c>
      <c r="P26">
        <f>'RESULTADOS QUINTO'!DQ30</f>
        <v>17</v>
      </c>
      <c r="Q26" t="str">
        <f>'RESULTADOS QUINTO'!DR30</f>
        <v xml:space="preserve"> </v>
      </c>
      <c r="R26">
        <f>'RESULTADOS QUINTO'!DS30</f>
        <v>33</v>
      </c>
      <c r="S26">
        <f>'RESULTADOS QUINTO'!DT30</f>
        <v>21</v>
      </c>
      <c r="T26">
        <f>'RESULTADOS QUINTO'!DU30</f>
        <v>12</v>
      </c>
      <c r="U26">
        <f>'RESULTADOS QUINTO'!DV30</f>
        <v>25.232878225</v>
      </c>
      <c r="V26">
        <f>'RESULTADOS QUINTO'!DW30</f>
        <v>13</v>
      </c>
      <c r="W26">
        <f>'RESULTADOS QUINTO'!DX30</f>
        <v>0.63636363636363635</v>
      </c>
      <c r="X26">
        <f>'RESULTADOS QUINTO'!DY30</f>
        <v>0</v>
      </c>
      <c r="Y26">
        <f>'RESULTADOS QUINTO'!DZ30</f>
        <v>0</v>
      </c>
      <c r="Z26">
        <f>'RESULTADOS QUINTO'!EA30</f>
        <v>0</v>
      </c>
      <c r="AA26">
        <f>'RESULTADOS QUINTO'!EB30</f>
        <v>0</v>
      </c>
      <c r="AB26">
        <f>'RESULTADOS QUINTO'!EC30</f>
        <v>1</v>
      </c>
      <c r="AC26">
        <f>'RESULTADOS QUINTO'!ED30</f>
        <v>1.6782674</v>
      </c>
      <c r="AD26">
        <f>'RESULTADOS QUINTO'!EE30</f>
        <v>1</v>
      </c>
      <c r="AE26">
        <f>'RESULTADOS QUINTO'!EF30</f>
        <v>0</v>
      </c>
      <c r="AF26">
        <f>'RESULTADOS QUINTO'!EG30</f>
        <v>1.6782674</v>
      </c>
      <c r="AG26">
        <f>'RESULTADOS QUINTO'!EH30</f>
        <v>1</v>
      </c>
      <c r="AH26">
        <f>'RESULTADOS QUINTO'!EI30</f>
        <v>1.6587874499999999</v>
      </c>
      <c r="AI26">
        <f>'RESULTADOS QUINTO'!EJ30</f>
        <v>0</v>
      </c>
      <c r="AJ26">
        <f>'RESULTADOS QUINTO'!EK30</f>
        <v>1</v>
      </c>
      <c r="AK26">
        <f>'RESULTADOS QUINTO'!EL30</f>
        <v>0</v>
      </c>
      <c r="AL26">
        <f>'RESULTADOS QUINTO'!EM30</f>
        <v>1</v>
      </c>
      <c r="AM26">
        <f>'RESULTADOS QUINTO'!EN30</f>
        <v>1.6495770000000001</v>
      </c>
      <c r="AN26">
        <f>'RESULTADOS QUINTO'!EO30</f>
        <v>0</v>
      </c>
      <c r="AO26">
        <f>'RESULTADOS QUINTO'!EP30</f>
        <v>1</v>
      </c>
      <c r="AP26">
        <f>'RESULTADOS QUINTO'!EQ30</f>
        <v>0</v>
      </c>
      <c r="AQ26">
        <f>'RESULTADOS QUINTO'!ER30</f>
        <v>1</v>
      </c>
      <c r="AR26">
        <f>'RESULTADOS QUINTO'!ES30</f>
        <v>1.6583374</v>
      </c>
      <c r="AS26">
        <f>'RESULTADOS QUINTO'!ET30</f>
        <v>0</v>
      </c>
      <c r="AT26">
        <f>'RESULTADOS QUINTO'!EU30</f>
        <v>1</v>
      </c>
      <c r="AU26">
        <f>'RESULTADOS QUINTO'!EV30</f>
        <v>0</v>
      </c>
      <c r="AV26">
        <f>'RESULTADOS QUINTO'!EW30</f>
        <v>1.6782674</v>
      </c>
      <c r="AW26">
        <f>'RESULTADOS QUINTO'!EX30</f>
        <v>2</v>
      </c>
      <c r="AX26">
        <f>'RESULTADOS QUINTO'!EY30</f>
        <v>1.52482685</v>
      </c>
      <c r="AY26">
        <f>'RESULTADOS QUINTO'!EZ30</f>
        <v>0</v>
      </c>
      <c r="AZ26">
        <f>'RESULTADOS QUINTO'!FA30</f>
        <v>2</v>
      </c>
      <c r="BA26">
        <f>'RESULTADOS QUINTO'!FB30</f>
        <v>0</v>
      </c>
      <c r="BB26">
        <f>'RESULTADOS QUINTO'!FC30</f>
        <v>2</v>
      </c>
      <c r="BC26">
        <f>'RESULTADOS QUINTO'!FD30</f>
        <v>1.4254114250000001</v>
      </c>
      <c r="BD26">
        <f>'RESULTADOS QUINTO'!FE30</f>
        <v>1</v>
      </c>
      <c r="BE26">
        <f>'RESULTADOS QUINTO'!FF30</f>
        <v>1</v>
      </c>
      <c r="BF26">
        <f>'RESULTADOS QUINTO'!FG30</f>
        <v>1.4254114250000001</v>
      </c>
      <c r="BG26">
        <f>'RESULTADOS QUINTO'!FH30</f>
        <v>2</v>
      </c>
      <c r="BH26">
        <f>'RESULTADOS QUINTO'!FI30</f>
        <v>1.1547487000000001</v>
      </c>
      <c r="BI26">
        <f>'RESULTADOS QUINTO'!FJ30</f>
        <v>2</v>
      </c>
      <c r="BJ26">
        <f>'RESULTADOS QUINTO'!FK30</f>
        <v>0</v>
      </c>
      <c r="BK26">
        <f>'RESULTADOS QUINTO'!FL30</f>
        <v>2.3094974000000001</v>
      </c>
      <c r="BL26">
        <f>'RESULTADOS QUINTO'!FM30</f>
        <v>3.7349088250000002</v>
      </c>
      <c r="BM26">
        <f>'RESULTADOS QUINTO'!FN30</f>
        <v>3</v>
      </c>
      <c r="BN26">
        <f>'RESULTADOS QUINTO'!FO30</f>
        <v>1.021414</v>
      </c>
      <c r="BO26">
        <f>'RESULTADOS QUINTO'!FP30</f>
        <v>1</v>
      </c>
      <c r="BP26">
        <f>'RESULTADOS QUINTO'!FQ30</f>
        <v>2</v>
      </c>
      <c r="BQ26">
        <f>'RESULTADOS QUINTO'!FR30</f>
        <v>1.021414</v>
      </c>
      <c r="BR26">
        <f>'RESULTADOS QUINTO'!FS30</f>
        <v>2</v>
      </c>
      <c r="BS26">
        <f>'RESULTADOS QUINTO'!FT30</f>
        <v>0.97144799999999998</v>
      </c>
      <c r="BT26">
        <f>'RESULTADOS QUINTO'!FU30</f>
        <v>1</v>
      </c>
      <c r="BU26">
        <f>'RESULTADOS QUINTO'!FV30</f>
        <v>1</v>
      </c>
      <c r="BV26">
        <f>'RESULTADOS QUINTO'!FW30</f>
        <v>0.97144799999999998</v>
      </c>
      <c r="BW26">
        <f>'RESULTADOS QUINTO'!FX30</f>
        <v>3</v>
      </c>
      <c r="BX26">
        <f>'RESULTADOS QUINTO'!FY30</f>
        <v>1.2698590000000001</v>
      </c>
      <c r="BY26">
        <f>'RESULTADOS QUINTO'!FZ30</f>
        <v>2</v>
      </c>
      <c r="BZ26">
        <f>'RESULTADOS QUINTO'!GA30</f>
        <v>1</v>
      </c>
      <c r="CA26">
        <f>'RESULTADOS QUINTO'!GB30</f>
        <v>2.5397180000000001</v>
      </c>
      <c r="CB26">
        <f>'RESULTADOS QUINTO'!GC30</f>
        <v>2</v>
      </c>
      <c r="CC26">
        <f>'RESULTADOS QUINTO'!GD30</f>
        <v>1.2101409999999999</v>
      </c>
      <c r="CD26">
        <f>'RESULTADOS QUINTO'!GE30</f>
        <v>2</v>
      </c>
      <c r="CE26">
        <f>'RESULTADOS QUINTO'!GF30</f>
        <v>0</v>
      </c>
      <c r="CF26">
        <f>'RESULTADOS QUINTO'!GG30</f>
        <v>2.4202819999999998</v>
      </c>
      <c r="CG26">
        <f>'RESULTADOS QUINTO'!GH30</f>
        <v>1</v>
      </c>
      <c r="CH26">
        <f>'RESULTADOS QUINTO'!GI30</f>
        <v>0.80188999999999999</v>
      </c>
      <c r="CI26">
        <f>'RESULTADOS QUINTO'!GJ30</f>
        <v>1</v>
      </c>
      <c r="CJ26">
        <f>'RESULTADOS QUINTO'!GK30</f>
        <v>0</v>
      </c>
      <c r="CK26">
        <f>'RESULTADOS QUINTO'!GL30</f>
        <v>0.80188999999999999</v>
      </c>
      <c r="CL26">
        <f>'RESULTADOS QUINTO'!GM30</f>
        <v>1</v>
      </c>
      <c r="CM26">
        <f>'RESULTADOS QUINTO'!GN30</f>
        <v>0.79674</v>
      </c>
      <c r="CN26">
        <f>'RESULTADOS QUINTO'!GO30</f>
        <v>1</v>
      </c>
      <c r="CO26">
        <f>'RESULTADOS QUINTO'!GP30</f>
        <v>0</v>
      </c>
      <c r="CP26">
        <f>'RESULTADOS QUINTO'!GQ30</f>
        <v>0.79674</v>
      </c>
      <c r="CQ26">
        <f>'RESULTADOS QUINTO'!GR30</f>
        <v>2</v>
      </c>
      <c r="CR26">
        <f>'RESULTADOS QUINTO'!GS30</f>
        <v>1.1258699999999999</v>
      </c>
      <c r="CS26">
        <f>'RESULTADOS QUINTO'!GT30</f>
        <v>2</v>
      </c>
      <c r="CT26">
        <f>'RESULTADOS QUINTO'!GU30</f>
        <v>0</v>
      </c>
      <c r="CU26">
        <f>'RESULTADOS QUINTO'!GV30</f>
        <v>2.2517399999999999</v>
      </c>
      <c r="CV26">
        <f>'RESULTADOS QUINTO'!GW30</f>
        <v>2</v>
      </c>
      <c r="CW26">
        <f>'RESULTADOS QUINTO'!GX30</f>
        <v>1.2413000000000001</v>
      </c>
      <c r="CX26">
        <f>'RESULTADOS QUINTO'!GY30</f>
        <v>1</v>
      </c>
      <c r="CY26">
        <f>'RESULTADOS QUINTO'!GZ30</f>
        <v>1</v>
      </c>
      <c r="CZ26">
        <f>'RESULTADOS QUINTO'!HA30</f>
        <v>1.2413000000000001</v>
      </c>
      <c r="DA26">
        <f>'RESULTADOS QUINTO'!HB30</f>
        <v>12.044532</v>
      </c>
      <c r="DB26">
        <f>'RESULTADOS QUINTO'!HC30</f>
        <v>1</v>
      </c>
      <c r="DC26">
        <f>'RESULTADOS QUINTO'!HD30</f>
        <v>1.12415</v>
      </c>
      <c r="DD26">
        <f>'RESULTADOS QUINTO'!HE30</f>
        <v>1</v>
      </c>
      <c r="DE26">
        <f>'RESULTADOS QUINTO'!HF30</f>
        <v>0</v>
      </c>
      <c r="DF26">
        <f>'RESULTADOS QUINTO'!HG30</f>
        <v>1.12415</v>
      </c>
      <c r="DG26">
        <f>'RESULTADOS QUINTO'!HH30</f>
        <v>2</v>
      </c>
      <c r="DH26">
        <f>'RESULTADOS QUINTO'!HI30</f>
        <v>1.1006800000000001</v>
      </c>
      <c r="DI26">
        <f>'RESULTADOS QUINTO'!HJ30</f>
        <v>2</v>
      </c>
      <c r="DJ26">
        <f>'RESULTADOS QUINTO'!HK30</f>
        <v>0</v>
      </c>
      <c r="DK26">
        <f>'RESULTADOS QUINTO'!HL30</f>
        <v>2.2013600000000002</v>
      </c>
      <c r="DL26">
        <f>'RESULTADOS QUINTO'!HM30</f>
        <v>2</v>
      </c>
      <c r="DM26">
        <f>'RESULTADOS QUINTO'!HN30</f>
        <v>1.1006800000000001</v>
      </c>
      <c r="DN26">
        <f>'RESULTADOS QUINTO'!HO30</f>
        <v>2</v>
      </c>
      <c r="DO26">
        <f>'RESULTADOS QUINTO'!HP30</f>
        <v>0</v>
      </c>
      <c r="DP26">
        <f>'RESULTADOS QUINTO'!HQ30</f>
        <v>2.2013600000000002</v>
      </c>
      <c r="DQ26">
        <f>'RESULTADOS QUINTO'!HR30</f>
        <v>2</v>
      </c>
      <c r="DR26">
        <f>'RESULTADOS QUINTO'!HS30</f>
        <v>1.12415</v>
      </c>
      <c r="DS26">
        <f>'RESULTADOS QUINTO'!HT30</f>
        <v>2</v>
      </c>
      <c r="DT26">
        <f>'RESULTADOS QUINTO'!HU30</f>
        <v>0</v>
      </c>
      <c r="DU26">
        <f>'RESULTADOS QUINTO'!HV30</f>
        <v>2.2483</v>
      </c>
      <c r="DV26">
        <f>'RESULTADOS QUINTO'!HW30</f>
        <v>7.775170000000001</v>
      </c>
      <c r="EQ26" s="497"/>
      <c r="ER26">
        <f>'RANKING-QUINTOS'!A27</f>
        <v>23</v>
      </c>
      <c r="ES26" t="str">
        <f>'RANKING-QUINTOS'!B27</f>
        <v>ARPITA  MAMANI  KIARA YARUSHKA GERALDYNE</v>
      </c>
      <c r="ET26" s="42" t="str">
        <f>'RANKING-QUINTOS'!C27</f>
        <v>5B</v>
      </c>
      <c r="EU26">
        <f>'RANKING-QUINTOS'!D27</f>
        <v>25.131172374999998</v>
      </c>
      <c r="EV26">
        <f>'RANKING-QUINTOS'!E27</f>
        <v>19</v>
      </c>
      <c r="EW26">
        <f>'RANKING-QUINTOS'!F27</f>
        <v>0</v>
      </c>
      <c r="EX26" t="str">
        <f>'RANKING-QUINTOS'!G27</f>
        <v>AMUDIO  CARDENAS  MARIEL GHERMARYONI</v>
      </c>
      <c r="EY26" s="42" t="str">
        <f>'RANKING-QUINTOS'!H27</f>
        <v>5A</v>
      </c>
      <c r="EZ26">
        <f>'RANKING-QUINTOS'!I27</f>
        <v>24.408389550000003</v>
      </c>
      <c r="FA26">
        <f>'RANKING-QUINTOS'!J27</f>
        <v>23</v>
      </c>
      <c r="FB26" s="45">
        <f>'RANKING-QUINTOS'!K27</f>
        <v>12.143453161568569</v>
      </c>
      <c r="FC26" s="43"/>
    </row>
    <row r="27" spans="2:159" ht="22.9" customHeight="1">
      <c r="B27" s="458"/>
      <c r="C27" s="24" t="s">
        <v>245</v>
      </c>
      <c r="D27" s="25">
        <f>SUM(D23:D26)</f>
        <v>0</v>
      </c>
      <c r="E27" s="26">
        <f>SUM(E23:E26)</f>
        <v>0</v>
      </c>
      <c r="F27" s="25">
        <f>SUM(F23:F26)</f>
        <v>0</v>
      </c>
      <c r="G27" s="25">
        <f>SUM(G23:G26)</f>
        <v>0</v>
      </c>
      <c r="H27" s="25">
        <f>SUM(H23:H26)</f>
        <v>0</v>
      </c>
      <c r="I27" s="458"/>
      <c r="J27" t="str">
        <f>'RESULTADOS QUINTO'!DK31</f>
        <v>Kiara903</v>
      </c>
      <c r="K27" t="str">
        <f>'RESULTADOS QUINTO'!DL31</f>
        <v>ARPITA  MAMANI  KIARA YARUSHKA GERALDYNE</v>
      </c>
      <c r="L27">
        <f>'RESULTADOS QUINTO'!DM31</f>
        <v>5</v>
      </c>
      <c r="M27" t="str">
        <f>'RESULTADOS QUINTO'!DN31</f>
        <v>B</v>
      </c>
      <c r="N27" t="str">
        <f>'RESULTADOS QUINTO'!DO31</f>
        <v>7 DE MAYO</v>
      </c>
      <c r="O27" t="str">
        <f>'RESULTADOS QUINTO'!DP31</f>
        <v>RANKING</v>
      </c>
      <c r="P27">
        <f>'RESULTADOS QUINTO'!DQ31</f>
        <v>19</v>
      </c>
      <c r="Q27" t="str">
        <f>'RESULTADOS QUINTO'!DR31</f>
        <v xml:space="preserve"> </v>
      </c>
      <c r="R27">
        <f>'RESULTADOS QUINTO'!DS31</f>
        <v>33</v>
      </c>
      <c r="S27">
        <f>'RESULTADOS QUINTO'!DT31</f>
        <v>22</v>
      </c>
      <c r="T27">
        <f>'RESULTADOS QUINTO'!DU31</f>
        <v>11</v>
      </c>
      <c r="U27">
        <f>'RESULTADOS QUINTO'!DV31</f>
        <v>25.131172374999998</v>
      </c>
      <c r="V27">
        <f>'RESULTADOS QUINTO'!DW31</f>
        <v>13</v>
      </c>
      <c r="W27">
        <f>'RESULTADOS QUINTO'!DX31</f>
        <v>0.66666666666666663</v>
      </c>
      <c r="X27">
        <f>'RESULTADOS QUINTO'!DY31</f>
        <v>0</v>
      </c>
      <c r="Y27">
        <f>'RESULTADOS QUINTO'!DZ31</f>
        <v>0</v>
      </c>
      <c r="Z27">
        <f>'RESULTADOS QUINTO'!EA31</f>
        <v>0</v>
      </c>
      <c r="AA27">
        <f>'RESULTADOS QUINTO'!EB31</f>
        <v>0</v>
      </c>
      <c r="AB27">
        <f>'RESULTADOS QUINTO'!EC31</f>
        <v>1</v>
      </c>
      <c r="AC27">
        <f>'RESULTADOS QUINTO'!ED31</f>
        <v>1.6782674</v>
      </c>
      <c r="AD27">
        <f>'RESULTADOS QUINTO'!EE31</f>
        <v>0</v>
      </c>
      <c r="AE27">
        <f>'RESULTADOS QUINTO'!EF31</f>
        <v>1</v>
      </c>
      <c r="AF27">
        <f>'RESULTADOS QUINTO'!EG31</f>
        <v>0</v>
      </c>
      <c r="AG27">
        <f>'RESULTADOS QUINTO'!EH31</f>
        <v>1</v>
      </c>
      <c r="AH27">
        <f>'RESULTADOS QUINTO'!EI31</f>
        <v>1.6587874499999999</v>
      </c>
      <c r="AI27">
        <f>'RESULTADOS QUINTO'!EJ31</f>
        <v>0</v>
      </c>
      <c r="AJ27">
        <f>'RESULTADOS QUINTO'!EK31</f>
        <v>1</v>
      </c>
      <c r="AK27">
        <f>'RESULTADOS QUINTO'!EL31</f>
        <v>0</v>
      </c>
      <c r="AL27">
        <f>'RESULTADOS QUINTO'!EM31</f>
        <v>1</v>
      </c>
      <c r="AM27">
        <f>'RESULTADOS QUINTO'!EN31</f>
        <v>1.6495770000000001</v>
      </c>
      <c r="AN27">
        <f>'RESULTADOS QUINTO'!EO31</f>
        <v>0</v>
      </c>
      <c r="AO27">
        <f>'RESULTADOS QUINTO'!EP31</f>
        <v>1</v>
      </c>
      <c r="AP27">
        <f>'RESULTADOS QUINTO'!EQ31</f>
        <v>0</v>
      </c>
      <c r="AQ27">
        <f>'RESULTADOS QUINTO'!ER31</f>
        <v>1</v>
      </c>
      <c r="AR27">
        <f>'RESULTADOS QUINTO'!ES31</f>
        <v>1.6583374</v>
      </c>
      <c r="AS27">
        <f>'RESULTADOS QUINTO'!ET31</f>
        <v>1</v>
      </c>
      <c r="AT27">
        <f>'RESULTADOS QUINTO'!EU31</f>
        <v>0</v>
      </c>
      <c r="AU27">
        <f>'RESULTADOS QUINTO'!EV31</f>
        <v>1.6583374</v>
      </c>
      <c r="AV27">
        <f>'RESULTADOS QUINTO'!EW31</f>
        <v>1.6583374</v>
      </c>
      <c r="AW27">
        <f>'RESULTADOS QUINTO'!EX31</f>
        <v>2</v>
      </c>
      <c r="AX27">
        <f>'RESULTADOS QUINTO'!EY31</f>
        <v>1.52482685</v>
      </c>
      <c r="AY27">
        <f>'RESULTADOS QUINTO'!EZ31</f>
        <v>1</v>
      </c>
      <c r="AZ27">
        <f>'RESULTADOS QUINTO'!FA31</f>
        <v>1</v>
      </c>
      <c r="BA27">
        <f>'RESULTADOS QUINTO'!FB31</f>
        <v>1.52482685</v>
      </c>
      <c r="BB27">
        <f>'RESULTADOS QUINTO'!FC31</f>
        <v>2</v>
      </c>
      <c r="BC27">
        <f>'RESULTADOS QUINTO'!FD31</f>
        <v>1.4254114250000001</v>
      </c>
      <c r="BD27">
        <f>'RESULTADOS QUINTO'!FE31</f>
        <v>1</v>
      </c>
      <c r="BE27">
        <f>'RESULTADOS QUINTO'!FF31</f>
        <v>1</v>
      </c>
      <c r="BF27">
        <f>'RESULTADOS QUINTO'!FG31</f>
        <v>1.4254114250000001</v>
      </c>
      <c r="BG27">
        <f>'RESULTADOS QUINTO'!FH31</f>
        <v>2</v>
      </c>
      <c r="BH27">
        <f>'RESULTADOS QUINTO'!FI31</f>
        <v>1.1547487000000001</v>
      </c>
      <c r="BI27">
        <f>'RESULTADOS QUINTO'!FJ31</f>
        <v>1</v>
      </c>
      <c r="BJ27">
        <f>'RESULTADOS QUINTO'!FK31</f>
        <v>1</v>
      </c>
      <c r="BK27">
        <f>'RESULTADOS QUINTO'!FL31</f>
        <v>1.1547487000000001</v>
      </c>
      <c r="BL27">
        <f>'RESULTADOS QUINTO'!FM31</f>
        <v>4.1049869750000001</v>
      </c>
      <c r="BM27">
        <f>'RESULTADOS QUINTO'!FN31</f>
        <v>3</v>
      </c>
      <c r="BN27">
        <f>'RESULTADOS QUINTO'!FO31</f>
        <v>1.021414</v>
      </c>
      <c r="BO27">
        <f>'RESULTADOS QUINTO'!FP31</f>
        <v>3</v>
      </c>
      <c r="BP27">
        <f>'RESULTADOS QUINTO'!FQ31</f>
        <v>0</v>
      </c>
      <c r="BQ27">
        <f>'RESULTADOS QUINTO'!FR31</f>
        <v>3.0642420000000001</v>
      </c>
      <c r="BR27">
        <f>'RESULTADOS QUINTO'!FS31</f>
        <v>2</v>
      </c>
      <c r="BS27">
        <f>'RESULTADOS QUINTO'!FT31</f>
        <v>0.97144799999999998</v>
      </c>
      <c r="BT27">
        <f>'RESULTADOS QUINTO'!FU31</f>
        <v>2</v>
      </c>
      <c r="BU27">
        <f>'RESULTADOS QUINTO'!FV31</f>
        <v>0</v>
      </c>
      <c r="BV27">
        <f>'RESULTADOS QUINTO'!FW31</f>
        <v>1.942896</v>
      </c>
      <c r="BW27">
        <f>'RESULTADOS QUINTO'!FX31</f>
        <v>3</v>
      </c>
      <c r="BX27">
        <f>'RESULTADOS QUINTO'!FY31</f>
        <v>1.2698590000000001</v>
      </c>
      <c r="BY27">
        <f>'RESULTADOS QUINTO'!FZ31</f>
        <v>2</v>
      </c>
      <c r="BZ27">
        <f>'RESULTADOS QUINTO'!GA31</f>
        <v>1</v>
      </c>
      <c r="CA27">
        <f>'RESULTADOS QUINTO'!GB31</f>
        <v>2.5397180000000001</v>
      </c>
      <c r="CB27">
        <f>'RESULTADOS QUINTO'!GC31</f>
        <v>2</v>
      </c>
      <c r="CC27">
        <f>'RESULTADOS QUINTO'!GD31</f>
        <v>1.2101409999999999</v>
      </c>
      <c r="CD27">
        <f>'RESULTADOS QUINTO'!GE31</f>
        <v>2</v>
      </c>
      <c r="CE27">
        <f>'RESULTADOS QUINTO'!GF31</f>
        <v>0</v>
      </c>
      <c r="CF27">
        <f>'RESULTADOS QUINTO'!GG31</f>
        <v>2.4202819999999998</v>
      </c>
      <c r="CG27">
        <f>'RESULTADOS QUINTO'!GH31</f>
        <v>1</v>
      </c>
      <c r="CH27">
        <f>'RESULTADOS QUINTO'!GI31</f>
        <v>0.80188999999999999</v>
      </c>
      <c r="CI27">
        <f>'RESULTADOS QUINTO'!GJ31</f>
        <v>1</v>
      </c>
      <c r="CJ27">
        <f>'RESULTADOS QUINTO'!GK31</f>
        <v>0</v>
      </c>
      <c r="CK27">
        <f>'RESULTADOS QUINTO'!GL31</f>
        <v>0.80188999999999999</v>
      </c>
      <c r="CL27">
        <f>'RESULTADOS QUINTO'!GM31</f>
        <v>1</v>
      </c>
      <c r="CM27">
        <f>'RESULTADOS QUINTO'!GN31</f>
        <v>0.79674</v>
      </c>
      <c r="CN27">
        <f>'RESULTADOS QUINTO'!GO31</f>
        <v>1</v>
      </c>
      <c r="CO27">
        <f>'RESULTADOS QUINTO'!GP31</f>
        <v>0</v>
      </c>
      <c r="CP27">
        <f>'RESULTADOS QUINTO'!GQ31</f>
        <v>0.79674</v>
      </c>
      <c r="CQ27">
        <f>'RESULTADOS QUINTO'!GR31</f>
        <v>2</v>
      </c>
      <c r="CR27">
        <f>'RESULTADOS QUINTO'!GS31</f>
        <v>1.1258699999999999</v>
      </c>
      <c r="CS27">
        <f>'RESULTADOS QUINTO'!GT31</f>
        <v>2</v>
      </c>
      <c r="CT27">
        <f>'RESULTADOS QUINTO'!GU31</f>
        <v>0</v>
      </c>
      <c r="CU27">
        <f>'RESULTADOS QUINTO'!GV31</f>
        <v>2.2517399999999999</v>
      </c>
      <c r="CV27">
        <f>'RESULTADOS QUINTO'!GW31</f>
        <v>2</v>
      </c>
      <c r="CW27">
        <f>'RESULTADOS QUINTO'!GX31</f>
        <v>1.2413000000000001</v>
      </c>
      <c r="CX27">
        <f>'RESULTADOS QUINTO'!GY31</f>
        <v>0</v>
      </c>
      <c r="CY27">
        <f>'RESULTADOS QUINTO'!GZ31</f>
        <v>2</v>
      </c>
      <c r="CZ27">
        <f>'RESULTADOS QUINTO'!HA31</f>
        <v>0</v>
      </c>
      <c r="DA27">
        <f>'RESULTADOS QUINTO'!HB31</f>
        <v>13.817508</v>
      </c>
      <c r="DB27">
        <f>'RESULTADOS QUINTO'!HC31</f>
        <v>1</v>
      </c>
      <c r="DC27">
        <f>'RESULTADOS QUINTO'!HD31</f>
        <v>1.12415</v>
      </c>
      <c r="DD27">
        <f>'RESULTADOS QUINTO'!HE31</f>
        <v>0</v>
      </c>
      <c r="DE27">
        <f>'RESULTADOS QUINTO'!HF31</f>
        <v>1</v>
      </c>
      <c r="DF27">
        <f>'RESULTADOS QUINTO'!HG31</f>
        <v>0</v>
      </c>
      <c r="DG27">
        <f>'RESULTADOS QUINTO'!HH31</f>
        <v>2</v>
      </c>
      <c r="DH27">
        <f>'RESULTADOS QUINTO'!HI31</f>
        <v>1.1006800000000001</v>
      </c>
      <c r="DI27">
        <f>'RESULTADOS QUINTO'!HJ31</f>
        <v>1</v>
      </c>
      <c r="DJ27">
        <f>'RESULTADOS QUINTO'!HK31</f>
        <v>1</v>
      </c>
      <c r="DK27">
        <f>'RESULTADOS QUINTO'!HL31</f>
        <v>1.1006800000000001</v>
      </c>
      <c r="DL27">
        <f>'RESULTADOS QUINTO'!HM31</f>
        <v>2</v>
      </c>
      <c r="DM27">
        <f>'RESULTADOS QUINTO'!HN31</f>
        <v>1.1006800000000001</v>
      </c>
      <c r="DN27">
        <f>'RESULTADOS QUINTO'!HO31</f>
        <v>2</v>
      </c>
      <c r="DO27">
        <f>'RESULTADOS QUINTO'!HP31</f>
        <v>0</v>
      </c>
      <c r="DP27">
        <f>'RESULTADOS QUINTO'!HQ31</f>
        <v>2.2013600000000002</v>
      </c>
      <c r="DQ27">
        <f>'RESULTADOS QUINTO'!HR31</f>
        <v>2</v>
      </c>
      <c r="DR27">
        <f>'RESULTADOS QUINTO'!HS31</f>
        <v>1.12415</v>
      </c>
      <c r="DS27">
        <f>'RESULTADOS QUINTO'!HT31</f>
        <v>2</v>
      </c>
      <c r="DT27">
        <f>'RESULTADOS QUINTO'!HU31</f>
        <v>0</v>
      </c>
      <c r="DU27">
        <f>'RESULTADOS QUINTO'!HV31</f>
        <v>2.2483</v>
      </c>
      <c r="DV27">
        <f>'RESULTADOS QUINTO'!HW31</f>
        <v>5.5503400000000003</v>
      </c>
      <c r="DX27">
        <f>E27-H27</f>
        <v>0</v>
      </c>
      <c r="EQ27" s="497"/>
      <c r="ER27">
        <f>'RANKING-QUINTOS'!A28</f>
        <v>24</v>
      </c>
      <c r="ES27" t="str">
        <f>'RANKING-QUINTOS'!B28</f>
        <v>BARRANTES  HUARACALLO  LUCIANA ANHELIZ</v>
      </c>
      <c r="ET27" s="42" t="str">
        <f>'RANKING-QUINTOS'!C28</f>
        <v>5B</v>
      </c>
      <c r="EU27">
        <f>'RANKING-QUINTOS'!D28</f>
        <v>33.528541925000006</v>
      </c>
      <c r="EV27">
        <f>'RANKING-QUINTOS'!E28</f>
        <v>4</v>
      </c>
      <c r="EW27">
        <f>'RANKING-QUINTOS'!F28</f>
        <v>0</v>
      </c>
      <c r="EX27" t="str">
        <f>'RANKING-QUINTOS'!G28</f>
        <v>MEZA  MEZA  CIELO ALEXANDRA</v>
      </c>
      <c r="EY27" s="42" t="str">
        <f>'RANKING-QUINTOS'!H28</f>
        <v>5A</v>
      </c>
      <c r="EZ27">
        <f>'RANKING-QUINTOS'!I28</f>
        <v>23.979195224999998</v>
      </c>
      <c r="FA27">
        <f>'RANKING-QUINTOS'!J28</f>
        <v>24</v>
      </c>
      <c r="FB27" s="45">
        <f>'RANKING-QUINTOS'!K28</f>
        <v>11.929924072639038</v>
      </c>
      <c r="FC27" s="43"/>
    </row>
    <row r="28" spans="2:159" ht="25.9" customHeight="1">
      <c r="B28" s="458"/>
      <c r="C28" s="495" t="s">
        <v>218</v>
      </c>
      <c r="D28" s="496"/>
      <c r="E28" s="496"/>
      <c r="F28" s="496"/>
      <c r="G28" s="496"/>
      <c r="H28" s="496"/>
      <c r="I28" s="458"/>
      <c r="J28" t="str">
        <f>'RESULTADOS QUINTO'!DK32</f>
        <v>lu6154ba</v>
      </c>
      <c r="K28" t="str">
        <f>'RESULTADOS QUINTO'!DL32</f>
        <v>BARRANTES  HUARACALLO  LUCIANA ANHELIZ</v>
      </c>
      <c r="L28">
        <f>'RESULTADOS QUINTO'!DM32</f>
        <v>5</v>
      </c>
      <c r="M28" t="str">
        <f>'RESULTADOS QUINTO'!DN32</f>
        <v>B</v>
      </c>
      <c r="N28" t="str">
        <f>'RESULTADOS QUINTO'!DO32</f>
        <v>7 DE MAYO</v>
      </c>
      <c r="O28" t="str">
        <f>'RESULTADOS QUINTO'!DP32</f>
        <v>RANKING</v>
      </c>
      <c r="P28">
        <f>'RESULTADOS QUINTO'!DQ32</f>
        <v>4</v>
      </c>
      <c r="Q28" t="str">
        <f>'RESULTADOS QUINTO'!DR32</f>
        <v>TERCIO SUPERIOR</v>
      </c>
      <c r="R28">
        <f>'RESULTADOS QUINTO'!DS32</f>
        <v>33</v>
      </c>
      <c r="S28">
        <f>'RESULTADOS QUINTO'!DT32</f>
        <v>28</v>
      </c>
      <c r="T28">
        <f>'RESULTADOS QUINTO'!DU32</f>
        <v>5</v>
      </c>
      <c r="U28">
        <f>'RESULTADOS QUINTO'!DV32</f>
        <v>33.528541925000006</v>
      </c>
      <c r="V28">
        <f>'RESULTADOS QUINTO'!DW32</f>
        <v>17</v>
      </c>
      <c r="W28">
        <f>'RESULTADOS QUINTO'!DX32</f>
        <v>0.84848484848484851</v>
      </c>
      <c r="X28">
        <f>'RESULTADOS QUINTO'!DY32</f>
        <v>0</v>
      </c>
      <c r="Y28">
        <f>'RESULTADOS QUINTO'!DZ32</f>
        <v>0</v>
      </c>
      <c r="Z28">
        <f>'RESULTADOS QUINTO'!EA32</f>
        <v>0</v>
      </c>
      <c r="AA28">
        <f>'RESULTADOS QUINTO'!EB32</f>
        <v>0</v>
      </c>
      <c r="AB28">
        <f>'RESULTADOS QUINTO'!EC32</f>
        <v>1</v>
      </c>
      <c r="AC28">
        <f>'RESULTADOS QUINTO'!ED32</f>
        <v>1.6782674</v>
      </c>
      <c r="AD28">
        <f>'RESULTADOS QUINTO'!EE32</f>
        <v>1</v>
      </c>
      <c r="AE28">
        <f>'RESULTADOS QUINTO'!EF32</f>
        <v>0</v>
      </c>
      <c r="AF28">
        <f>'RESULTADOS QUINTO'!EG32</f>
        <v>1.6782674</v>
      </c>
      <c r="AG28">
        <f>'RESULTADOS QUINTO'!EH32</f>
        <v>1</v>
      </c>
      <c r="AH28">
        <f>'RESULTADOS QUINTO'!EI32</f>
        <v>1.6587874499999999</v>
      </c>
      <c r="AI28">
        <f>'RESULTADOS QUINTO'!EJ32</f>
        <v>1</v>
      </c>
      <c r="AJ28">
        <f>'RESULTADOS QUINTO'!EK32</f>
        <v>0</v>
      </c>
      <c r="AK28">
        <f>'RESULTADOS QUINTO'!EL32</f>
        <v>1.6587874499999999</v>
      </c>
      <c r="AL28">
        <f>'RESULTADOS QUINTO'!EM32</f>
        <v>1</v>
      </c>
      <c r="AM28">
        <f>'RESULTADOS QUINTO'!EN32</f>
        <v>1.6495770000000001</v>
      </c>
      <c r="AN28">
        <f>'RESULTADOS QUINTO'!EO32</f>
        <v>1</v>
      </c>
      <c r="AO28">
        <f>'RESULTADOS QUINTO'!EP32</f>
        <v>0</v>
      </c>
      <c r="AP28">
        <f>'RESULTADOS QUINTO'!EQ32</f>
        <v>1.6495770000000001</v>
      </c>
      <c r="AQ28">
        <f>'RESULTADOS QUINTO'!ER32</f>
        <v>1</v>
      </c>
      <c r="AR28">
        <f>'RESULTADOS QUINTO'!ES32</f>
        <v>1.6583374</v>
      </c>
      <c r="AS28">
        <f>'RESULTADOS QUINTO'!ET32</f>
        <v>1</v>
      </c>
      <c r="AT28">
        <f>'RESULTADOS QUINTO'!EU32</f>
        <v>0</v>
      </c>
      <c r="AU28">
        <f>'RESULTADOS QUINTO'!EV32</f>
        <v>1.6583374</v>
      </c>
      <c r="AV28">
        <f>'RESULTADOS QUINTO'!EW32</f>
        <v>6.6449692499999999</v>
      </c>
      <c r="AW28">
        <f>'RESULTADOS QUINTO'!EX32</f>
        <v>2</v>
      </c>
      <c r="AX28">
        <f>'RESULTADOS QUINTO'!EY32</f>
        <v>1.52482685</v>
      </c>
      <c r="AY28">
        <f>'RESULTADOS QUINTO'!EZ32</f>
        <v>1</v>
      </c>
      <c r="AZ28">
        <f>'RESULTADOS QUINTO'!FA32</f>
        <v>1</v>
      </c>
      <c r="BA28">
        <f>'RESULTADOS QUINTO'!FB32</f>
        <v>1.52482685</v>
      </c>
      <c r="BB28">
        <f>'RESULTADOS QUINTO'!FC32</f>
        <v>2</v>
      </c>
      <c r="BC28">
        <f>'RESULTADOS QUINTO'!FD32</f>
        <v>1.4254114250000001</v>
      </c>
      <c r="BD28">
        <f>'RESULTADOS QUINTO'!FE32</f>
        <v>1</v>
      </c>
      <c r="BE28">
        <f>'RESULTADOS QUINTO'!FF32</f>
        <v>1</v>
      </c>
      <c r="BF28">
        <f>'RESULTADOS QUINTO'!FG32</f>
        <v>1.4254114250000001</v>
      </c>
      <c r="BG28">
        <f>'RESULTADOS QUINTO'!FH32</f>
        <v>2</v>
      </c>
      <c r="BH28">
        <f>'RESULTADOS QUINTO'!FI32</f>
        <v>1.1547487000000001</v>
      </c>
      <c r="BI28">
        <f>'RESULTADOS QUINTO'!FJ32</f>
        <v>2</v>
      </c>
      <c r="BJ28">
        <f>'RESULTADOS QUINTO'!FK32</f>
        <v>0</v>
      </c>
      <c r="BK28">
        <f>'RESULTADOS QUINTO'!FL32</f>
        <v>2.3094974000000001</v>
      </c>
      <c r="BL28">
        <f>'RESULTADOS QUINTO'!FM32</f>
        <v>5.2597356749999999</v>
      </c>
      <c r="BM28">
        <f>'RESULTADOS QUINTO'!FN32</f>
        <v>3</v>
      </c>
      <c r="BN28">
        <f>'RESULTADOS QUINTO'!FO32</f>
        <v>1.021414</v>
      </c>
      <c r="BO28">
        <f>'RESULTADOS QUINTO'!FP32</f>
        <v>3</v>
      </c>
      <c r="BP28">
        <f>'RESULTADOS QUINTO'!FQ32</f>
        <v>0</v>
      </c>
      <c r="BQ28">
        <f>'RESULTADOS QUINTO'!FR32</f>
        <v>3.0642420000000001</v>
      </c>
      <c r="BR28">
        <f>'RESULTADOS QUINTO'!FS32</f>
        <v>2</v>
      </c>
      <c r="BS28">
        <f>'RESULTADOS QUINTO'!FT32</f>
        <v>0.97144799999999998</v>
      </c>
      <c r="BT28">
        <f>'RESULTADOS QUINTO'!FU32</f>
        <v>2</v>
      </c>
      <c r="BU28">
        <f>'RESULTADOS QUINTO'!FV32</f>
        <v>0</v>
      </c>
      <c r="BV28">
        <f>'RESULTADOS QUINTO'!FW32</f>
        <v>1.942896</v>
      </c>
      <c r="BW28">
        <f>'RESULTADOS QUINTO'!FX32</f>
        <v>3</v>
      </c>
      <c r="BX28">
        <f>'RESULTADOS QUINTO'!FY32</f>
        <v>1.2698590000000001</v>
      </c>
      <c r="BY28">
        <f>'RESULTADOS QUINTO'!FZ32</f>
        <v>2</v>
      </c>
      <c r="BZ28">
        <f>'RESULTADOS QUINTO'!GA32</f>
        <v>1</v>
      </c>
      <c r="CA28">
        <f>'RESULTADOS QUINTO'!GB32</f>
        <v>2.5397180000000001</v>
      </c>
      <c r="CB28">
        <f>'RESULTADOS QUINTO'!GC32</f>
        <v>2</v>
      </c>
      <c r="CC28">
        <f>'RESULTADOS QUINTO'!GD32</f>
        <v>1.2101409999999999</v>
      </c>
      <c r="CD28">
        <f>'RESULTADOS QUINTO'!GE32</f>
        <v>1</v>
      </c>
      <c r="CE28">
        <f>'RESULTADOS QUINTO'!GF32</f>
        <v>1</v>
      </c>
      <c r="CF28">
        <f>'RESULTADOS QUINTO'!GG32</f>
        <v>1.2101409999999999</v>
      </c>
      <c r="CG28">
        <f>'RESULTADOS QUINTO'!GH32</f>
        <v>1</v>
      </c>
      <c r="CH28">
        <f>'RESULTADOS QUINTO'!GI32</f>
        <v>0.80188999999999999</v>
      </c>
      <c r="CI28">
        <f>'RESULTADOS QUINTO'!GJ32</f>
        <v>1</v>
      </c>
      <c r="CJ28">
        <f>'RESULTADOS QUINTO'!GK32</f>
        <v>0</v>
      </c>
      <c r="CK28">
        <f>'RESULTADOS QUINTO'!GL32</f>
        <v>0.80188999999999999</v>
      </c>
      <c r="CL28">
        <f>'RESULTADOS QUINTO'!GM32</f>
        <v>1</v>
      </c>
      <c r="CM28">
        <f>'RESULTADOS QUINTO'!GN32</f>
        <v>0.79674</v>
      </c>
      <c r="CN28">
        <f>'RESULTADOS QUINTO'!GO32</f>
        <v>1</v>
      </c>
      <c r="CO28">
        <f>'RESULTADOS QUINTO'!GP32</f>
        <v>0</v>
      </c>
      <c r="CP28">
        <f>'RESULTADOS QUINTO'!GQ32</f>
        <v>0.79674</v>
      </c>
      <c r="CQ28">
        <f>'RESULTADOS QUINTO'!GR32</f>
        <v>2</v>
      </c>
      <c r="CR28">
        <f>'RESULTADOS QUINTO'!GS32</f>
        <v>1.1258699999999999</v>
      </c>
      <c r="CS28">
        <f>'RESULTADOS QUINTO'!GT32</f>
        <v>2</v>
      </c>
      <c r="CT28">
        <f>'RESULTADOS QUINTO'!GU32</f>
        <v>0</v>
      </c>
      <c r="CU28">
        <f>'RESULTADOS QUINTO'!GV32</f>
        <v>2.2517399999999999</v>
      </c>
      <c r="CV28">
        <f>'RESULTADOS QUINTO'!GW32</f>
        <v>2</v>
      </c>
      <c r="CW28">
        <f>'RESULTADOS QUINTO'!GX32</f>
        <v>1.2413000000000001</v>
      </c>
      <c r="CX28">
        <f>'RESULTADOS QUINTO'!GY32</f>
        <v>1</v>
      </c>
      <c r="CY28">
        <f>'RESULTADOS QUINTO'!GZ32</f>
        <v>1</v>
      </c>
      <c r="CZ28">
        <f>'RESULTADOS QUINTO'!HA32</f>
        <v>1.2413000000000001</v>
      </c>
      <c r="DA28">
        <f>'RESULTADOS QUINTO'!HB32</f>
        <v>13.848667000000001</v>
      </c>
      <c r="DB28">
        <f>'RESULTADOS QUINTO'!HC32</f>
        <v>1</v>
      </c>
      <c r="DC28">
        <f>'RESULTADOS QUINTO'!HD32</f>
        <v>1.12415</v>
      </c>
      <c r="DD28">
        <f>'RESULTADOS QUINTO'!HE32</f>
        <v>1</v>
      </c>
      <c r="DE28">
        <f>'RESULTADOS QUINTO'!HF32</f>
        <v>0</v>
      </c>
      <c r="DF28">
        <f>'RESULTADOS QUINTO'!HG32</f>
        <v>1.12415</v>
      </c>
      <c r="DG28">
        <f>'RESULTADOS QUINTO'!HH32</f>
        <v>2</v>
      </c>
      <c r="DH28">
        <f>'RESULTADOS QUINTO'!HI32</f>
        <v>1.1006800000000001</v>
      </c>
      <c r="DI28">
        <f>'RESULTADOS QUINTO'!HJ32</f>
        <v>2</v>
      </c>
      <c r="DJ28">
        <f>'RESULTADOS QUINTO'!HK32</f>
        <v>0</v>
      </c>
      <c r="DK28">
        <f>'RESULTADOS QUINTO'!HL32</f>
        <v>2.2013600000000002</v>
      </c>
      <c r="DL28">
        <f>'RESULTADOS QUINTO'!HM32</f>
        <v>2</v>
      </c>
      <c r="DM28">
        <f>'RESULTADOS QUINTO'!HN32</f>
        <v>1.1006800000000001</v>
      </c>
      <c r="DN28">
        <f>'RESULTADOS QUINTO'!HO32</f>
        <v>2</v>
      </c>
      <c r="DO28">
        <f>'RESULTADOS QUINTO'!HP32</f>
        <v>0</v>
      </c>
      <c r="DP28">
        <f>'RESULTADOS QUINTO'!HQ32</f>
        <v>2.2013600000000002</v>
      </c>
      <c r="DQ28">
        <f>'RESULTADOS QUINTO'!HR32</f>
        <v>2</v>
      </c>
      <c r="DR28">
        <f>'RESULTADOS QUINTO'!HS32</f>
        <v>1.12415</v>
      </c>
      <c r="DS28">
        <f>'RESULTADOS QUINTO'!HT32</f>
        <v>2</v>
      </c>
      <c r="DT28">
        <f>'RESULTADOS QUINTO'!HU32</f>
        <v>0</v>
      </c>
      <c r="DU28">
        <f>'RESULTADOS QUINTO'!HV32</f>
        <v>2.2483</v>
      </c>
      <c r="DV28">
        <f>'RESULTADOS QUINTO'!HW32</f>
        <v>7.775170000000001</v>
      </c>
      <c r="EQ28" s="497"/>
      <c r="ER28">
        <f>'RANKING-QUINTOS'!A29</f>
        <v>25</v>
      </c>
      <c r="ES28" t="str">
        <f>'RANKING-QUINTOS'!B29</f>
        <v>BEGAZO  COSI  FIORELA DAYANA</v>
      </c>
      <c r="ET28" s="42" t="str">
        <f>'RANKING-QUINTOS'!C29</f>
        <v>5B</v>
      </c>
      <c r="EU28">
        <f>'RANKING-QUINTOS'!D29</f>
        <v>22.057189649999998</v>
      </c>
      <c r="EV28">
        <f>'RANKING-QUINTOS'!E29</f>
        <v>28</v>
      </c>
      <c r="EW28">
        <f>'RANKING-QUINTOS'!F29</f>
        <v>0</v>
      </c>
      <c r="EX28" t="str">
        <f>'RANKING-QUINTOS'!G29</f>
        <v>VALENZUELA  CUERVO  CAMILA MARICELA</v>
      </c>
      <c r="EY28" s="42" t="str">
        <f>'RANKING-QUINTOS'!H29</f>
        <v>5A</v>
      </c>
      <c r="EZ28">
        <f>'RANKING-QUINTOS'!I29</f>
        <v>23.630593250000004</v>
      </c>
      <c r="FA28">
        <f>'RANKING-QUINTOS'!J29</f>
        <v>25</v>
      </c>
      <c r="FB28" s="45">
        <f>'RANKING-QUINTOS'!K29</f>
        <v>11.756490600235171</v>
      </c>
      <c r="FC28" s="43"/>
    </row>
    <row r="29" spans="2:159" ht="16.149999999999999" customHeight="1">
      <c r="B29" s="458"/>
      <c r="C29" s="23" t="s">
        <v>246</v>
      </c>
      <c r="D29" s="14">
        <f>AW2</f>
        <v>0</v>
      </c>
      <c r="E29" s="14">
        <f>AX2</f>
        <v>0</v>
      </c>
      <c r="F29" s="14">
        <f>AY2</f>
        <v>0</v>
      </c>
      <c r="G29" s="14">
        <f>AZ2</f>
        <v>0</v>
      </c>
      <c r="H29" s="14">
        <f>BA2</f>
        <v>0</v>
      </c>
      <c r="I29" s="458"/>
      <c r="J29" t="str">
        <f>'RESULTADOS QUINTO'!DK33</f>
        <v>BEGazo17</v>
      </c>
      <c r="K29" t="str">
        <f>'RESULTADOS QUINTO'!DL33</f>
        <v>BEGAZO  COSI  FIORELA DAYANA</v>
      </c>
      <c r="L29">
        <f>'RESULTADOS QUINTO'!DM33</f>
        <v>5</v>
      </c>
      <c r="M29" t="str">
        <f>'RESULTADOS QUINTO'!DN33</f>
        <v>B</v>
      </c>
      <c r="N29" t="str">
        <f>'RESULTADOS QUINTO'!DO33</f>
        <v>7 DE MAYO</v>
      </c>
      <c r="O29" t="str">
        <f>'RESULTADOS QUINTO'!DP33</f>
        <v>RANKING</v>
      </c>
      <c r="P29">
        <f>'RESULTADOS QUINTO'!DQ33</f>
        <v>28</v>
      </c>
      <c r="Q29" t="str">
        <f>'RESULTADOS QUINTO'!DR33</f>
        <v xml:space="preserve"> </v>
      </c>
      <c r="R29">
        <f>'RESULTADOS QUINTO'!DS33</f>
        <v>33</v>
      </c>
      <c r="S29">
        <f>'RESULTADOS QUINTO'!DT33</f>
        <v>19</v>
      </c>
      <c r="T29">
        <f>'RESULTADOS QUINTO'!DU33</f>
        <v>14</v>
      </c>
      <c r="U29">
        <f>'RESULTADOS QUINTO'!DV33</f>
        <v>22.057189649999998</v>
      </c>
      <c r="V29">
        <f>'RESULTADOS QUINTO'!DW33</f>
        <v>11</v>
      </c>
      <c r="W29">
        <f>'RESULTADOS QUINTO'!DX33</f>
        <v>0.5757575757575758</v>
      </c>
      <c r="X29">
        <f>'RESULTADOS QUINTO'!DY33</f>
        <v>0</v>
      </c>
      <c r="Y29">
        <f>'RESULTADOS QUINTO'!DZ33</f>
        <v>0</v>
      </c>
      <c r="Z29">
        <f>'RESULTADOS QUINTO'!EA33</f>
        <v>0</v>
      </c>
      <c r="AA29">
        <f>'RESULTADOS QUINTO'!EB33</f>
        <v>0</v>
      </c>
      <c r="AB29">
        <f>'RESULTADOS QUINTO'!EC33</f>
        <v>1</v>
      </c>
      <c r="AC29">
        <f>'RESULTADOS QUINTO'!ED33</f>
        <v>1.6782674</v>
      </c>
      <c r="AD29">
        <f>'RESULTADOS QUINTO'!EE33</f>
        <v>1</v>
      </c>
      <c r="AE29">
        <f>'RESULTADOS QUINTO'!EF33</f>
        <v>0</v>
      </c>
      <c r="AF29">
        <f>'RESULTADOS QUINTO'!EG33</f>
        <v>1.6782674</v>
      </c>
      <c r="AG29">
        <f>'RESULTADOS QUINTO'!EH33</f>
        <v>1</v>
      </c>
      <c r="AH29">
        <f>'RESULTADOS QUINTO'!EI33</f>
        <v>1.6587874499999999</v>
      </c>
      <c r="AI29">
        <f>'RESULTADOS QUINTO'!EJ33</f>
        <v>0</v>
      </c>
      <c r="AJ29">
        <f>'RESULTADOS QUINTO'!EK33</f>
        <v>1</v>
      </c>
      <c r="AK29">
        <f>'RESULTADOS QUINTO'!EL33</f>
        <v>0</v>
      </c>
      <c r="AL29">
        <f>'RESULTADOS QUINTO'!EM33</f>
        <v>1</v>
      </c>
      <c r="AM29">
        <f>'RESULTADOS QUINTO'!EN33</f>
        <v>1.6495770000000001</v>
      </c>
      <c r="AN29">
        <f>'RESULTADOS QUINTO'!EO33</f>
        <v>0</v>
      </c>
      <c r="AO29">
        <f>'RESULTADOS QUINTO'!EP33</f>
        <v>1</v>
      </c>
      <c r="AP29">
        <f>'RESULTADOS QUINTO'!EQ33</f>
        <v>0</v>
      </c>
      <c r="AQ29">
        <f>'RESULTADOS QUINTO'!ER33</f>
        <v>1</v>
      </c>
      <c r="AR29">
        <f>'RESULTADOS QUINTO'!ES33</f>
        <v>1.6583374</v>
      </c>
      <c r="AS29">
        <f>'RESULTADOS QUINTO'!ET33</f>
        <v>0</v>
      </c>
      <c r="AT29">
        <f>'RESULTADOS QUINTO'!EU33</f>
        <v>1</v>
      </c>
      <c r="AU29">
        <f>'RESULTADOS QUINTO'!EV33</f>
        <v>0</v>
      </c>
      <c r="AV29">
        <f>'RESULTADOS QUINTO'!EW33</f>
        <v>1.6782674</v>
      </c>
      <c r="AW29">
        <f>'RESULTADOS QUINTO'!EX33</f>
        <v>2</v>
      </c>
      <c r="AX29">
        <f>'RESULTADOS QUINTO'!EY33</f>
        <v>1.52482685</v>
      </c>
      <c r="AY29">
        <f>'RESULTADOS QUINTO'!EZ33</f>
        <v>1</v>
      </c>
      <c r="AZ29">
        <f>'RESULTADOS QUINTO'!FA33</f>
        <v>1</v>
      </c>
      <c r="BA29">
        <f>'RESULTADOS QUINTO'!FB33</f>
        <v>1.52482685</v>
      </c>
      <c r="BB29">
        <f>'RESULTADOS QUINTO'!FC33</f>
        <v>2</v>
      </c>
      <c r="BC29">
        <f>'RESULTADOS QUINTO'!FD33</f>
        <v>1.4254114250000001</v>
      </c>
      <c r="BD29">
        <f>'RESULTADOS QUINTO'!FE33</f>
        <v>0</v>
      </c>
      <c r="BE29">
        <f>'RESULTADOS QUINTO'!FF33</f>
        <v>2</v>
      </c>
      <c r="BF29">
        <f>'RESULTADOS QUINTO'!FG33</f>
        <v>0</v>
      </c>
      <c r="BG29">
        <f>'RESULTADOS QUINTO'!FH33</f>
        <v>2</v>
      </c>
      <c r="BH29">
        <f>'RESULTADOS QUINTO'!FI33</f>
        <v>1.1547487000000001</v>
      </c>
      <c r="BI29">
        <f>'RESULTADOS QUINTO'!FJ33</f>
        <v>2</v>
      </c>
      <c r="BJ29">
        <f>'RESULTADOS QUINTO'!FK33</f>
        <v>0</v>
      </c>
      <c r="BK29">
        <f>'RESULTADOS QUINTO'!FL33</f>
        <v>2.3094974000000001</v>
      </c>
      <c r="BL29">
        <f>'RESULTADOS QUINTO'!FM33</f>
        <v>3.8343242499999999</v>
      </c>
      <c r="BM29">
        <f>'RESULTADOS QUINTO'!FN33</f>
        <v>3</v>
      </c>
      <c r="BN29">
        <f>'RESULTADOS QUINTO'!FO33</f>
        <v>1.021414</v>
      </c>
      <c r="BO29">
        <f>'RESULTADOS QUINTO'!FP33</f>
        <v>2</v>
      </c>
      <c r="BP29">
        <f>'RESULTADOS QUINTO'!FQ33</f>
        <v>1</v>
      </c>
      <c r="BQ29">
        <f>'RESULTADOS QUINTO'!FR33</f>
        <v>2.0428280000000001</v>
      </c>
      <c r="BR29">
        <f>'RESULTADOS QUINTO'!FS33</f>
        <v>2</v>
      </c>
      <c r="BS29">
        <f>'RESULTADOS QUINTO'!FT33</f>
        <v>0.97144799999999998</v>
      </c>
      <c r="BT29">
        <f>'RESULTADOS QUINTO'!FU33</f>
        <v>1</v>
      </c>
      <c r="BU29">
        <f>'RESULTADOS QUINTO'!FV33</f>
        <v>1</v>
      </c>
      <c r="BV29">
        <f>'RESULTADOS QUINTO'!FW33</f>
        <v>0.97144799999999998</v>
      </c>
      <c r="BW29">
        <f>'RESULTADOS QUINTO'!FX33</f>
        <v>3</v>
      </c>
      <c r="BX29">
        <f>'RESULTADOS QUINTO'!FY33</f>
        <v>1.2698590000000001</v>
      </c>
      <c r="BY29">
        <f>'RESULTADOS QUINTO'!FZ33</f>
        <v>0</v>
      </c>
      <c r="BZ29">
        <f>'RESULTADOS QUINTO'!GA33</f>
        <v>3</v>
      </c>
      <c r="CA29">
        <f>'RESULTADOS QUINTO'!GB33</f>
        <v>0</v>
      </c>
      <c r="CB29">
        <f>'RESULTADOS QUINTO'!GC33</f>
        <v>2</v>
      </c>
      <c r="CC29">
        <f>'RESULTADOS QUINTO'!GD33</f>
        <v>1.2101409999999999</v>
      </c>
      <c r="CD29">
        <f>'RESULTADOS QUINTO'!GE33</f>
        <v>2</v>
      </c>
      <c r="CE29">
        <f>'RESULTADOS QUINTO'!GF33</f>
        <v>0</v>
      </c>
      <c r="CF29">
        <f>'RESULTADOS QUINTO'!GG33</f>
        <v>2.4202819999999998</v>
      </c>
      <c r="CG29">
        <f>'RESULTADOS QUINTO'!GH33</f>
        <v>1</v>
      </c>
      <c r="CH29">
        <f>'RESULTADOS QUINTO'!GI33</f>
        <v>0.80188999999999999</v>
      </c>
      <c r="CI29">
        <f>'RESULTADOS QUINTO'!GJ33</f>
        <v>1</v>
      </c>
      <c r="CJ29">
        <f>'RESULTADOS QUINTO'!GK33</f>
        <v>0</v>
      </c>
      <c r="CK29">
        <f>'RESULTADOS QUINTO'!GL33</f>
        <v>0.80188999999999999</v>
      </c>
      <c r="CL29">
        <f>'RESULTADOS QUINTO'!GM33</f>
        <v>1</v>
      </c>
      <c r="CM29">
        <f>'RESULTADOS QUINTO'!GN33</f>
        <v>0.79674</v>
      </c>
      <c r="CN29">
        <f>'RESULTADOS QUINTO'!GO33</f>
        <v>0</v>
      </c>
      <c r="CO29">
        <f>'RESULTADOS QUINTO'!GP33</f>
        <v>1</v>
      </c>
      <c r="CP29">
        <f>'RESULTADOS QUINTO'!GQ33</f>
        <v>0</v>
      </c>
      <c r="CQ29">
        <f>'RESULTADOS QUINTO'!GR33</f>
        <v>2</v>
      </c>
      <c r="CR29">
        <f>'RESULTADOS QUINTO'!GS33</f>
        <v>1.1258699999999999</v>
      </c>
      <c r="CS29">
        <f>'RESULTADOS QUINTO'!GT33</f>
        <v>2</v>
      </c>
      <c r="CT29">
        <f>'RESULTADOS QUINTO'!GU33</f>
        <v>0</v>
      </c>
      <c r="CU29">
        <f>'RESULTADOS QUINTO'!GV33</f>
        <v>2.2517399999999999</v>
      </c>
      <c r="CV29">
        <f>'RESULTADOS QUINTO'!GW33</f>
        <v>2</v>
      </c>
      <c r="CW29">
        <f>'RESULTADOS QUINTO'!GX33</f>
        <v>1.2413000000000001</v>
      </c>
      <c r="CX29">
        <f>'RESULTADOS QUINTO'!GY33</f>
        <v>2</v>
      </c>
      <c r="CY29">
        <f>'RESULTADOS QUINTO'!GZ33</f>
        <v>0</v>
      </c>
      <c r="CZ29">
        <f>'RESULTADOS QUINTO'!HA33</f>
        <v>2.4826000000000001</v>
      </c>
      <c r="DA29">
        <f>'RESULTADOS QUINTO'!HB33</f>
        <v>10.970788000000001</v>
      </c>
      <c r="DB29">
        <f>'RESULTADOS QUINTO'!HC33</f>
        <v>1</v>
      </c>
      <c r="DC29">
        <f>'RESULTADOS QUINTO'!HD33</f>
        <v>1.12415</v>
      </c>
      <c r="DD29">
        <f>'RESULTADOS QUINTO'!HE33</f>
        <v>1</v>
      </c>
      <c r="DE29">
        <f>'RESULTADOS QUINTO'!HF33</f>
        <v>0</v>
      </c>
      <c r="DF29">
        <f>'RESULTADOS QUINTO'!HG33</f>
        <v>1.12415</v>
      </c>
      <c r="DG29">
        <f>'RESULTADOS QUINTO'!HH33</f>
        <v>2</v>
      </c>
      <c r="DH29">
        <f>'RESULTADOS QUINTO'!HI33</f>
        <v>1.1006800000000001</v>
      </c>
      <c r="DI29">
        <f>'RESULTADOS QUINTO'!HJ33</f>
        <v>0</v>
      </c>
      <c r="DJ29">
        <f>'RESULTADOS QUINTO'!HK33</f>
        <v>2</v>
      </c>
      <c r="DK29">
        <f>'RESULTADOS QUINTO'!HL33</f>
        <v>0</v>
      </c>
      <c r="DL29">
        <f>'RESULTADOS QUINTO'!HM33</f>
        <v>2</v>
      </c>
      <c r="DM29">
        <f>'RESULTADOS QUINTO'!HN33</f>
        <v>1.1006800000000001</v>
      </c>
      <c r="DN29">
        <f>'RESULTADOS QUINTO'!HO33</f>
        <v>2</v>
      </c>
      <c r="DO29">
        <f>'RESULTADOS QUINTO'!HP33</f>
        <v>0</v>
      </c>
      <c r="DP29">
        <f>'RESULTADOS QUINTO'!HQ33</f>
        <v>2.2013600000000002</v>
      </c>
      <c r="DQ29">
        <f>'RESULTADOS QUINTO'!HR33</f>
        <v>2</v>
      </c>
      <c r="DR29">
        <f>'RESULTADOS QUINTO'!HS33</f>
        <v>1.12415</v>
      </c>
      <c r="DS29">
        <f>'RESULTADOS QUINTO'!HT33</f>
        <v>2</v>
      </c>
      <c r="DT29">
        <f>'RESULTADOS QUINTO'!HU33</f>
        <v>0</v>
      </c>
      <c r="DU29">
        <f>'RESULTADOS QUINTO'!HV33</f>
        <v>2.2483</v>
      </c>
      <c r="DV29">
        <f>'RESULTADOS QUINTO'!HW33</f>
        <v>5.5738099999999999</v>
      </c>
      <c r="EQ29" s="497"/>
      <c r="ER29">
        <f>'RANKING-QUINTOS'!A30</f>
        <v>26</v>
      </c>
      <c r="ES29" t="str">
        <f>'RANKING-QUINTOS'!B30</f>
        <v>CALCINA  USCAMAYTA  CLAUDIA STEFANNY</v>
      </c>
      <c r="ET29" s="42" t="str">
        <f>'RANKING-QUINTOS'!C30</f>
        <v>5B</v>
      </c>
      <c r="EU29">
        <f>'RANKING-QUINTOS'!D30</f>
        <v>20.464087974999998</v>
      </c>
      <c r="EV29">
        <f>'RANKING-QUINTOS'!E30</f>
        <v>34</v>
      </c>
      <c r="EW29">
        <f>'RANKING-QUINTOS'!F30</f>
        <v>0</v>
      </c>
      <c r="EX29" t="str">
        <f>'RANKING-QUINTOS'!G30</f>
        <v>ARPI  MAMANI  MISHEL FAVIOLA</v>
      </c>
      <c r="EY29" s="42" t="str">
        <f>'RANKING-QUINTOS'!H30</f>
        <v>5A</v>
      </c>
      <c r="EZ29">
        <f>'RANKING-QUINTOS'!I30</f>
        <v>22.966316650000003</v>
      </c>
      <c r="FA29">
        <f>'RANKING-QUINTOS'!J30</f>
        <v>26</v>
      </c>
      <c r="FB29" s="45">
        <f>'RANKING-QUINTOS'!K30</f>
        <v>11.426005388914623</v>
      </c>
      <c r="FC29" s="43"/>
    </row>
    <row r="30" spans="2:159" ht="16.149999999999999" customHeight="1">
      <c r="B30" s="458"/>
      <c r="C30" s="23" t="s">
        <v>247</v>
      </c>
      <c r="D30" s="14">
        <f>BB2</f>
        <v>0</v>
      </c>
      <c r="E30" s="14">
        <f>BC2</f>
        <v>0</v>
      </c>
      <c r="F30" s="14">
        <f>BD2</f>
        <v>0</v>
      </c>
      <c r="G30" s="14">
        <f>BE2</f>
        <v>0</v>
      </c>
      <c r="H30" s="14">
        <f>BF2</f>
        <v>0</v>
      </c>
      <c r="I30" s="458"/>
      <c r="J30" t="str">
        <f>'RESULTADOS QUINTO'!DK34</f>
        <v>SteFANY5</v>
      </c>
      <c r="K30" t="str">
        <f>'RESULTADOS QUINTO'!DL34</f>
        <v>CALCINA  USCAMAYTA  CLAUDIA STEFANNY</v>
      </c>
      <c r="L30">
        <f>'RESULTADOS QUINTO'!DM34</f>
        <v>5</v>
      </c>
      <c r="M30" t="str">
        <f>'RESULTADOS QUINTO'!DN34</f>
        <v>B</v>
      </c>
      <c r="N30" t="str">
        <f>'RESULTADOS QUINTO'!DO34</f>
        <v>7 DE MAYO</v>
      </c>
      <c r="O30" t="str">
        <f>'RESULTADOS QUINTO'!DP34</f>
        <v>RANKING</v>
      </c>
      <c r="P30">
        <f>'RESULTADOS QUINTO'!DQ34</f>
        <v>34</v>
      </c>
      <c r="Q30" t="str">
        <f>'RESULTADOS QUINTO'!DR34</f>
        <v xml:space="preserve"> </v>
      </c>
      <c r="R30">
        <f>'RESULTADOS QUINTO'!DS34</f>
        <v>33</v>
      </c>
      <c r="S30">
        <f>'RESULTADOS QUINTO'!DT34</f>
        <v>19</v>
      </c>
      <c r="T30">
        <f>'RESULTADOS QUINTO'!DU34</f>
        <v>14</v>
      </c>
      <c r="U30">
        <f>'RESULTADOS QUINTO'!DV34</f>
        <v>20.464087974999998</v>
      </c>
      <c r="V30">
        <f>'RESULTADOS QUINTO'!DW34</f>
        <v>10</v>
      </c>
      <c r="W30">
        <f>'RESULTADOS QUINTO'!DX34</f>
        <v>0.5757575757575758</v>
      </c>
      <c r="X30">
        <f>'RESULTADOS QUINTO'!DY34</f>
        <v>0</v>
      </c>
      <c r="Y30">
        <f>'RESULTADOS QUINTO'!DZ34</f>
        <v>0</v>
      </c>
      <c r="Z30">
        <f>'RESULTADOS QUINTO'!EA34</f>
        <v>0</v>
      </c>
      <c r="AA30">
        <f>'RESULTADOS QUINTO'!EB34</f>
        <v>0</v>
      </c>
      <c r="AB30">
        <f>'RESULTADOS QUINTO'!EC34</f>
        <v>1</v>
      </c>
      <c r="AC30">
        <f>'RESULTADOS QUINTO'!ED34</f>
        <v>1.6782674</v>
      </c>
      <c r="AD30">
        <f>'RESULTADOS QUINTO'!EE34</f>
        <v>0</v>
      </c>
      <c r="AE30">
        <f>'RESULTADOS QUINTO'!EF34</f>
        <v>1</v>
      </c>
      <c r="AF30">
        <f>'RESULTADOS QUINTO'!EG34</f>
        <v>0</v>
      </c>
      <c r="AG30">
        <f>'RESULTADOS QUINTO'!EH34</f>
        <v>1</v>
      </c>
      <c r="AH30">
        <f>'RESULTADOS QUINTO'!EI34</f>
        <v>1.6587874499999999</v>
      </c>
      <c r="AI30">
        <f>'RESULTADOS QUINTO'!EJ34</f>
        <v>0</v>
      </c>
      <c r="AJ30">
        <f>'RESULTADOS QUINTO'!EK34</f>
        <v>1</v>
      </c>
      <c r="AK30">
        <f>'RESULTADOS QUINTO'!EL34</f>
        <v>0</v>
      </c>
      <c r="AL30">
        <f>'RESULTADOS QUINTO'!EM34</f>
        <v>1</v>
      </c>
      <c r="AM30">
        <f>'RESULTADOS QUINTO'!EN34</f>
        <v>1.6495770000000001</v>
      </c>
      <c r="AN30">
        <f>'RESULTADOS QUINTO'!EO34</f>
        <v>0</v>
      </c>
      <c r="AO30">
        <f>'RESULTADOS QUINTO'!EP34</f>
        <v>1</v>
      </c>
      <c r="AP30">
        <f>'RESULTADOS QUINTO'!EQ34</f>
        <v>0</v>
      </c>
      <c r="AQ30">
        <f>'RESULTADOS QUINTO'!ER34</f>
        <v>1</v>
      </c>
      <c r="AR30">
        <f>'RESULTADOS QUINTO'!ES34</f>
        <v>1.6583374</v>
      </c>
      <c r="AS30">
        <f>'RESULTADOS QUINTO'!ET34</f>
        <v>0</v>
      </c>
      <c r="AT30">
        <f>'RESULTADOS QUINTO'!EU34</f>
        <v>1</v>
      </c>
      <c r="AU30">
        <f>'RESULTADOS QUINTO'!EV34</f>
        <v>0</v>
      </c>
      <c r="AV30">
        <f>'RESULTADOS QUINTO'!EW34</f>
        <v>0</v>
      </c>
      <c r="AW30">
        <f>'RESULTADOS QUINTO'!EX34</f>
        <v>2</v>
      </c>
      <c r="AX30">
        <f>'RESULTADOS QUINTO'!EY34</f>
        <v>1.52482685</v>
      </c>
      <c r="AY30">
        <f>'RESULTADOS QUINTO'!EZ34</f>
        <v>1</v>
      </c>
      <c r="AZ30">
        <f>'RESULTADOS QUINTO'!FA34</f>
        <v>1</v>
      </c>
      <c r="BA30">
        <f>'RESULTADOS QUINTO'!FB34</f>
        <v>1.52482685</v>
      </c>
      <c r="BB30">
        <f>'RESULTADOS QUINTO'!FC34</f>
        <v>2</v>
      </c>
      <c r="BC30">
        <f>'RESULTADOS QUINTO'!FD34</f>
        <v>1.4254114250000001</v>
      </c>
      <c r="BD30">
        <f>'RESULTADOS QUINTO'!FE34</f>
        <v>1</v>
      </c>
      <c r="BE30">
        <f>'RESULTADOS QUINTO'!FF34</f>
        <v>1</v>
      </c>
      <c r="BF30">
        <f>'RESULTADOS QUINTO'!FG34</f>
        <v>1.4254114250000001</v>
      </c>
      <c r="BG30">
        <f>'RESULTADOS QUINTO'!FH34</f>
        <v>2</v>
      </c>
      <c r="BH30">
        <f>'RESULTADOS QUINTO'!FI34</f>
        <v>1.1547487000000001</v>
      </c>
      <c r="BI30">
        <f>'RESULTADOS QUINTO'!FJ34</f>
        <v>1</v>
      </c>
      <c r="BJ30">
        <f>'RESULTADOS QUINTO'!FK34</f>
        <v>1</v>
      </c>
      <c r="BK30">
        <f>'RESULTADOS QUINTO'!FL34</f>
        <v>1.1547487000000001</v>
      </c>
      <c r="BL30">
        <f>'RESULTADOS QUINTO'!FM34</f>
        <v>4.1049869750000001</v>
      </c>
      <c r="BM30">
        <f>'RESULTADOS QUINTO'!FN34</f>
        <v>3</v>
      </c>
      <c r="BN30">
        <f>'RESULTADOS QUINTO'!FO34</f>
        <v>1.021414</v>
      </c>
      <c r="BO30">
        <f>'RESULTADOS QUINTO'!FP34</f>
        <v>1</v>
      </c>
      <c r="BP30">
        <f>'RESULTADOS QUINTO'!FQ34</f>
        <v>2</v>
      </c>
      <c r="BQ30">
        <f>'RESULTADOS QUINTO'!FR34</f>
        <v>1.021414</v>
      </c>
      <c r="BR30">
        <f>'RESULTADOS QUINTO'!FS34</f>
        <v>2</v>
      </c>
      <c r="BS30">
        <f>'RESULTADOS QUINTO'!FT34</f>
        <v>0.97144799999999998</v>
      </c>
      <c r="BT30">
        <f>'RESULTADOS QUINTO'!FU34</f>
        <v>2</v>
      </c>
      <c r="BU30">
        <f>'RESULTADOS QUINTO'!FV34</f>
        <v>0</v>
      </c>
      <c r="BV30">
        <f>'RESULTADOS QUINTO'!FW34</f>
        <v>1.942896</v>
      </c>
      <c r="BW30">
        <f>'RESULTADOS QUINTO'!FX34</f>
        <v>3</v>
      </c>
      <c r="BX30">
        <f>'RESULTADOS QUINTO'!FY34</f>
        <v>1.2698590000000001</v>
      </c>
      <c r="BY30">
        <f>'RESULTADOS QUINTO'!FZ34</f>
        <v>1</v>
      </c>
      <c r="BZ30">
        <f>'RESULTADOS QUINTO'!GA34</f>
        <v>2</v>
      </c>
      <c r="CA30">
        <f>'RESULTADOS QUINTO'!GB34</f>
        <v>1.2698590000000001</v>
      </c>
      <c r="CB30">
        <f>'RESULTADOS QUINTO'!GC34</f>
        <v>2</v>
      </c>
      <c r="CC30">
        <f>'RESULTADOS QUINTO'!GD34</f>
        <v>1.2101409999999999</v>
      </c>
      <c r="CD30">
        <f>'RESULTADOS QUINTO'!GE34</f>
        <v>2</v>
      </c>
      <c r="CE30">
        <f>'RESULTADOS QUINTO'!GF34</f>
        <v>0</v>
      </c>
      <c r="CF30">
        <f>'RESULTADOS QUINTO'!GG34</f>
        <v>2.4202819999999998</v>
      </c>
      <c r="CG30">
        <f>'RESULTADOS QUINTO'!GH34</f>
        <v>1</v>
      </c>
      <c r="CH30">
        <f>'RESULTADOS QUINTO'!GI34</f>
        <v>0.80188999999999999</v>
      </c>
      <c r="CI30">
        <f>'RESULTADOS QUINTO'!GJ34</f>
        <v>1</v>
      </c>
      <c r="CJ30">
        <f>'RESULTADOS QUINTO'!GK34</f>
        <v>0</v>
      </c>
      <c r="CK30">
        <f>'RESULTADOS QUINTO'!GL34</f>
        <v>0.80188999999999999</v>
      </c>
      <c r="CL30">
        <f>'RESULTADOS QUINTO'!GM34</f>
        <v>1</v>
      </c>
      <c r="CM30">
        <f>'RESULTADOS QUINTO'!GN34</f>
        <v>0.79674</v>
      </c>
      <c r="CN30">
        <f>'RESULTADOS QUINTO'!GO34</f>
        <v>0</v>
      </c>
      <c r="CO30">
        <f>'RESULTADOS QUINTO'!GP34</f>
        <v>1</v>
      </c>
      <c r="CP30">
        <f>'RESULTADOS QUINTO'!GQ34</f>
        <v>0</v>
      </c>
      <c r="CQ30">
        <f>'RESULTADOS QUINTO'!GR34</f>
        <v>2</v>
      </c>
      <c r="CR30">
        <f>'RESULTADOS QUINTO'!GS34</f>
        <v>1.1258699999999999</v>
      </c>
      <c r="CS30">
        <f>'RESULTADOS QUINTO'!GT34</f>
        <v>2</v>
      </c>
      <c r="CT30">
        <f>'RESULTADOS QUINTO'!GU34</f>
        <v>0</v>
      </c>
      <c r="CU30">
        <f>'RESULTADOS QUINTO'!GV34</f>
        <v>2.2517399999999999</v>
      </c>
      <c r="CV30">
        <f>'RESULTADOS QUINTO'!GW34</f>
        <v>2</v>
      </c>
      <c r="CW30">
        <f>'RESULTADOS QUINTO'!GX34</f>
        <v>1.2413000000000001</v>
      </c>
      <c r="CX30">
        <f>'RESULTADOS QUINTO'!GY34</f>
        <v>0</v>
      </c>
      <c r="CY30">
        <f>'RESULTADOS QUINTO'!GZ34</f>
        <v>2</v>
      </c>
      <c r="CZ30">
        <f>'RESULTADOS QUINTO'!HA34</f>
        <v>0</v>
      </c>
      <c r="DA30">
        <f>'RESULTADOS QUINTO'!HB34</f>
        <v>9.708081</v>
      </c>
      <c r="DB30">
        <f>'RESULTADOS QUINTO'!HC34</f>
        <v>1</v>
      </c>
      <c r="DC30">
        <f>'RESULTADOS QUINTO'!HD34</f>
        <v>1.12415</v>
      </c>
      <c r="DD30">
        <f>'RESULTADOS QUINTO'!HE34</f>
        <v>0</v>
      </c>
      <c r="DE30">
        <f>'RESULTADOS QUINTO'!HF34</f>
        <v>1</v>
      </c>
      <c r="DF30">
        <f>'RESULTADOS QUINTO'!HG34</f>
        <v>0</v>
      </c>
      <c r="DG30">
        <f>'RESULTADOS QUINTO'!HH34</f>
        <v>2</v>
      </c>
      <c r="DH30">
        <f>'RESULTADOS QUINTO'!HI34</f>
        <v>1.1006800000000001</v>
      </c>
      <c r="DI30">
        <f>'RESULTADOS QUINTO'!HJ34</f>
        <v>2</v>
      </c>
      <c r="DJ30">
        <f>'RESULTADOS QUINTO'!HK34</f>
        <v>0</v>
      </c>
      <c r="DK30">
        <f>'RESULTADOS QUINTO'!HL34</f>
        <v>2.2013600000000002</v>
      </c>
      <c r="DL30">
        <f>'RESULTADOS QUINTO'!HM34</f>
        <v>2</v>
      </c>
      <c r="DM30">
        <f>'RESULTADOS QUINTO'!HN34</f>
        <v>1.1006800000000001</v>
      </c>
      <c r="DN30">
        <f>'RESULTADOS QUINTO'!HO34</f>
        <v>2</v>
      </c>
      <c r="DO30">
        <f>'RESULTADOS QUINTO'!HP34</f>
        <v>0</v>
      </c>
      <c r="DP30">
        <f>'RESULTADOS QUINTO'!HQ34</f>
        <v>2.2013600000000002</v>
      </c>
      <c r="DQ30">
        <f>'RESULTADOS QUINTO'!HR34</f>
        <v>2</v>
      </c>
      <c r="DR30">
        <f>'RESULTADOS QUINTO'!HS34</f>
        <v>1.12415</v>
      </c>
      <c r="DS30">
        <f>'RESULTADOS QUINTO'!HT34</f>
        <v>2</v>
      </c>
      <c r="DT30">
        <f>'RESULTADOS QUINTO'!HU34</f>
        <v>0</v>
      </c>
      <c r="DU30">
        <f>'RESULTADOS QUINTO'!HV34</f>
        <v>2.2483</v>
      </c>
      <c r="DV30">
        <f>'RESULTADOS QUINTO'!HW34</f>
        <v>6.6510200000000008</v>
      </c>
      <c r="EQ30" s="497"/>
      <c r="ER30">
        <f>'RANKING-QUINTOS'!A31</f>
        <v>27</v>
      </c>
      <c r="ES30" t="str">
        <f>'RANKING-QUINTOS'!B31</f>
        <v>CARDENAS  ALARCON  ARACELI FRANCHESKA</v>
      </c>
      <c r="ET30" s="42" t="str">
        <f>'RANKING-QUINTOS'!C31</f>
        <v>5B</v>
      </c>
      <c r="EU30">
        <f>'RANKING-QUINTOS'!D31</f>
        <v>20.301125249999998</v>
      </c>
      <c r="EV30">
        <f>'RANKING-QUINTOS'!E31</f>
        <v>35</v>
      </c>
      <c r="EW30">
        <f>'RANKING-QUINTOS'!F31</f>
        <v>0</v>
      </c>
      <c r="EX30" t="str">
        <f>'RANKING-QUINTOS'!G31</f>
        <v>VARGAS  CONZA  ALENDA JAZMIN</v>
      </c>
      <c r="EY30" s="42" t="str">
        <f>'RANKING-QUINTOS'!H31</f>
        <v>5A</v>
      </c>
      <c r="EZ30">
        <f>'RANKING-QUINTOS'!I31</f>
        <v>22.4749555</v>
      </c>
      <c r="FA30">
        <f>'RANKING-QUINTOS'!J31</f>
        <v>27</v>
      </c>
      <c r="FB30" s="45">
        <f>'RANKING-QUINTOS'!K31</f>
        <v>11.181547593031915</v>
      </c>
      <c r="FC30" s="43"/>
    </row>
    <row r="31" spans="2:159" ht="16.149999999999999" customHeight="1">
      <c r="B31" s="458"/>
      <c r="C31" s="23" t="s">
        <v>248</v>
      </c>
      <c r="D31" s="14">
        <f>BG2</f>
        <v>0</v>
      </c>
      <c r="E31" s="14">
        <f>BH2</f>
        <v>0</v>
      </c>
      <c r="F31" s="14">
        <f>BI2</f>
        <v>0</v>
      </c>
      <c r="G31" s="14">
        <f>BJ2</f>
        <v>0</v>
      </c>
      <c r="H31" s="14">
        <f>BK2</f>
        <v>0</v>
      </c>
      <c r="I31" s="458"/>
      <c r="J31" t="str">
        <f>'RESULTADOS QUINTO'!DK35</f>
        <v>Arac0209</v>
      </c>
      <c r="K31" t="str">
        <f>'RESULTADOS QUINTO'!DL35</f>
        <v>CARDENAS  ALARCON  ARACELI FRANCHESKA</v>
      </c>
      <c r="L31">
        <f>'RESULTADOS QUINTO'!DM35</f>
        <v>5</v>
      </c>
      <c r="M31" t="str">
        <f>'RESULTADOS QUINTO'!DN35</f>
        <v>B</v>
      </c>
      <c r="N31" t="str">
        <f>'RESULTADOS QUINTO'!DO35</f>
        <v>7 DE MAYO</v>
      </c>
      <c r="O31" t="str">
        <f>'RESULTADOS QUINTO'!DP35</f>
        <v>RANKING</v>
      </c>
      <c r="P31">
        <f>'RESULTADOS QUINTO'!DQ35</f>
        <v>35</v>
      </c>
      <c r="Q31" t="str">
        <f>'RESULTADOS QUINTO'!DR35</f>
        <v xml:space="preserve"> </v>
      </c>
      <c r="R31">
        <f>'RESULTADOS QUINTO'!DS35</f>
        <v>33</v>
      </c>
      <c r="S31">
        <f>'RESULTADOS QUINTO'!DT35</f>
        <v>17</v>
      </c>
      <c r="T31">
        <f>'RESULTADOS QUINTO'!DU35</f>
        <v>16</v>
      </c>
      <c r="U31">
        <f>'RESULTADOS QUINTO'!DV35</f>
        <v>20.301125249999998</v>
      </c>
      <c r="V31">
        <f>'RESULTADOS QUINTO'!DW35</f>
        <v>10</v>
      </c>
      <c r="W31">
        <f>'RESULTADOS QUINTO'!DX35</f>
        <v>0.51515151515151514</v>
      </c>
      <c r="X31">
        <f>'RESULTADOS QUINTO'!DY35</f>
        <v>0</v>
      </c>
      <c r="Y31">
        <f>'RESULTADOS QUINTO'!DZ35</f>
        <v>0</v>
      </c>
      <c r="Z31">
        <f>'RESULTADOS QUINTO'!EA35</f>
        <v>0</v>
      </c>
      <c r="AA31">
        <f>'RESULTADOS QUINTO'!EB35</f>
        <v>0</v>
      </c>
      <c r="AB31">
        <f>'RESULTADOS QUINTO'!EC35</f>
        <v>1</v>
      </c>
      <c r="AC31">
        <f>'RESULTADOS QUINTO'!ED35</f>
        <v>1.6782674</v>
      </c>
      <c r="AD31">
        <f>'RESULTADOS QUINTO'!EE35</f>
        <v>1</v>
      </c>
      <c r="AE31">
        <f>'RESULTADOS QUINTO'!EF35</f>
        <v>0</v>
      </c>
      <c r="AF31">
        <f>'RESULTADOS QUINTO'!EG35</f>
        <v>1.6782674</v>
      </c>
      <c r="AG31">
        <f>'RESULTADOS QUINTO'!EH35</f>
        <v>1</v>
      </c>
      <c r="AH31">
        <f>'RESULTADOS QUINTO'!EI35</f>
        <v>1.6587874499999999</v>
      </c>
      <c r="AI31">
        <f>'RESULTADOS QUINTO'!EJ35</f>
        <v>1</v>
      </c>
      <c r="AJ31">
        <f>'RESULTADOS QUINTO'!EK35</f>
        <v>0</v>
      </c>
      <c r="AK31">
        <f>'RESULTADOS QUINTO'!EL35</f>
        <v>1.6587874499999999</v>
      </c>
      <c r="AL31">
        <f>'RESULTADOS QUINTO'!EM35</f>
        <v>1</v>
      </c>
      <c r="AM31">
        <f>'RESULTADOS QUINTO'!EN35</f>
        <v>1.6495770000000001</v>
      </c>
      <c r="AN31">
        <f>'RESULTADOS QUINTO'!EO35</f>
        <v>0</v>
      </c>
      <c r="AO31">
        <f>'RESULTADOS QUINTO'!EP35</f>
        <v>1</v>
      </c>
      <c r="AP31">
        <f>'RESULTADOS QUINTO'!EQ35</f>
        <v>0</v>
      </c>
      <c r="AQ31">
        <f>'RESULTADOS QUINTO'!ER35</f>
        <v>1</v>
      </c>
      <c r="AR31">
        <f>'RESULTADOS QUINTO'!ES35</f>
        <v>1.6583374</v>
      </c>
      <c r="AS31">
        <f>'RESULTADOS QUINTO'!ET35</f>
        <v>0</v>
      </c>
      <c r="AT31">
        <f>'RESULTADOS QUINTO'!EU35</f>
        <v>1</v>
      </c>
      <c r="AU31">
        <f>'RESULTADOS QUINTO'!EV35</f>
        <v>0</v>
      </c>
      <c r="AV31">
        <f>'RESULTADOS QUINTO'!EW35</f>
        <v>3.3370548499999999</v>
      </c>
      <c r="AW31">
        <f>'RESULTADOS QUINTO'!EX35</f>
        <v>2</v>
      </c>
      <c r="AX31">
        <f>'RESULTADOS QUINTO'!EY35</f>
        <v>1.52482685</v>
      </c>
      <c r="AY31">
        <f>'RESULTADOS QUINTO'!EZ35</f>
        <v>0</v>
      </c>
      <c r="AZ31">
        <f>'RESULTADOS QUINTO'!FA35</f>
        <v>2</v>
      </c>
      <c r="BA31">
        <f>'RESULTADOS QUINTO'!FB35</f>
        <v>0</v>
      </c>
      <c r="BB31">
        <f>'RESULTADOS QUINTO'!FC35</f>
        <v>2</v>
      </c>
      <c r="BC31">
        <f>'RESULTADOS QUINTO'!FD35</f>
        <v>1.4254114250000001</v>
      </c>
      <c r="BD31">
        <f>'RESULTADOS QUINTO'!FE35</f>
        <v>0</v>
      </c>
      <c r="BE31">
        <f>'RESULTADOS QUINTO'!FF35</f>
        <v>2</v>
      </c>
      <c r="BF31">
        <f>'RESULTADOS QUINTO'!FG35</f>
        <v>0</v>
      </c>
      <c r="BG31">
        <f>'RESULTADOS QUINTO'!FH35</f>
        <v>2</v>
      </c>
      <c r="BH31">
        <f>'RESULTADOS QUINTO'!FI35</f>
        <v>1.1547487000000001</v>
      </c>
      <c r="BI31">
        <f>'RESULTADOS QUINTO'!FJ35</f>
        <v>2</v>
      </c>
      <c r="BJ31">
        <f>'RESULTADOS QUINTO'!FK35</f>
        <v>0</v>
      </c>
      <c r="BK31">
        <f>'RESULTADOS QUINTO'!FL35</f>
        <v>2.3094974000000001</v>
      </c>
      <c r="BL31">
        <f>'RESULTADOS QUINTO'!FM35</f>
        <v>2.3094974000000001</v>
      </c>
      <c r="BM31">
        <f>'RESULTADOS QUINTO'!FN35</f>
        <v>3</v>
      </c>
      <c r="BN31">
        <f>'RESULTADOS QUINTO'!FO35</f>
        <v>1.021414</v>
      </c>
      <c r="BO31">
        <f>'RESULTADOS QUINTO'!FP35</f>
        <v>2</v>
      </c>
      <c r="BP31">
        <f>'RESULTADOS QUINTO'!FQ35</f>
        <v>1</v>
      </c>
      <c r="BQ31">
        <f>'RESULTADOS QUINTO'!FR35</f>
        <v>2.0428280000000001</v>
      </c>
      <c r="BR31">
        <f>'RESULTADOS QUINTO'!FS35</f>
        <v>2</v>
      </c>
      <c r="BS31">
        <f>'RESULTADOS QUINTO'!FT35</f>
        <v>0.97144799999999998</v>
      </c>
      <c r="BT31">
        <f>'RESULTADOS QUINTO'!FU35</f>
        <v>2</v>
      </c>
      <c r="BU31">
        <f>'RESULTADOS QUINTO'!FV35</f>
        <v>0</v>
      </c>
      <c r="BV31">
        <f>'RESULTADOS QUINTO'!FW35</f>
        <v>1.942896</v>
      </c>
      <c r="BW31">
        <f>'RESULTADOS QUINTO'!FX35</f>
        <v>3</v>
      </c>
      <c r="BX31">
        <f>'RESULTADOS QUINTO'!FY35</f>
        <v>1.2698590000000001</v>
      </c>
      <c r="BY31">
        <f>'RESULTADOS QUINTO'!FZ35</f>
        <v>1</v>
      </c>
      <c r="BZ31">
        <f>'RESULTADOS QUINTO'!GA35</f>
        <v>2</v>
      </c>
      <c r="CA31">
        <f>'RESULTADOS QUINTO'!GB35</f>
        <v>1.2698590000000001</v>
      </c>
      <c r="CB31">
        <f>'RESULTADOS QUINTO'!GC35</f>
        <v>2</v>
      </c>
      <c r="CC31">
        <f>'RESULTADOS QUINTO'!GD35</f>
        <v>1.2101409999999999</v>
      </c>
      <c r="CD31">
        <f>'RESULTADOS QUINTO'!GE35</f>
        <v>0</v>
      </c>
      <c r="CE31">
        <f>'RESULTADOS QUINTO'!GF35</f>
        <v>2</v>
      </c>
      <c r="CF31">
        <f>'RESULTADOS QUINTO'!GG35</f>
        <v>0</v>
      </c>
      <c r="CG31">
        <f>'RESULTADOS QUINTO'!GH35</f>
        <v>1</v>
      </c>
      <c r="CH31">
        <f>'RESULTADOS QUINTO'!GI35</f>
        <v>0.80188999999999999</v>
      </c>
      <c r="CI31">
        <f>'RESULTADOS QUINTO'!GJ35</f>
        <v>1</v>
      </c>
      <c r="CJ31">
        <f>'RESULTADOS QUINTO'!GK35</f>
        <v>0</v>
      </c>
      <c r="CK31">
        <f>'RESULTADOS QUINTO'!GL35</f>
        <v>0.80188999999999999</v>
      </c>
      <c r="CL31">
        <f>'RESULTADOS QUINTO'!GM35</f>
        <v>1</v>
      </c>
      <c r="CM31">
        <f>'RESULTADOS QUINTO'!GN35</f>
        <v>0.79674</v>
      </c>
      <c r="CN31">
        <f>'RESULTADOS QUINTO'!GO35</f>
        <v>1</v>
      </c>
      <c r="CO31">
        <f>'RESULTADOS QUINTO'!GP35</f>
        <v>0</v>
      </c>
      <c r="CP31">
        <f>'RESULTADOS QUINTO'!GQ35</f>
        <v>0.79674</v>
      </c>
      <c r="CQ31">
        <f>'RESULTADOS QUINTO'!GR35</f>
        <v>2</v>
      </c>
      <c r="CR31">
        <f>'RESULTADOS QUINTO'!GS35</f>
        <v>1.1258699999999999</v>
      </c>
      <c r="CS31">
        <f>'RESULTADOS QUINTO'!GT35</f>
        <v>1</v>
      </c>
      <c r="CT31">
        <f>'RESULTADOS QUINTO'!GU35</f>
        <v>1</v>
      </c>
      <c r="CU31">
        <f>'RESULTADOS QUINTO'!GV35</f>
        <v>1.1258699999999999</v>
      </c>
      <c r="CV31">
        <f>'RESULTADOS QUINTO'!GW35</f>
        <v>2</v>
      </c>
      <c r="CW31">
        <f>'RESULTADOS QUINTO'!GX35</f>
        <v>1.2413000000000001</v>
      </c>
      <c r="CX31">
        <f>'RESULTADOS QUINTO'!GY35</f>
        <v>0</v>
      </c>
      <c r="CY31">
        <f>'RESULTADOS QUINTO'!GZ35</f>
        <v>2</v>
      </c>
      <c r="CZ31">
        <f>'RESULTADOS QUINTO'!HA35</f>
        <v>0</v>
      </c>
      <c r="DA31">
        <f>'RESULTADOS QUINTO'!HB35</f>
        <v>7.9800830000000005</v>
      </c>
      <c r="DB31">
        <f>'RESULTADOS QUINTO'!HC35</f>
        <v>1</v>
      </c>
      <c r="DC31">
        <f>'RESULTADOS QUINTO'!HD35</f>
        <v>1.12415</v>
      </c>
      <c r="DD31">
        <f>'RESULTADOS QUINTO'!HE35</f>
        <v>1</v>
      </c>
      <c r="DE31">
        <f>'RESULTADOS QUINTO'!HF35</f>
        <v>0</v>
      </c>
      <c r="DF31">
        <f>'RESULTADOS QUINTO'!HG35</f>
        <v>1.12415</v>
      </c>
      <c r="DG31">
        <f>'RESULTADOS QUINTO'!HH35</f>
        <v>2</v>
      </c>
      <c r="DH31">
        <f>'RESULTADOS QUINTO'!HI35</f>
        <v>1.1006800000000001</v>
      </c>
      <c r="DI31">
        <f>'RESULTADOS QUINTO'!HJ35</f>
        <v>1</v>
      </c>
      <c r="DJ31">
        <f>'RESULTADOS QUINTO'!HK35</f>
        <v>1</v>
      </c>
      <c r="DK31">
        <f>'RESULTADOS QUINTO'!HL35</f>
        <v>1.1006800000000001</v>
      </c>
      <c r="DL31">
        <f>'RESULTADOS QUINTO'!HM35</f>
        <v>2</v>
      </c>
      <c r="DM31">
        <f>'RESULTADOS QUINTO'!HN35</f>
        <v>1.1006800000000001</v>
      </c>
      <c r="DN31">
        <f>'RESULTADOS QUINTO'!HO35</f>
        <v>2</v>
      </c>
      <c r="DO31">
        <f>'RESULTADOS QUINTO'!HP35</f>
        <v>0</v>
      </c>
      <c r="DP31">
        <f>'RESULTADOS QUINTO'!HQ35</f>
        <v>2.2013600000000002</v>
      </c>
      <c r="DQ31">
        <f>'RESULTADOS QUINTO'!HR35</f>
        <v>2</v>
      </c>
      <c r="DR31">
        <f>'RESULTADOS QUINTO'!HS35</f>
        <v>1.12415</v>
      </c>
      <c r="DS31">
        <f>'RESULTADOS QUINTO'!HT35</f>
        <v>2</v>
      </c>
      <c r="DT31">
        <f>'RESULTADOS QUINTO'!HU35</f>
        <v>0</v>
      </c>
      <c r="DU31">
        <f>'RESULTADOS QUINTO'!HV35</f>
        <v>2.2483</v>
      </c>
      <c r="DV31">
        <f>'RESULTADOS QUINTO'!HW35</f>
        <v>6.6744900000000005</v>
      </c>
      <c r="EQ31" s="497"/>
      <c r="ER31">
        <f>'RANKING-QUINTOS'!A32</f>
        <v>28</v>
      </c>
      <c r="ES31" t="str">
        <f>'RANKING-QUINTOS'!B32</f>
        <v>CCALLA  COSCCO  NICOL JASMIN</v>
      </c>
      <c r="ET31" s="42" t="str">
        <f>'RANKING-QUINTOS'!C32</f>
        <v>5B</v>
      </c>
      <c r="EU31">
        <f>'RANKING-QUINTOS'!D32</f>
        <v>18.934896250000001</v>
      </c>
      <c r="EV31">
        <f>'RANKING-QUINTOS'!E32</f>
        <v>38</v>
      </c>
      <c r="EW31">
        <f>'RANKING-QUINTOS'!F32</f>
        <v>0</v>
      </c>
      <c r="EX31" t="str">
        <f>'RANKING-QUINTOS'!G32</f>
        <v>BEGAZO  COSI  FIORELA DAYANA</v>
      </c>
      <c r="EY31" s="42" t="str">
        <f>'RANKING-QUINTOS'!H32</f>
        <v>5B</v>
      </c>
      <c r="EZ31">
        <f>'RANKING-QUINTOS'!I32</f>
        <v>22.057189649999998</v>
      </c>
      <c r="FA31">
        <f>'RANKING-QUINTOS'!J32</f>
        <v>28</v>
      </c>
      <c r="FB31" s="45">
        <f>'RANKING-QUINTOS'!K32</f>
        <v>10.97370430121679</v>
      </c>
      <c r="FC31" s="43"/>
    </row>
    <row r="32" spans="2:159" ht="22.9" customHeight="1">
      <c r="B32" s="458"/>
      <c r="C32" s="24" t="s">
        <v>245</v>
      </c>
      <c r="D32" s="25">
        <f>SUM(D29:D31)</f>
        <v>0</v>
      </c>
      <c r="E32" s="26">
        <f>D29*E29+D30*E30+D31*E31</f>
        <v>0</v>
      </c>
      <c r="F32" s="25">
        <f>F29+F30+F31</f>
        <v>0</v>
      </c>
      <c r="G32" s="25">
        <f>G29+G30+G31</f>
        <v>0</v>
      </c>
      <c r="H32" s="25">
        <f>SUM(H29:H31)</f>
        <v>0</v>
      </c>
      <c r="I32" s="458"/>
      <c r="J32" t="str">
        <f>'RESULTADOS QUINTO'!DK36</f>
        <v>1108Njcc</v>
      </c>
      <c r="K32" t="str">
        <f>'RESULTADOS QUINTO'!DL36</f>
        <v>CCALLA  COSCCO  NICOL JASMIN</v>
      </c>
      <c r="L32">
        <f>'RESULTADOS QUINTO'!DM36</f>
        <v>5</v>
      </c>
      <c r="M32" t="str">
        <f>'RESULTADOS QUINTO'!DN36</f>
        <v>B</v>
      </c>
      <c r="N32" t="str">
        <f>'RESULTADOS QUINTO'!DO36</f>
        <v>7 DE MAYO</v>
      </c>
      <c r="O32" t="str">
        <f>'RESULTADOS QUINTO'!DP36</f>
        <v>RANKING</v>
      </c>
      <c r="P32">
        <f>'RESULTADOS QUINTO'!DQ36</f>
        <v>38</v>
      </c>
      <c r="Q32" t="str">
        <f>'RESULTADOS QUINTO'!DR36</f>
        <v xml:space="preserve"> </v>
      </c>
      <c r="R32">
        <f>'RESULTADOS QUINTO'!DS36</f>
        <v>33</v>
      </c>
      <c r="S32">
        <f>'RESULTADOS QUINTO'!DT36</f>
        <v>16</v>
      </c>
      <c r="T32">
        <f>'RESULTADOS QUINTO'!DU36</f>
        <v>17</v>
      </c>
      <c r="U32">
        <f>'RESULTADOS QUINTO'!DV36</f>
        <v>18.934896250000001</v>
      </c>
      <c r="V32">
        <f>'RESULTADOS QUINTO'!DW36</f>
        <v>9</v>
      </c>
      <c r="W32">
        <f>'RESULTADOS QUINTO'!DX36</f>
        <v>0.48484848484848486</v>
      </c>
      <c r="X32">
        <f>'RESULTADOS QUINTO'!DY36</f>
        <v>0</v>
      </c>
      <c r="Y32">
        <f>'RESULTADOS QUINTO'!DZ36</f>
        <v>0</v>
      </c>
      <c r="Z32">
        <f>'RESULTADOS QUINTO'!EA36</f>
        <v>0</v>
      </c>
      <c r="AA32">
        <f>'RESULTADOS QUINTO'!EB36</f>
        <v>0</v>
      </c>
      <c r="AB32">
        <f>'RESULTADOS QUINTO'!EC36</f>
        <v>1</v>
      </c>
      <c r="AC32">
        <f>'RESULTADOS QUINTO'!ED36</f>
        <v>1.6782674</v>
      </c>
      <c r="AD32">
        <f>'RESULTADOS QUINTO'!EE36</f>
        <v>0</v>
      </c>
      <c r="AE32">
        <f>'RESULTADOS QUINTO'!EF36</f>
        <v>1</v>
      </c>
      <c r="AF32">
        <f>'RESULTADOS QUINTO'!EG36</f>
        <v>0</v>
      </c>
      <c r="AG32">
        <f>'RESULTADOS QUINTO'!EH36</f>
        <v>1</v>
      </c>
      <c r="AH32">
        <f>'RESULTADOS QUINTO'!EI36</f>
        <v>1.6587874499999999</v>
      </c>
      <c r="AI32">
        <f>'RESULTADOS QUINTO'!EJ36</f>
        <v>0</v>
      </c>
      <c r="AJ32">
        <f>'RESULTADOS QUINTO'!EK36</f>
        <v>1</v>
      </c>
      <c r="AK32">
        <f>'RESULTADOS QUINTO'!EL36</f>
        <v>0</v>
      </c>
      <c r="AL32">
        <f>'RESULTADOS QUINTO'!EM36</f>
        <v>1</v>
      </c>
      <c r="AM32">
        <f>'RESULTADOS QUINTO'!EN36</f>
        <v>1.6495770000000001</v>
      </c>
      <c r="AN32">
        <f>'RESULTADOS QUINTO'!EO36</f>
        <v>1</v>
      </c>
      <c r="AO32">
        <f>'RESULTADOS QUINTO'!EP36</f>
        <v>0</v>
      </c>
      <c r="AP32">
        <f>'RESULTADOS QUINTO'!EQ36</f>
        <v>1.6495770000000001</v>
      </c>
      <c r="AQ32">
        <f>'RESULTADOS QUINTO'!ER36</f>
        <v>1</v>
      </c>
      <c r="AR32">
        <f>'RESULTADOS QUINTO'!ES36</f>
        <v>1.6583374</v>
      </c>
      <c r="AS32">
        <f>'RESULTADOS QUINTO'!ET36</f>
        <v>0</v>
      </c>
      <c r="AT32">
        <f>'RESULTADOS QUINTO'!EU36</f>
        <v>1</v>
      </c>
      <c r="AU32">
        <f>'RESULTADOS QUINTO'!EV36</f>
        <v>0</v>
      </c>
      <c r="AV32">
        <f>'RESULTADOS QUINTO'!EW36</f>
        <v>1.6495770000000001</v>
      </c>
      <c r="AW32">
        <f>'RESULTADOS QUINTO'!EX36</f>
        <v>2</v>
      </c>
      <c r="AX32">
        <f>'RESULTADOS QUINTO'!EY36</f>
        <v>1.52482685</v>
      </c>
      <c r="AY32">
        <f>'RESULTADOS QUINTO'!EZ36</f>
        <v>1</v>
      </c>
      <c r="AZ32">
        <f>'RESULTADOS QUINTO'!FA36</f>
        <v>1</v>
      </c>
      <c r="BA32">
        <f>'RESULTADOS QUINTO'!FB36</f>
        <v>1.52482685</v>
      </c>
      <c r="BB32">
        <f>'RESULTADOS QUINTO'!FC36</f>
        <v>2</v>
      </c>
      <c r="BC32">
        <f>'RESULTADOS QUINTO'!FD36</f>
        <v>1.4254114250000001</v>
      </c>
      <c r="BD32">
        <f>'RESULTADOS QUINTO'!FE36</f>
        <v>0</v>
      </c>
      <c r="BE32">
        <f>'RESULTADOS QUINTO'!FF36</f>
        <v>2</v>
      </c>
      <c r="BF32">
        <f>'RESULTADOS QUINTO'!FG36</f>
        <v>0</v>
      </c>
      <c r="BG32">
        <f>'RESULTADOS QUINTO'!FH36</f>
        <v>2</v>
      </c>
      <c r="BH32">
        <f>'RESULTADOS QUINTO'!FI36</f>
        <v>1.1547487000000001</v>
      </c>
      <c r="BI32">
        <f>'RESULTADOS QUINTO'!FJ36</f>
        <v>2</v>
      </c>
      <c r="BJ32">
        <f>'RESULTADOS QUINTO'!FK36</f>
        <v>0</v>
      </c>
      <c r="BK32">
        <f>'RESULTADOS QUINTO'!FL36</f>
        <v>2.3094974000000001</v>
      </c>
      <c r="BL32">
        <f>'RESULTADOS QUINTO'!FM36</f>
        <v>3.8343242499999999</v>
      </c>
      <c r="BM32">
        <f>'RESULTADOS QUINTO'!FN36</f>
        <v>3</v>
      </c>
      <c r="BN32">
        <f>'RESULTADOS QUINTO'!FO36</f>
        <v>1.021414</v>
      </c>
      <c r="BO32">
        <f>'RESULTADOS QUINTO'!FP36</f>
        <v>1</v>
      </c>
      <c r="BP32">
        <f>'RESULTADOS QUINTO'!FQ36</f>
        <v>2</v>
      </c>
      <c r="BQ32">
        <f>'RESULTADOS QUINTO'!FR36</f>
        <v>1.021414</v>
      </c>
      <c r="BR32">
        <f>'RESULTADOS QUINTO'!FS36</f>
        <v>2</v>
      </c>
      <c r="BS32">
        <f>'RESULTADOS QUINTO'!FT36</f>
        <v>0.97144799999999998</v>
      </c>
      <c r="BT32">
        <f>'RESULTADOS QUINTO'!FU36</f>
        <v>0</v>
      </c>
      <c r="BU32">
        <f>'RESULTADOS QUINTO'!FV36</f>
        <v>2</v>
      </c>
      <c r="BV32">
        <f>'RESULTADOS QUINTO'!FW36</f>
        <v>0</v>
      </c>
      <c r="BW32">
        <f>'RESULTADOS QUINTO'!FX36</f>
        <v>3</v>
      </c>
      <c r="BX32">
        <f>'RESULTADOS QUINTO'!FY36</f>
        <v>1.2698590000000001</v>
      </c>
      <c r="BY32">
        <f>'RESULTADOS QUINTO'!FZ36</f>
        <v>1</v>
      </c>
      <c r="BZ32">
        <f>'RESULTADOS QUINTO'!GA36</f>
        <v>2</v>
      </c>
      <c r="CA32">
        <f>'RESULTADOS QUINTO'!GB36</f>
        <v>1.2698590000000001</v>
      </c>
      <c r="CB32">
        <f>'RESULTADOS QUINTO'!GC36</f>
        <v>2</v>
      </c>
      <c r="CC32">
        <f>'RESULTADOS QUINTO'!GD36</f>
        <v>1.2101409999999999</v>
      </c>
      <c r="CD32">
        <f>'RESULTADOS QUINTO'!GE36</f>
        <v>2</v>
      </c>
      <c r="CE32">
        <f>'RESULTADOS QUINTO'!GF36</f>
        <v>0</v>
      </c>
      <c r="CF32">
        <f>'RESULTADOS QUINTO'!GG36</f>
        <v>2.4202819999999998</v>
      </c>
      <c r="CG32">
        <f>'RESULTADOS QUINTO'!GH36</f>
        <v>1</v>
      </c>
      <c r="CH32">
        <f>'RESULTADOS QUINTO'!GI36</f>
        <v>0.80188999999999999</v>
      </c>
      <c r="CI32">
        <f>'RESULTADOS QUINTO'!GJ36</f>
        <v>0</v>
      </c>
      <c r="CJ32">
        <f>'RESULTADOS QUINTO'!GK36</f>
        <v>1</v>
      </c>
      <c r="CK32">
        <f>'RESULTADOS QUINTO'!GL36</f>
        <v>0</v>
      </c>
      <c r="CL32">
        <f>'RESULTADOS QUINTO'!GM36</f>
        <v>1</v>
      </c>
      <c r="CM32">
        <f>'RESULTADOS QUINTO'!GN36</f>
        <v>0.79674</v>
      </c>
      <c r="CN32">
        <f>'RESULTADOS QUINTO'!GO36</f>
        <v>1</v>
      </c>
      <c r="CO32">
        <f>'RESULTADOS QUINTO'!GP36</f>
        <v>0</v>
      </c>
      <c r="CP32">
        <f>'RESULTADOS QUINTO'!GQ36</f>
        <v>0.79674</v>
      </c>
      <c r="CQ32">
        <f>'RESULTADOS QUINTO'!GR36</f>
        <v>2</v>
      </c>
      <c r="CR32">
        <f>'RESULTADOS QUINTO'!GS36</f>
        <v>1.1258699999999999</v>
      </c>
      <c r="CS32">
        <f>'RESULTADOS QUINTO'!GT36</f>
        <v>2</v>
      </c>
      <c r="CT32">
        <f>'RESULTADOS QUINTO'!GU36</f>
        <v>0</v>
      </c>
      <c r="CU32">
        <f>'RESULTADOS QUINTO'!GV36</f>
        <v>2.2517399999999999</v>
      </c>
      <c r="CV32">
        <f>'RESULTADOS QUINTO'!GW36</f>
        <v>2</v>
      </c>
      <c r="CW32">
        <f>'RESULTADOS QUINTO'!GX36</f>
        <v>1.2413000000000001</v>
      </c>
      <c r="CX32">
        <f>'RESULTADOS QUINTO'!GY36</f>
        <v>1</v>
      </c>
      <c r="CY32">
        <f>'RESULTADOS QUINTO'!GZ36</f>
        <v>1</v>
      </c>
      <c r="CZ32">
        <f>'RESULTADOS QUINTO'!HA36</f>
        <v>1.2413000000000001</v>
      </c>
      <c r="DA32">
        <f>'RESULTADOS QUINTO'!HB36</f>
        <v>9.001335000000001</v>
      </c>
      <c r="DB32">
        <f>'RESULTADOS QUINTO'!HC36</f>
        <v>1</v>
      </c>
      <c r="DC32">
        <f>'RESULTADOS QUINTO'!HD36</f>
        <v>1.12415</v>
      </c>
      <c r="DD32">
        <f>'RESULTADOS QUINTO'!HE36</f>
        <v>0</v>
      </c>
      <c r="DE32">
        <f>'RESULTADOS QUINTO'!HF36</f>
        <v>1</v>
      </c>
      <c r="DF32">
        <f>'RESULTADOS QUINTO'!HG36</f>
        <v>0</v>
      </c>
      <c r="DG32">
        <f>'RESULTADOS QUINTO'!HH36</f>
        <v>2</v>
      </c>
      <c r="DH32">
        <f>'RESULTADOS QUINTO'!HI36</f>
        <v>1.1006800000000001</v>
      </c>
      <c r="DI32">
        <f>'RESULTADOS QUINTO'!HJ36</f>
        <v>0</v>
      </c>
      <c r="DJ32">
        <f>'RESULTADOS QUINTO'!HK36</f>
        <v>2</v>
      </c>
      <c r="DK32">
        <f>'RESULTADOS QUINTO'!HL36</f>
        <v>0</v>
      </c>
      <c r="DL32">
        <f>'RESULTADOS QUINTO'!HM36</f>
        <v>2</v>
      </c>
      <c r="DM32">
        <f>'RESULTADOS QUINTO'!HN36</f>
        <v>1.1006800000000001</v>
      </c>
      <c r="DN32">
        <f>'RESULTADOS QUINTO'!HO36</f>
        <v>2</v>
      </c>
      <c r="DO32">
        <f>'RESULTADOS QUINTO'!HP36</f>
        <v>0</v>
      </c>
      <c r="DP32">
        <f>'RESULTADOS QUINTO'!HQ36</f>
        <v>2.2013600000000002</v>
      </c>
      <c r="DQ32">
        <f>'RESULTADOS QUINTO'!HR36</f>
        <v>2</v>
      </c>
      <c r="DR32">
        <f>'RESULTADOS QUINTO'!HS36</f>
        <v>1.12415</v>
      </c>
      <c r="DS32">
        <f>'RESULTADOS QUINTO'!HT36</f>
        <v>2</v>
      </c>
      <c r="DT32">
        <f>'RESULTADOS QUINTO'!HU36</f>
        <v>0</v>
      </c>
      <c r="DU32">
        <f>'RESULTADOS QUINTO'!HV36</f>
        <v>2.2483</v>
      </c>
      <c r="DV32">
        <f>'RESULTADOS QUINTO'!HW36</f>
        <v>4.4496599999999997</v>
      </c>
      <c r="DX32">
        <f>E32-H32</f>
        <v>0</v>
      </c>
      <c r="EQ32" s="497"/>
      <c r="ER32">
        <f>'RANKING-QUINTOS'!A33</f>
        <v>29</v>
      </c>
      <c r="ES32" t="str">
        <f>'RANKING-QUINTOS'!B33</f>
        <v>CENTON  MAMANI  CAMILA GEORLETTE</v>
      </c>
      <c r="ET32" s="42" t="str">
        <f>'RANKING-QUINTOS'!C33</f>
        <v>5B</v>
      </c>
      <c r="EU32">
        <f>'RANKING-QUINTOS'!D33</f>
        <v>25.134668675</v>
      </c>
      <c r="EV32">
        <f>'RANKING-QUINTOS'!E33</f>
        <v>18</v>
      </c>
      <c r="EW32">
        <f>'RANKING-QUINTOS'!F33</f>
        <v>0</v>
      </c>
      <c r="EX32" t="str">
        <f>'RANKING-QUINTOS'!G33</f>
        <v>NAVARRO  HUILLCA  CHIARA AVRIL</v>
      </c>
      <c r="EY32" s="42" t="str">
        <f>'RANKING-QUINTOS'!H33</f>
        <v>5A</v>
      </c>
      <c r="EZ32">
        <f>'RANKING-QUINTOS'!I33</f>
        <v>21.930886649999998</v>
      </c>
      <c r="FA32">
        <f>'RANKING-QUINTOS'!J33</f>
        <v>29</v>
      </c>
      <c r="FB32" s="45">
        <f>'RANKING-QUINTOS'!K33</f>
        <v>10.910867113145708</v>
      </c>
      <c r="FC32" s="43"/>
    </row>
    <row r="33" spans="2:159" ht="25.9" customHeight="1">
      <c r="B33" s="458"/>
      <c r="C33" s="495" t="s">
        <v>219</v>
      </c>
      <c r="D33" s="496"/>
      <c r="E33" s="496"/>
      <c r="F33" s="496"/>
      <c r="G33" s="496"/>
      <c r="H33" s="496"/>
      <c r="I33" s="458"/>
      <c r="J33" t="str">
        <f>'RESULTADOS QUINTO'!DK37</f>
        <v>63535191**</v>
      </c>
      <c r="K33" t="str">
        <f>'RESULTADOS QUINTO'!DL37</f>
        <v>CENTON  MAMANI  CAMILA GEORLETTE</v>
      </c>
      <c r="L33">
        <f>'RESULTADOS QUINTO'!DM37</f>
        <v>5</v>
      </c>
      <c r="M33" t="str">
        <f>'RESULTADOS QUINTO'!DN37</f>
        <v>B</v>
      </c>
      <c r="N33" t="str">
        <f>'RESULTADOS QUINTO'!DO37</f>
        <v>7 DE MAYO</v>
      </c>
      <c r="O33" t="str">
        <f>'RESULTADOS QUINTO'!DP37</f>
        <v>RANKING</v>
      </c>
      <c r="P33">
        <f>'RESULTADOS QUINTO'!DQ37</f>
        <v>18</v>
      </c>
      <c r="Q33" t="str">
        <f>'RESULTADOS QUINTO'!DR37</f>
        <v xml:space="preserve"> </v>
      </c>
      <c r="R33">
        <f>'RESULTADOS QUINTO'!DS37</f>
        <v>33</v>
      </c>
      <c r="S33">
        <f>'RESULTADOS QUINTO'!DT37</f>
        <v>21</v>
      </c>
      <c r="T33">
        <f>'RESULTADOS QUINTO'!DU37</f>
        <v>12</v>
      </c>
      <c r="U33">
        <f>'RESULTADOS QUINTO'!DV37</f>
        <v>25.134668675</v>
      </c>
      <c r="V33">
        <f>'RESULTADOS QUINTO'!DW37</f>
        <v>13</v>
      </c>
      <c r="W33">
        <f>'RESULTADOS QUINTO'!DX37</f>
        <v>0.63636363636363635</v>
      </c>
      <c r="X33">
        <f>'RESULTADOS QUINTO'!DY37</f>
        <v>0</v>
      </c>
      <c r="Y33">
        <f>'RESULTADOS QUINTO'!DZ37</f>
        <v>0</v>
      </c>
      <c r="Z33">
        <f>'RESULTADOS QUINTO'!EA37</f>
        <v>0</v>
      </c>
      <c r="AA33">
        <f>'RESULTADOS QUINTO'!EB37</f>
        <v>0</v>
      </c>
      <c r="AB33">
        <f>'RESULTADOS QUINTO'!EC37</f>
        <v>1</v>
      </c>
      <c r="AC33">
        <f>'RESULTADOS QUINTO'!ED37</f>
        <v>1.6782674</v>
      </c>
      <c r="AD33">
        <f>'RESULTADOS QUINTO'!EE37</f>
        <v>1</v>
      </c>
      <c r="AE33">
        <f>'RESULTADOS QUINTO'!EF37</f>
        <v>0</v>
      </c>
      <c r="AF33">
        <f>'RESULTADOS QUINTO'!EG37</f>
        <v>1.6782674</v>
      </c>
      <c r="AG33">
        <f>'RESULTADOS QUINTO'!EH37</f>
        <v>1</v>
      </c>
      <c r="AH33">
        <f>'RESULTADOS QUINTO'!EI37</f>
        <v>1.6587874499999999</v>
      </c>
      <c r="AI33">
        <f>'RESULTADOS QUINTO'!EJ37</f>
        <v>1</v>
      </c>
      <c r="AJ33">
        <f>'RESULTADOS QUINTO'!EK37</f>
        <v>0</v>
      </c>
      <c r="AK33">
        <f>'RESULTADOS QUINTO'!EL37</f>
        <v>1.6587874499999999</v>
      </c>
      <c r="AL33">
        <f>'RESULTADOS QUINTO'!EM37</f>
        <v>1</v>
      </c>
      <c r="AM33">
        <f>'RESULTADOS QUINTO'!EN37</f>
        <v>1.6495770000000001</v>
      </c>
      <c r="AN33">
        <f>'RESULTADOS QUINTO'!EO37</f>
        <v>0</v>
      </c>
      <c r="AO33">
        <f>'RESULTADOS QUINTO'!EP37</f>
        <v>1</v>
      </c>
      <c r="AP33">
        <f>'RESULTADOS QUINTO'!EQ37</f>
        <v>0</v>
      </c>
      <c r="AQ33">
        <f>'RESULTADOS QUINTO'!ER37</f>
        <v>1</v>
      </c>
      <c r="AR33">
        <f>'RESULTADOS QUINTO'!ES37</f>
        <v>1.6583374</v>
      </c>
      <c r="AS33">
        <f>'RESULTADOS QUINTO'!ET37</f>
        <v>0</v>
      </c>
      <c r="AT33">
        <f>'RESULTADOS QUINTO'!EU37</f>
        <v>1</v>
      </c>
      <c r="AU33">
        <f>'RESULTADOS QUINTO'!EV37</f>
        <v>0</v>
      </c>
      <c r="AV33">
        <f>'RESULTADOS QUINTO'!EW37</f>
        <v>3.3370548499999999</v>
      </c>
      <c r="AW33">
        <f>'RESULTADOS QUINTO'!EX37</f>
        <v>2</v>
      </c>
      <c r="AX33">
        <f>'RESULTADOS QUINTO'!EY37</f>
        <v>1.52482685</v>
      </c>
      <c r="AY33">
        <f>'RESULTADOS QUINTO'!EZ37</f>
        <v>0</v>
      </c>
      <c r="AZ33">
        <f>'RESULTADOS QUINTO'!FA37</f>
        <v>2</v>
      </c>
      <c r="BA33">
        <f>'RESULTADOS QUINTO'!FB37</f>
        <v>0</v>
      </c>
      <c r="BB33">
        <f>'RESULTADOS QUINTO'!FC37</f>
        <v>2</v>
      </c>
      <c r="BC33">
        <f>'RESULTADOS QUINTO'!FD37</f>
        <v>1.4254114250000001</v>
      </c>
      <c r="BD33">
        <f>'RESULTADOS QUINTO'!FE37</f>
        <v>1</v>
      </c>
      <c r="BE33">
        <f>'RESULTADOS QUINTO'!FF37</f>
        <v>1</v>
      </c>
      <c r="BF33">
        <f>'RESULTADOS QUINTO'!FG37</f>
        <v>1.4254114250000001</v>
      </c>
      <c r="BG33">
        <f>'RESULTADOS QUINTO'!FH37</f>
        <v>2</v>
      </c>
      <c r="BH33">
        <f>'RESULTADOS QUINTO'!FI37</f>
        <v>1.1547487000000001</v>
      </c>
      <c r="BI33">
        <f>'RESULTADOS QUINTO'!FJ37</f>
        <v>2</v>
      </c>
      <c r="BJ33">
        <f>'RESULTADOS QUINTO'!FK37</f>
        <v>0</v>
      </c>
      <c r="BK33">
        <f>'RESULTADOS QUINTO'!FL37</f>
        <v>2.3094974000000001</v>
      </c>
      <c r="BL33">
        <f>'RESULTADOS QUINTO'!FM37</f>
        <v>3.7349088250000002</v>
      </c>
      <c r="BM33">
        <f>'RESULTADOS QUINTO'!FN37</f>
        <v>3</v>
      </c>
      <c r="BN33">
        <f>'RESULTADOS QUINTO'!FO37</f>
        <v>1.021414</v>
      </c>
      <c r="BO33">
        <f>'RESULTADOS QUINTO'!FP37</f>
        <v>2</v>
      </c>
      <c r="BP33">
        <f>'RESULTADOS QUINTO'!FQ37</f>
        <v>1</v>
      </c>
      <c r="BQ33">
        <f>'RESULTADOS QUINTO'!FR37</f>
        <v>2.0428280000000001</v>
      </c>
      <c r="BR33">
        <f>'RESULTADOS QUINTO'!FS37</f>
        <v>2</v>
      </c>
      <c r="BS33">
        <f>'RESULTADOS QUINTO'!FT37</f>
        <v>0.97144799999999998</v>
      </c>
      <c r="BT33">
        <f>'RESULTADOS QUINTO'!FU37</f>
        <v>2</v>
      </c>
      <c r="BU33">
        <f>'RESULTADOS QUINTO'!FV37</f>
        <v>0</v>
      </c>
      <c r="BV33">
        <f>'RESULTADOS QUINTO'!FW37</f>
        <v>1.942896</v>
      </c>
      <c r="BW33">
        <f>'RESULTADOS QUINTO'!FX37</f>
        <v>3</v>
      </c>
      <c r="BX33">
        <f>'RESULTADOS QUINTO'!FY37</f>
        <v>1.2698590000000001</v>
      </c>
      <c r="BY33">
        <f>'RESULTADOS QUINTO'!FZ37</f>
        <v>0</v>
      </c>
      <c r="BZ33">
        <f>'RESULTADOS QUINTO'!GA37</f>
        <v>3</v>
      </c>
      <c r="CA33">
        <f>'RESULTADOS QUINTO'!GB37</f>
        <v>0</v>
      </c>
      <c r="CB33">
        <f>'RESULTADOS QUINTO'!GC37</f>
        <v>2</v>
      </c>
      <c r="CC33">
        <f>'RESULTADOS QUINTO'!GD37</f>
        <v>1.2101409999999999</v>
      </c>
      <c r="CD33">
        <f>'RESULTADOS QUINTO'!GE37</f>
        <v>1</v>
      </c>
      <c r="CE33">
        <f>'RESULTADOS QUINTO'!GF37</f>
        <v>1</v>
      </c>
      <c r="CF33">
        <f>'RESULTADOS QUINTO'!GG37</f>
        <v>1.2101409999999999</v>
      </c>
      <c r="CG33">
        <f>'RESULTADOS QUINTO'!GH37</f>
        <v>1</v>
      </c>
      <c r="CH33">
        <f>'RESULTADOS QUINTO'!GI37</f>
        <v>0.80188999999999999</v>
      </c>
      <c r="CI33">
        <f>'RESULTADOS QUINTO'!GJ37</f>
        <v>1</v>
      </c>
      <c r="CJ33">
        <f>'RESULTADOS QUINTO'!GK37</f>
        <v>0</v>
      </c>
      <c r="CK33">
        <f>'RESULTADOS QUINTO'!GL37</f>
        <v>0.80188999999999999</v>
      </c>
      <c r="CL33">
        <f>'RESULTADOS QUINTO'!GM37</f>
        <v>1</v>
      </c>
      <c r="CM33">
        <f>'RESULTADOS QUINTO'!GN37</f>
        <v>0.79674</v>
      </c>
      <c r="CN33">
        <f>'RESULTADOS QUINTO'!GO37</f>
        <v>1</v>
      </c>
      <c r="CO33">
        <f>'RESULTADOS QUINTO'!GP37</f>
        <v>0</v>
      </c>
      <c r="CP33">
        <f>'RESULTADOS QUINTO'!GQ37</f>
        <v>0.79674</v>
      </c>
      <c r="CQ33">
        <f>'RESULTADOS QUINTO'!GR37</f>
        <v>2</v>
      </c>
      <c r="CR33">
        <f>'RESULTADOS QUINTO'!GS37</f>
        <v>1.1258699999999999</v>
      </c>
      <c r="CS33">
        <f>'RESULTADOS QUINTO'!GT37</f>
        <v>2</v>
      </c>
      <c r="CT33">
        <f>'RESULTADOS QUINTO'!GU37</f>
        <v>0</v>
      </c>
      <c r="CU33">
        <f>'RESULTADOS QUINTO'!GV37</f>
        <v>2.2517399999999999</v>
      </c>
      <c r="CV33">
        <f>'RESULTADOS QUINTO'!GW37</f>
        <v>2</v>
      </c>
      <c r="CW33">
        <f>'RESULTADOS QUINTO'!GX37</f>
        <v>1.2413000000000001</v>
      </c>
      <c r="CX33">
        <f>'RESULTADOS QUINTO'!GY37</f>
        <v>1</v>
      </c>
      <c r="CY33">
        <f>'RESULTADOS QUINTO'!GZ37</f>
        <v>1</v>
      </c>
      <c r="CZ33">
        <f>'RESULTADOS QUINTO'!HA37</f>
        <v>1.2413000000000001</v>
      </c>
      <c r="DA33">
        <f>'RESULTADOS QUINTO'!HB37</f>
        <v>10.287535</v>
      </c>
      <c r="DB33">
        <f>'RESULTADOS QUINTO'!HC37</f>
        <v>1</v>
      </c>
      <c r="DC33">
        <f>'RESULTADOS QUINTO'!HD37</f>
        <v>1.12415</v>
      </c>
      <c r="DD33">
        <f>'RESULTADOS QUINTO'!HE37</f>
        <v>1</v>
      </c>
      <c r="DE33">
        <f>'RESULTADOS QUINTO'!HF37</f>
        <v>0</v>
      </c>
      <c r="DF33">
        <f>'RESULTADOS QUINTO'!HG37</f>
        <v>1.12415</v>
      </c>
      <c r="DG33">
        <f>'RESULTADOS QUINTO'!HH37</f>
        <v>2</v>
      </c>
      <c r="DH33">
        <f>'RESULTADOS QUINTO'!HI37</f>
        <v>1.1006800000000001</v>
      </c>
      <c r="DI33">
        <f>'RESULTADOS QUINTO'!HJ37</f>
        <v>2</v>
      </c>
      <c r="DJ33">
        <f>'RESULTADOS QUINTO'!HK37</f>
        <v>0</v>
      </c>
      <c r="DK33">
        <f>'RESULTADOS QUINTO'!HL37</f>
        <v>2.2013600000000002</v>
      </c>
      <c r="DL33">
        <f>'RESULTADOS QUINTO'!HM37</f>
        <v>2</v>
      </c>
      <c r="DM33">
        <f>'RESULTADOS QUINTO'!HN37</f>
        <v>1.1006800000000001</v>
      </c>
      <c r="DN33">
        <f>'RESULTADOS QUINTO'!HO37</f>
        <v>2</v>
      </c>
      <c r="DO33">
        <f>'RESULTADOS QUINTO'!HP37</f>
        <v>0</v>
      </c>
      <c r="DP33">
        <f>'RESULTADOS QUINTO'!HQ37</f>
        <v>2.2013600000000002</v>
      </c>
      <c r="DQ33">
        <f>'RESULTADOS QUINTO'!HR37</f>
        <v>2</v>
      </c>
      <c r="DR33">
        <f>'RESULTADOS QUINTO'!HS37</f>
        <v>1.12415</v>
      </c>
      <c r="DS33">
        <f>'RESULTADOS QUINTO'!HT37</f>
        <v>2</v>
      </c>
      <c r="DT33">
        <f>'RESULTADOS QUINTO'!HU37</f>
        <v>0</v>
      </c>
      <c r="DU33">
        <f>'RESULTADOS QUINTO'!HV37</f>
        <v>2.2483</v>
      </c>
      <c r="DV33">
        <f>'RESULTADOS QUINTO'!HW37</f>
        <v>7.775170000000001</v>
      </c>
      <c r="EQ33" s="497"/>
      <c r="ER33">
        <f>'RANKING-QUINTOS'!A34</f>
        <v>30</v>
      </c>
      <c r="ES33" t="str">
        <f>'RANKING-QUINTOS'!B34</f>
        <v>CHACON  JAVIER  XUANY GRISEL</v>
      </c>
      <c r="ET33" s="42" t="str">
        <f>'RANKING-QUINTOS'!C34</f>
        <v>5B</v>
      </c>
      <c r="EU33">
        <f>'RANKING-QUINTOS'!D34</f>
        <v>21.600931975000002</v>
      </c>
      <c r="EV33">
        <f>'RANKING-QUINTOS'!E34</f>
        <v>31</v>
      </c>
      <c r="EW33">
        <f>'RANKING-QUINTOS'!F34</f>
        <v>0</v>
      </c>
      <c r="EX33" t="str">
        <f>'RANKING-QUINTOS'!G34</f>
        <v>MONTES  CAHUANA  CAMILA PAOLA</v>
      </c>
      <c r="EY33" s="42" t="str">
        <f>'RANKING-QUINTOS'!H34</f>
        <v>5B</v>
      </c>
      <c r="EZ33">
        <f>'RANKING-QUINTOS'!I34</f>
        <v>21.885574250000005</v>
      </c>
      <c r="FA33">
        <f>'RANKING-QUINTOS'!J34</f>
        <v>30</v>
      </c>
      <c r="FB33" s="45">
        <f>'RANKING-QUINTOS'!K34</f>
        <v>10.888323675533366</v>
      </c>
      <c r="FC33" s="43"/>
    </row>
    <row r="34" spans="2:159" ht="16.149999999999999" customHeight="1">
      <c r="B34" s="458"/>
      <c r="C34" s="23" t="s">
        <v>25</v>
      </c>
      <c r="D34" s="14">
        <f>BM2</f>
        <v>0</v>
      </c>
      <c r="E34" s="14">
        <f>BN2</f>
        <v>0</v>
      </c>
      <c r="F34" s="14">
        <f>BO2</f>
        <v>0</v>
      </c>
      <c r="G34" s="14">
        <f>BP2</f>
        <v>0</v>
      </c>
      <c r="H34" s="14">
        <f>BQ2</f>
        <v>0</v>
      </c>
      <c r="I34" s="458"/>
      <c r="J34" t="str">
        <f>'RESULTADOS QUINTO'!DK38</f>
        <v>613247Xc</v>
      </c>
      <c r="K34" t="str">
        <f>'RESULTADOS QUINTO'!DL38</f>
        <v>CHACON  JAVIER  XUANY GRISEL</v>
      </c>
      <c r="L34">
        <f>'RESULTADOS QUINTO'!DM38</f>
        <v>5</v>
      </c>
      <c r="M34" t="str">
        <f>'RESULTADOS QUINTO'!DN38</f>
        <v>B</v>
      </c>
      <c r="N34" t="str">
        <f>'RESULTADOS QUINTO'!DO38</f>
        <v>7 DE MAYO</v>
      </c>
      <c r="O34" t="str">
        <f>'RESULTADOS QUINTO'!DP38</f>
        <v>RANKING</v>
      </c>
      <c r="P34">
        <f>'RESULTADOS QUINTO'!DQ38</f>
        <v>31</v>
      </c>
      <c r="Q34" t="str">
        <f>'RESULTADOS QUINTO'!DR38</f>
        <v xml:space="preserve"> </v>
      </c>
      <c r="R34">
        <f>'RESULTADOS QUINTO'!DS38</f>
        <v>33</v>
      </c>
      <c r="S34">
        <f>'RESULTADOS QUINTO'!DT38</f>
        <v>20</v>
      </c>
      <c r="T34">
        <f>'RESULTADOS QUINTO'!DU38</f>
        <v>13</v>
      </c>
      <c r="U34">
        <f>'RESULTADOS QUINTO'!DV38</f>
        <v>21.600931975000002</v>
      </c>
      <c r="V34">
        <f>'RESULTADOS QUINTO'!DW38</f>
        <v>11</v>
      </c>
      <c r="W34">
        <f>'RESULTADOS QUINTO'!DX38</f>
        <v>0.60606060606060608</v>
      </c>
      <c r="X34">
        <f>'RESULTADOS QUINTO'!DY38</f>
        <v>0</v>
      </c>
      <c r="Y34">
        <f>'RESULTADOS QUINTO'!DZ38</f>
        <v>0</v>
      </c>
      <c r="Z34">
        <f>'RESULTADOS QUINTO'!EA38</f>
        <v>0</v>
      </c>
      <c r="AA34">
        <f>'RESULTADOS QUINTO'!EB38</f>
        <v>0</v>
      </c>
      <c r="AB34">
        <f>'RESULTADOS QUINTO'!EC38</f>
        <v>1</v>
      </c>
      <c r="AC34">
        <f>'RESULTADOS QUINTO'!ED38</f>
        <v>1.6782674</v>
      </c>
      <c r="AD34">
        <f>'RESULTADOS QUINTO'!EE38</f>
        <v>0</v>
      </c>
      <c r="AE34">
        <f>'RESULTADOS QUINTO'!EF38</f>
        <v>1</v>
      </c>
      <c r="AF34">
        <f>'RESULTADOS QUINTO'!EG38</f>
        <v>0</v>
      </c>
      <c r="AG34">
        <f>'RESULTADOS QUINTO'!EH38</f>
        <v>1</v>
      </c>
      <c r="AH34">
        <f>'RESULTADOS QUINTO'!EI38</f>
        <v>1.6587874499999999</v>
      </c>
      <c r="AI34">
        <f>'RESULTADOS QUINTO'!EJ38</f>
        <v>0</v>
      </c>
      <c r="AJ34">
        <f>'RESULTADOS QUINTO'!EK38</f>
        <v>1</v>
      </c>
      <c r="AK34">
        <f>'RESULTADOS QUINTO'!EL38</f>
        <v>0</v>
      </c>
      <c r="AL34">
        <f>'RESULTADOS QUINTO'!EM38</f>
        <v>1</v>
      </c>
      <c r="AM34">
        <f>'RESULTADOS QUINTO'!EN38</f>
        <v>1.6495770000000001</v>
      </c>
      <c r="AN34">
        <f>'RESULTADOS QUINTO'!EO38</f>
        <v>0</v>
      </c>
      <c r="AO34">
        <f>'RESULTADOS QUINTO'!EP38</f>
        <v>1</v>
      </c>
      <c r="AP34">
        <f>'RESULTADOS QUINTO'!EQ38</f>
        <v>0</v>
      </c>
      <c r="AQ34">
        <f>'RESULTADOS QUINTO'!ER38</f>
        <v>1</v>
      </c>
      <c r="AR34">
        <f>'RESULTADOS QUINTO'!ES38</f>
        <v>1.6583374</v>
      </c>
      <c r="AS34">
        <f>'RESULTADOS QUINTO'!ET38</f>
        <v>0</v>
      </c>
      <c r="AT34">
        <f>'RESULTADOS QUINTO'!EU38</f>
        <v>1</v>
      </c>
      <c r="AU34">
        <f>'RESULTADOS QUINTO'!EV38</f>
        <v>0</v>
      </c>
      <c r="AV34">
        <f>'RESULTADOS QUINTO'!EW38</f>
        <v>0</v>
      </c>
      <c r="AW34">
        <f>'RESULTADOS QUINTO'!EX38</f>
        <v>2</v>
      </c>
      <c r="AX34">
        <f>'RESULTADOS QUINTO'!EY38</f>
        <v>1.52482685</v>
      </c>
      <c r="AY34">
        <f>'RESULTADOS QUINTO'!EZ38</f>
        <v>1</v>
      </c>
      <c r="AZ34">
        <f>'RESULTADOS QUINTO'!FA38</f>
        <v>1</v>
      </c>
      <c r="BA34">
        <f>'RESULTADOS QUINTO'!FB38</f>
        <v>1.52482685</v>
      </c>
      <c r="BB34">
        <f>'RESULTADOS QUINTO'!FC38</f>
        <v>2</v>
      </c>
      <c r="BC34">
        <f>'RESULTADOS QUINTO'!FD38</f>
        <v>1.4254114250000001</v>
      </c>
      <c r="BD34">
        <f>'RESULTADOS QUINTO'!FE38</f>
        <v>1</v>
      </c>
      <c r="BE34">
        <f>'RESULTADOS QUINTO'!FF38</f>
        <v>1</v>
      </c>
      <c r="BF34">
        <f>'RESULTADOS QUINTO'!FG38</f>
        <v>1.4254114250000001</v>
      </c>
      <c r="BG34">
        <f>'RESULTADOS QUINTO'!FH38</f>
        <v>2</v>
      </c>
      <c r="BH34">
        <f>'RESULTADOS QUINTO'!FI38</f>
        <v>1.1547487000000001</v>
      </c>
      <c r="BI34">
        <f>'RESULTADOS QUINTO'!FJ38</f>
        <v>1</v>
      </c>
      <c r="BJ34">
        <f>'RESULTADOS QUINTO'!FK38</f>
        <v>1</v>
      </c>
      <c r="BK34">
        <f>'RESULTADOS QUINTO'!FL38</f>
        <v>1.1547487000000001</v>
      </c>
      <c r="BL34">
        <f>'RESULTADOS QUINTO'!FM38</f>
        <v>4.1049869750000001</v>
      </c>
      <c r="BM34">
        <f>'RESULTADOS QUINTO'!FN38</f>
        <v>3</v>
      </c>
      <c r="BN34">
        <f>'RESULTADOS QUINTO'!FO38</f>
        <v>1.021414</v>
      </c>
      <c r="BO34">
        <f>'RESULTADOS QUINTO'!FP38</f>
        <v>2</v>
      </c>
      <c r="BP34">
        <f>'RESULTADOS QUINTO'!FQ38</f>
        <v>1</v>
      </c>
      <c r="BQ34">
        <f>'RESULTADOS QUINTO'!FR38</f>
        <v>2.0428280000000001</v>
      </c>
      <c r="BR34">
        <f>'RESULTADOS QUINTO'!FS38</f>
        <v>2</v>
      </c>
      <c r="BS34">
        <f>'RESULTADOS QUINTO'!FT38</f>
        <v>0.97144799999999998</v>
      </c>
      <c r="BT34">
        <f>'RESULTADOS QUINTO'!FU38</f>
        <v>2</v>
      </c>
      <c r="BU34">
        <f>'RESULTADOS QUINTO'!FV38</f>
        <v>0</v>
      </c>
      <c r="BV34">
        <f>'RESULTADOS QUINTO'!FW38</f>
        <v>1.942896</v>
      </c>
      <c r="BW34">
        <f>'RESULTADOS QUINTO'!FX38</f>
        <v>3</v>
      </c>
      <c r="BX34">
        <f>'RESULTADOS QUINTO'!FY38</f>
        <v>1.2698590000000001</v>
      </c>
      <c r="BY34">
        <f>'RESULTADOS QUINTO'!FZ38</f>
        <v>1</v>
      </c>
      <c r="BZ34">
        <f>'RESULTADOS QUINTO'!GA38</f>
        <v>2</v>
      </c>
      <c r="CA34">
        <f>'RESULTADOS QUINTO'!GB38</f>
        <v>1.2698590000000001</v>
      </c>
      <c r="CB34">
        <f>'RESULTADOS QUINTO'!GC38</f>
        <v>2</v>
      </c>
      <c r="CC34">
        <f>'RESULTADOS QUINTO'!GD38</f>
        <v>1.2101409999999999</v>
      </c>
      <c r="CD34">
        <f>'RESULTADOS QUINTO'!GE38</f>
        <v>2</v>
      </c>
      <c r="CE34">
        <f>'RESULTADOS QUINTO'!GF38</f>
        <v>0</v>
      </c>
      <c r="CF34">
        <f>'RESULTADOS QUINTO'!GG38</f>
        <v>2.4202819999999998</v>
      </c>
      <c r="CG34">
        <f>'RESULTADOS QUINTO'!GH38</f>
        <v>1</v>
      </c>
      <c r="CH34">
        <f>'RESULTADOS QUINTO'!GI38</f>
        <v>0.80188999999999999</v>
      </c>
      <c r="CI34">
        <f>'RESULTADOS QUINTO'!GJ38</f>
        <v>1</v>
      </c>
      <c r="CJ34">
        <f>'RESULTADOS QUINTO'!GK38</f>
        <v>0</v>
      </c>
      <c r="CK34">
        <f>'RESULTADOS QUINTO'!GL38</f>
        <v>0.80188999999999999</v>
      </c>
      <c r="CL34">
        <f>'RESULTADOS QUINTO'!GM38</f>
        <v>1</v>
      </c>
      <c r="CM34">
        <f>'RESULTADOS QUINTO'!GN38</f>
        <v>0.79674</v>
      </c>
      <c r="CN34">
        <f>'RESULTADOS QUINTO'!GO38</f>
        <v>0</v>
      </c>
      <c r="CO34">
        <f>'RESULTADOS QUINTO'!GP38</f>
        <v>1</v>
      </c>
      <c r="CP34">
        <f>'RESULTADOS QUINTO'!GQ38</f>
        <v>0</v>
      </c>
      <c r="CQ34">
        <f>'RESULTADOS QUINTO'!GR38</f>
        <v>2</v>
      </c>
      <c r="CR34">
        <f>'RESULTADOS QUINTO'!GS38</f>
        <v>1.1258699999999999</v>
      </c>
      <c r="CS34">
        <f>'RESULTADOS QUINTO'!GT38</f>
        <v>1</v>
      </c>
      <c r="CT34">
        <f>'RESULTADOS QUINTO'!GU38</f>
        <v>1</v>
      </c>
      <c r="CU34">
        <f>'RESULTADOS QUINTO'!GV38</f>
        <v>1.1258699999999999</v>
      </c>
      <c r="CV34">
        <f>'RESULTADOS QUINTO'!GW38</f>
        <v>2</v>
      </c>
      <c r="CW34">
        <f>'RESULTADOS QUINTO'!GX38</f>
        <v>1.2413000000000001</v>
      </c>
      <c r="CX34">
        <f>'RESULTADOS QUINTO'!GY38</f>
        <v>1</v>
      </c>
      <c r="CY34">
        <f>'RESULTADOS QUINTO'!GZ38</f>
        <v>1</v>
      </c>
      <c r="CZ34">
        <f>'RESULTADOS QUINTO'!HA38</f>
        <v>1.2413000000000001</v>
      </c>
      <c r="DA34">
        <f>'RESULTADOS QUINTO'!HB38</f>
        <v>10.844925000000002</v>
      </c>
      <c r="DB34">
        <f>'RESULTADOS QUINTO'!HC38</f>
        <v>1</v>
      </c>
      <c r="DC34">
        <f>'RESULTADOS QUINTO'!HD38</f>
        <v>1.12415</v>
      </c>
      <c r="DD34">
        <f>'RESULTADOS QUINTO'!HE38</f>
        <v>0</v>
      </c>
      <c r="DE34">
        <f>'RESULTADOS QUINTO'!HF38</f>
        <v>1</v>
      </c>
      <c r="DF34">
        <f>'RESULTADOS QUINTO'!HG38</f>
        <v>0</v>
      </c>
      <c r="DG34">
        <f>'RESULTADOS QUINTO'!HH38</f>
        <v>2</v>
      </c>
      <c r="DH34">
        <f>'RESULTADOS QUINTO'!HI38</f>
        <v>1.1006800000000001</v>
      </c>
      <c r="DI34">
        <f>'RESULTADOS QUINTO'!HJ38</f>
        <v>2</v>
      </c>
      <c r="DJ34">
        <f>'RESULTADOS QUINTO'!HK38</f>
        <v>0</v>
      </c>
      <c r="DK34">
        <f>'RESULTADOS QUINTO'!HL38</f>
        <v>2.2013600000000002</v>
      </c>
      <c r="DL34">
        <f>'RESULTADOS QUINTO'!HM38</f>
        <v>2</v>
      </c>
      <c r="DM34">
        <f>'RESULTADOS QUINTO'!HN38</f>
        <v>1.1006800000000001</v>
      </c>
      <c r="DN34">
        <f>'RESULTADOS QUINTO'!HO38</f>
        <v>2</v>
      </c>
      <c r="DO34">
        <f>'RESULTADOS QUINTO'!HP38</f>
        <v>0</v>
      </c>
      <c r="DP34">
        <f>'RESULTADOS QUINTO'!HQ38</f>
        <v>2.2013600000000002</v>
      </c>
      <c r="DQ34">
        <f>'RESULTADOS QUINTO'!HR38</f>
        <v>2</v>
      </c>
      <c r="DR34">
        <f>'RESULTADOS QUINTO'!HS38</f>
        <v>1.12415</v>
      </c>
      <c r="DS34">
        <f>'RESULTADOS QUINTO'!HT38</f>
        <v>2</v>
      </c>
      <c r="DT34">
        <f>'RESULTADOS QUINTO'!HU38</f>
        <v>0</v>
      </c>
      <c r="DU34">
        <f>'RESULTADOS QUINTO'!HV38</f>
        <v>2.2483</v>
      </c>
      <c r="DV34">
        <f>'RESULTADOS QUINTO'!HW38</f>
        <v>6.6510200000000008</v>
      </c>
      <c r="EQ34" s="497"/>
      <c r="ER34">
        <f>'RANKING-QUINTOS'!A35</f>
        <v>31</v>
      </c>
      <c r="ES34" t="str">
        <f>'RANKING-QUINTOS'!B35</f>
        <v>DE LA O  ZEGARRA  MIKAELA</v>
      </c>
      <c r="ET34" s="42" t="str">
        <f>'RANKING-QUINTOS'!C35</f>
        <v>5B</v>
      </c>
      <c r="EU34">
        <f>'RANKING-QUINTOS'!D35</f>
        <v>24.580886849999999</v>
      </c>
      <c r="EV34">
        <f>'RANKING-QUINTOS'!E35</f>
        <v>22</v>
      </c>
      <c r="EW34">
        <f>'RANKING-QUINTOS'!F35</f>
        <v>0</v>
      </c>
      <c r="EX34" t="str">
        <f>'RANKING-QUINTOS'!G35</f>
        <v>CHACON  JAVIER  XUANY GRISEL</v>
      </c>
      <c r="EY34" s="42" t="str">
        <f>'RANKING-QUINTOS'!H35</f>
        <v>5B</v>
      </c>
      <c r="EZ34">
        <f>'RANKING-QUINTOS'!I35</f>
        <v>21.600931975000002</v>
      </c>
      <c r="FA34">
        <f>'RANKING-QUINTOS'!J35</f>
        <v>31</v>
      </c>
      <c r="FB34" s="45">
        <f>'RANKING-QUINTOS'!K35</f>
        <v>10.7467108859151</v>
      </c>
      <c r="FC34" s="43"/>
    </row>
    <row r="35" spans="2:159" ht="16.149999999999999" customHeight="1">
      <c r="B35" s="458"/>
      <c r="C35" s="23" t="s">
        <v>24</v>
      </c>
      <c r="D35" s="14">
        <f>BR2</f>
        <v>0</v>
      </c>
      <c r="E35" s="14">
        <f>BS2</f>
        <v>0</v>
      </c>
      <c r="F35" s="14">
        <f>BT2</f>
        <v>0</v>
      </c>
      <c r="G35" s="14">
        <f>BU2</f>
        <v>0</v>
      </c>
      <c r="H35" s="14">
        <f>BV2</f>
        <v>0</v>
      </c>
      <c r="I35" s="458"/>
      <c r="J35" t="str">
        <f>'RESULTADOS QUINTO'!DK39</f>
        <v>Mk122608</v>
      </c>
      <c r="K35" t="str">
        <f>'RESULTADOS QUINTO'!DL39</f>
        <v>DE LA O  ZEGARRA  MIKAELA</v>
      </c>
      <c r="L35">
        <f>'RESULTADOS QUINTO'!DM39</f>
        <v>5</v>
      </c>
      <c r="M35" t="str">
        <f>'RESULTADOS QUINTO'!DN39</f>
        <v>B</v>
      </c>
      <c r="N35" t="str">
        <f>'RESULTADOS QUINTO'!DO39</f>
        <v>7 DE MAYO</v>
      </c>
      <c r="O35" t="str">
        <f>'RESULTADOS QUINTO'!DP39</f>
        <v>RANKING</v>
      </c>
      <c r="P35">
        <f>'RESULTADOS QUINTO'!DQ39</f>
        <v>22</v>
      </c>
      <c r="Q35" t="str">
        <f>'RESULTADOS QUINTO'!DR39</f>
        <v xml:space="preserve"> </v>
      </c>
      <c r="R35">
        <f>'RESULTADOS QUINTO'!DS39</f>
        <v>33</v>
      </c>
      <c r="S35">
        <f>'RESULTADOS QUINTO'!DT39</f>
        <v>21</v>
      </c>
      <c r="T35">
        <f>'RESULTADOS QUINTO'!DU39</f>
        <v>12</v>
      </c>
      <c r="U35">
        <f>'RESULTADOS QUINTO'!DV39</f>
        <v>24.580886849999999</v>
      </c>
      <c r="V35">
        <f>'RESULTADOS QUINTO'!DW39</f>
        <v>12</v>
      </c>
      <c r="W35">
        <f>'RESULTADOS QUINTO'!DX39</f>
        <v>0.63636363636363635</v>
      </c>
      <c r="X35">
        <f>'RESULTADOS QUINTO'!DY39</f>
        <v>0</v>
      </c>
      <c r="Y35">
        <f>'RESULTADOS QUINTO'!DZ39</f>
        <v>0</v>
      </c>
      <c r="Z35">
        <f>'RESULTADOS QUINTO'!EA39</f>
        <v>0</v>
      </c>
      <c r="AA35">
        <f>'RESULTADOS QUINTO'!EB39</f>
        <v>0</v>
      </c>
      <c r="AB35">
        <f>'RESULTADOS QUINTO'!EC39</f>
        <v>1</v>
      </c>
      <c r="AC35">
        <f>'RESULTADOS QUINTO'!ED39</f>
        <v>1.6782674</v>
      </c>
      <c r="AD35">
        <f>'RESULTADOS QUINTO'!EE39</f>
        <v>0</v>
      </c>
      <c r="AE35">
        <f>'RESULTADOS QUINTO'!EF39</f>
        <v>1</v>
      </c>
      <c r="AF35">
        <f>'RESULTADOS QUINTO'!EG39</f>
        <v>0</v>
      </c>
      <c r="AG35">
        <f>'RESULTADOS QUINTO'!EH39</f>
        <v>1</v>
      </c>
      <c r="AH35">
        <f>'RESULTADOS QUINTO'!EI39</f>
        <v>1.6587874499999999</v>
      </c>
      <c r="AI35">
        <f>'RESULTADOS QUINTO'!EJ39</f>
        <v>1</v>
      </c>
      <c r="AJ35">
        <f>'RESULTADOS QUINTO'!EK39</f>
        <v>0</v>
      </c>
      <c r="AK35">
        <f>'RESULTADOS QUINTO'!EL39</f>
        <v>1.6587874499999999</v>
      </c>
      <c r="AL35">
        <f>'RESULTADOS QUINTO'!EM39</f>
        <v>1</v>
      </c>
      <c r="AM35">
        <f>'RESULTADOS QUINTO'!EN39</f>
        <v>1.6495770000000001</v>
      </c>
      <c r="AN35">
        <f>'RESULTADOS QUINTO'!EO39</f>
        <v>0</v>
      </c>
      <c r="AO35">
        <f>'RESULTADOS QUINTO'!EP39</f>
        <v>1</v>
      </c>
      <c r="AP35">
        <f>'RESULTADOS QUINTO'!EQ39</f>
        <v>0</v>
      </c>
      <c r="AQ35">
        <f>'RESULTADOS QUINTO'!ER39</f>
        <v>1</v>
      </c>
      <c r="AR35">
        <f>'RESULTADOS QUINTO'!ES39</f>
        <v>1.6583374</v>
      </c>
      <c r="AS35">
        <f>'RESULTADOS QUINTO'!ET39</f>
        <v>0</v>
      </c>
      <c r="AT35">
        <f>'RESULTADOS QUINTO'!EU39</f>
        <v>1</v>
      </c>
      <c r="AU35">
        <f>'RESULTADOS QUINTO'!EV39</f>
        <v>0</v>
      </c>
      <c r="AV35">
        <f>'RESULTADOS QUINTO'!EW39</f>
        <v>1.6587874499999999</v>
      </c>
      <c r="AW35">
        <f>'RESULTADOS QUINTO'!EX39</f>
        <v>2</v>
      </c>
      <c r="AX35">
        <f>'RESULTADOS QUINTO'!EY39</f>
        <v>1.52482685</v>
      </c>
      <c r="AY35">
        <f>'RESULTADOS QUINTO'!EZ39</f>
        <v>2</v>
      </c>
      <c r="AZ35">
        <f>'RESULTADOS QUINTO'!FA39</f>
        <v>0</v>
      </c>
      <c r="BA35">
        <f>'RESULTADOS QUINTO'!FB39</f>
        <v>3.0496536999999999</v>
      </c>
      <c r="BB35">
        <f>'RESULTADOS QUINTO'!FC39</f>
        <v>2</v>
      </c>
      <c r="BC35">
        <f>'RESULTADOS QUINTO'!FD39</f>
        <v>1.4254114250000001</v>
      </c>
      <c r="BD35">
        <f>'RESULTADOS QUINTO'!FE39</f>
        <v>0</v>
      </c>
      <c r="BE35">
        <f>'RESULTADOS QUINTO'!FF39</f>
        <v>2</v>
      </c>
      <c r="BF35">
        <f>'RESULTADOS QUINTO'!FG39</f>
        <v>0</v>
      </c>
      <c r="BG35">
        <f>'RESULTADOS QUINTO'!FH39</f>
        <v>2</v>
      </c>
      <c r="BH35">
        <f>'RESULTADOS QUINTO'!FI39</f>
        <v>1.1547487000000001</v>
      </c>
      <c r="BI35">
        <f>'RESULTADOS QUINTO'!FJ39</f>
        <v>1</v>
      </c>
      <c r="BJ35">
        <f>'RESULTADOS QUINTO'!FK39</f>
        <v>1</v>
      </c>
      <c r="BK35">
        <f>'RESULTADOS QUINTO'!FL39</f>
        <v>1.1547487000000001</v>
      </c>
      <c r="BL35">
        <f>'RESULTADOS QUINTO'!FM39</f>
        <v>4.2044024000000002</v>
      </c>
      <c r="BM35">
        <f>'RESULTADOS QUINTO'!FN39</f>
        <v>3</v>
      </c>
      <c r="BN35">
        <f>'RESULTADOS QUINTO'!FO39</f>
        <v>1.021414</v>
      </c>
      <c r="BO35">
        <f>'RESULTADOS QUINTO'!FP39</f>
        <v>3</v>
      </c>
      <c r="BP35">
        <f>'RESULTADOS QUINTO'!FQ39</f>
        <v>0</v>
      </c>
      <c r="BQ35">
        <f>'RESULTADOS QUINTO'!FR39</f>
        <v>3.0642420000000001</v>
      </c>
      <c r="BR35">
        <f>'RESULTADOS QUINTO'!FS39</f>
        <v>2</v>
      </c>
      <c r="BS35">
        <f>'RESULTADOS QUINTO'!FT39</f>
        <v>0.97144799999999998</v>
      </c>
      <c r="BT35">
        <f>'RESULTADOS QUINTO'!FU39</f>
        <v>2</v>
      </c>
      <c r="BU35">
        <f>'RESULTADOS QUINTO'!FV39</f>
        <v>0</v>
      </c>
      <c r="BV35">
        <f>'RESULTADOS QUINTO'!FW39</f>
        <v>1.942896</v>
      </c>
      <c r="BW35">
        <f>'RESULTADOS QUINTO'!FX39</f>
        <v>3</v>
      </c>
      <c r="BX35">
        <f>'RESULTADOS QUINTO'!FY39</f>
        <v>1.2698590000000001</v>
      </c>
      <c r="BY35">
        <f>'RESULTADOS QUINTO'!FZ39</f>
        <v>2</v>
      </c>
      <c r="BZ35">
        <f>'RESULTADOS QUINTO'!GA39</f>
        <v>1</v>
      </c>
      <c r="CA35">
        <f>'RESULTADOS QUINTO'!GB39</f>
        <v>2.5397180000000001</v>
      </c>
      <c r="CB35">
        <f>'RESULTADOS QUINTO'!GC39</f>
        <v>2</v>
      </c>
      <c r="CC35">
        <f>'RESULTADOS QUINTO'!GD39</f>
        <v>1.2101409999999999</v>
      </c>
      <c r="CD35">
        <f>'RESULTADOS QUINTO'!GE39</f>
        <v>1</v>
      </c>
      <c r="CE35">
        <f>'RESULTADOS QUINTO'!GF39</f>
        <v>1</v>
      </c>
      <c r="CF35">
        <f>'RESULTADOS QUINTO'!GG39</f>
        <v>1.2101409999999999</v>
      </c>
      <c r="CG35">
        <f>'RESULTADOS QUINTO'!GH39</f>
        <v>1</v>
      </c>
      <c r="CH35">
        <f>'RESULTADOS QUINTO'!GI39</f>
        <v>0.80188999999999999</v>
      </c>
      <c r="CI35">
        <f>'RESULTADOS QUINTO'!GJ39</f>
        <v>1</v>
      </c>
      <c r="CJ35">
        <f>'RESULTADOS QUINTO'!GK39</f>
        <v>0</v>
      </c>
      <c r="CK35">
        <f>'RESULTADOS QUINTO'!GL39</f>
        <v>0.80188999999999999</v>
      </c>
      <c r="CL35">
        <f>'RESULTADOS QUINTO'!GM39</f>
        <v>1</v>
      </c>
      <c r="CM35">
        <f>'RESULTADOS QUINTO'!GN39</f>
        <v>0.79674</v>
      </c>
      <c r="CN35">
        <f>'RESULTADOS QUINTO'!GO39</f>
        <v>0</v>
      </c>
      <c r="CO35">
        <f>'RESULTADOS QUINTO'!GP39</f>
        <v>1</v>
      </c>
      <c r="CP35">
        <f>'RESULTADOS QUINTO'!GQ39</f>
        <v>0</v>
      </c>
      <c r="CQ35">
        <f>'RESULTADOS QUINTO'!GR39</f>
        <v>2</v>
      </c>
      <c r="CR35">
        <f>'RESULTADOS QUINTO'!GS39</f>
        <v>1.1258699999999999</v>
      </c>
      <c r="CS35">
        <f>'RESULTADOS QUINTO'!GT39</f>
        <v>1</v>
      </c>
      <c r="CT35">
        <f>'RESULTADOS QUINTO'!GU39</f>
        <v>1</v>
      </c>
      <c r="CU35">
        <f>'RESULTADOS QUINTO'!GV39</f>
        <v>1.1258699999999999</v>
      </c>
      <c r="CV35">
        <f>'RESULTADOS QUINTO'!GW39</f>
        <v>2</v>
      </c>
      <c r="CW35">
        <f>'RESULTADOS QUINTO'!GX39</f>
        <v>1.2413000000000001</v>
      </c>
      <c r="CX35">
        <f>'RESULTADOS QUINTO'!GY39</f>
        <v>2</v>
      </c>
      <c r="CY35">
        <f>'RESULTADOS QUINTO'!GZ39</f>
        <v>0</v>
      </c>
      <c r="CZ35">
        <f>'RESULTADOS QUINTO'!HA39</f>
        <v>2.4826000000000001</v>
      </c>
      <c r="DA35">
        <f>'RESULTADOS QUINTO'!HB39</f>
        <v>13.167357000000001</v>
      </c>
      <c r="DB35">
        <f>'RESULTADOS QUINTO'!HC39</f>
        <v>1</v>
      </c>
      <c r="DC35">
        <f>'RESULTADOS QUINTO'!HD39</f>
        <v>1.12415</v>
      </c>
      <c r="DD35">
        <f>'RESULTADOS QUINTO'!HE39</f>
        <v>0</v>
      </c>
      <c r="DE35">
        <f>'RESULTADOS QUINTO'!HF39</f>
        <v>1</v>
      </c>
      <c r="DF35">
        <f>'RESULTADOS QUINTO'!HG39</f>
        <v>0</v>
      </c>
      <c r="DG35">
        <f>'RESULTADOS QUINTO'!HH39</f>
        <v>2</v>
      </c>
      <c r="DH35">
        <f>'RESULTADOS QUINTO'!HI39</f>
        <v>1.1006800000000001</v>
      </c>
      <c r="DI35">
        <f>'RESULTADOS QUINTO'!HJ39</f>
        <v>1</v>
      </c>
      <c r="DJ35">
        <f>'RESULTADOS QUINTO'!HK39</f>
        <v>1</v>
      </c>
      <c r="DK35">
        <f>'RESULTADOS QUINTO'!HL39</f>
        <v>1.1006800000000001</v>
      </c>
      <c r="DL35">
        <f>'RESULTADOS QUINTO'!HM39</f>
        <v>2</v>
      </c>
      <c r="DM35">
        <f>'RESULTADOS QUINTO'!HN39</f>
        <v>1.1006800000000001</v>
      </c>
      <c r="DN35">
        <f>'RESULTADOS QUINTO'!HO39</f>
        <v>2</v>
      </c>
      <c r="DO35">
        <f>'RESULTADOS QUINTO'!HP39</f>
        <v>0</v>
      </c>
      <c r="DP35">
        <f>'RESULTADOS QUINTO'!HQ39</f>
        <v>2.2013600000000002</v>
      </c>
      <c r="DQ35">
        <f>'RESULTADOS QUINTO'!HR39</f>
        <v>2</v>
      </c>
      <c r="DR35">
        <f>'RESULTADOS QUINTO'!HS39</f>
        <v>1.12415</v>
      </c>
      <c r="DS35">
        <f>'RESULTADOS QUINTO'!HT39</f>
        <v>2</v>
      </c>
      <c r="DT35">
        <f>'RESULTADOS QUINTO'!HU39</f>
        <v>0</v>
      </c>
      <c r="DU35">
        <f>'RESULTADOS QUINTO'!HV39</f>
        <v>2.2483</v>
      </c>
      <c r="DV35">
        <f>'RESULTADOS QUINTO'!HW39</f>
        <v>5.5503400000000003</v>
      </c>
      <c r="EQ35" s="497"/>
      <c r="ER35">
        <f>'RANKING-QUINTOS'!A36</f>
        <v>32</v>
      </c>
      <c r="ES35" t="str">
        <f>'RANKING-QUINTOS'!B36</f>
        <v>HINOJOSA  NINACONDO  XIOMARA ANGELES</v>
      </c>
      <c r="ET35" s="42" t="str">
        <f>'RANKING-QUINTOS'!C36</f>
        <v>5B</v>
      </c>
      <c r="EU35">
        <f>'RANKING-QUINTOS'!D36</f>
        <v>34.196895375000004</v>
      </c>
      <c r="EV35">
        <f>'RANKING-QUINTOS'!E36</f>
        <v>2</v>
      </c>
      <c r="EW35">
        <f>'RANKING-QUINTOS'!F36</f>
        <v>0</v>
      </c>
      <c r="EX35" t="str">
        <f>'RANKING-QUINTOS'!G36</f>
        <v>VELA  ALEMAN  FERNANDA VALESKA</v>
      </c>
      <c r="EY35" s="42" t="str">
        <f>'RANKING-QUINTOS'!H36</f>
        <v>5B</v>
      </c>
      <c r="EZ35">
        <f>'RANKING-QUINTOS'!I36</f>
        <v>21.557990799999999</v>
      </c>
      <c r="FA35">
        <f>'RANKING-QUINTOS'!J36</f>
        <v>32</v>
      </c>
      <c r="FB35" s="45">
        <f>'RANKING-QUINTOS'!K36</f>
        <v>10.725347159879545</v>
      </c>
      <c r="FC35" s="43"/>
    </row>
    <row r="36" spans="2:159" ht="16.149999999999999" customHeight="1">
      <c r="B36" s="458"/>
      <c r="C36" s="23" t="s">
        <v>249</v>
      </c>
      <c r="D36" s="14">
        <f>BW2</f>
        <v>0</v>
      </c>
      <c r="E36" s="14">
        <f>BX2</f>
        <v>0</v>
      </c>
      <c r="F36" s="14">
        <f>BY2</f>
        <v>0</v>
      </c>
      <c r="G36" s="14">
        <f>BZ2</f>
        <v>0</v>
      </c>
      <c r="H36" s="14">
        <f>CA2</f>
        <v>0</v>
      </c>
      <c r="I36" s="458"/>
      <c r="J36" t="str">
        <f>'RESULTADOS QUINTO'!DK40</f>
        <v>Xioma123</v>
      </c>
      <c r="K36" t="str">
        <f>'RESULTADOS QUINTO'!DL40</f>
        <v>HINOJOSA  NINACONDO  XIOMARA ANGELES</v>
      </c>
      <c r="L36">
        <f>'RESULTADOS QUINTO'!DM40</f>
        <v>5</v>
      </c>
      <c r="M36" t="str">
        <f>'RESULTADOS QUINTO'!DN40</f>
        <v>B</v>
      </c>
      <c r="N36" t="str">
        <f>'RESULTADOS QUINTO'!DO40</f>
        <v>7 DE MAYO</v>
      </c>
      <c r="O36" t="str">
        <f>'RESULTADOS QUINTO'!DP40</f>
        <v>RANKING</v>
      </c>
      <c r="P36">
        <f>'RESULTADOS QUINTO'!DQ40</f>
        <v>2</v>
      </c>
      <c r="Q36" t="str">
        <f>'RESULTADOS QUINTO'!DR40</f>
        <v>TERCIO SUPERIOR</v>
      </c>
      <c r="R36">
        <f>'RESULTADOS QUINTO'!DS40</f>
        <v>33</v>
      </c>
      <c r="S36">
        <f>'RESULTADOS QUINTO'!DT40</f>
        <v>29</v>
      </c>
      <c r="T36">
        <f>'RESULTADOS QUINTO'!DU40</f>
        <v>4</v>
      </c>
      <c r="U36">
        <f>'RESULTADOS QUINTO'!DV40</f>
        <v>34.196895375000004</v>
      </c>
      <c r="V36">
        <f>'RESULTADOS QUINTO'!DW40</f>
        <v>17</v>
      </c>
      <c r="W36">
        <f>'RESULTADOS QUINTO'!DX40</f>
        <v>0.87878787878787878</v>
      </c>
      <c r="X36">
        <f>'RESULTADOS QUINTO'!DY40</f>
        <v>0</v>
      </c>
      <c r="Y36">
        <f>'RESULTADOS QUINTO'!DZ40</f>
        <v>0</v>
      </c>
      <c r="Z36">
        <f>'RESULTADOS QUINTO'!EA40</f>
        <v>0</v>
      </c>
      <c r="AA36">
        <f>'RESULTADOS QUINTO'!EB40</f>
        <v>0</v>
      </c>
      <c r="AB36">
        <f>'RESULTADOS QUINTO'!EC40</f>
        <v>1</v>
      </c>
      <c r="AC36">
        <f>'RESULTADOS QUINTO'!ED40</f>
        <v>1.6782674</v>
      </c>
      <c r="AD36">
        <f>'RESULTADOS QUINTO'!EE40</f>
        <v>1</v>
      </c>
      <c r="AE36">
        <f>'RESULTADOS QUINTO'!EF40</f>
        <v>0</v>
      </c>
      <c r="AF36">
        <f>'RESULTADOS QUINTO'!EG40</f>
        <v>1.6782674</v>
      </c>
      <c r="AG36">
        <f>'RESULTADOS QUINTO'!EH40</f>
        <v>1</v>
      </c>
      <c r="AH36">
        <f>'RESULTADOS QUINTO'!EI40</f>
        <v>1.6587874499999999</v>
      </c>
      <c r="AI36">
        <f>'RESULTADOS QUINTO'!EJ40</f>
        <v>1</v>
      </c>
      <c r="AJ36">
        <f>'RESULTADOS QUINTO'!EK40</f>
        <v>0</v>
      </c>
      <c r="AK36">
        <f>'RESULTADOS QUINTO'!EL40</f>
        <v>1.6587874499999999</v>
      </c>
      <c r="AL36">
        <f>'RESULTADOS QUINTO'!EM40</f>
        <v>1</v>
      </c>
      <c r="AM36">
        <f>'RESULTADOS QUINTO'!EN40</f>
        <v>1.6495770000000001</v>
      </c>
      <c r="AN36">
        <f>'RESULTADOS QUINTO'!EO40</f>
        <v>0</v>
      </c>
      <c r="AO36">
        <f>'RESULTADOS QUINTO'!EP40</f>
        <v>1</v>
      </c>
      <c r="AP36">
        <f>'RESULTADOS QUINTO'!EQ40</f>
        <v>0</v>
      </c>
      <c r="AQ36">
        <f>'RESULTADOS QUINTO'!ER40</f>
        <v>1</v>
      </c>
      <c r="AR36">
        <f>'RESULTADOS QUINTO'!ES40</f>
        <v>1.6583374</v>
      </c>
      <c r="AS36">
        <f>'RESULTADOS QUINTO'!ET40</f>
        <v>0</v>
      </c>
      <c r="AT36">
        <f>'RESULTADOS QUINTO'!EU40</f>
        <v>1</v>
      </c>
      <c r="AU36">
        <f>'RESULTADOS QUINTO'!EV40</f>
        <v>0</v>
      </c>
      <c r="AV36">
        <f>'RESULTADOS QUINTO'!EW40</f>
        <v>3.3370548499999999</v>
      </c>
      <c r="AW36">
        <f>'RESULTADOS QUINTO'!EX40</f>
        <v>2</v>
      </c>
      <c r="AX36">
        <f>'RESULTADOS QUINTO'!EY40</f>
        <v>1.52482685</v>
      </c>
      <c r="AY36">
        <f>'RESULTADOS QUINTO'!EZ40</f>
        <v>2</v>
      </c>
      <c r="AZ36">
        <f>'RESULTADOS QUINTO'!FA40</f>
        <v>0</v>
      </c>
      <c r="BA36">
        <f>'RESULTADOS QUINTO'!FB40</f>
        <v>3.0496536999999999</v>
      </c>
      <c r="BB36">
        <f>'RESULTADOS QUINTO'!FC40</f>
        <v>2</v>
      </c>
      <c r="BC36">
        <f>'RESULTADOS QUINTO'!FD40</f>
        <v>1.4254114250000001</v>
      </c>
      <c r="BD36">
        <f>'RESULTADOS QUINTO'!FE40</f>
        <v>1</v>
      </c>
      <c r="BE36">
        <f>'RESULTADOS QUINTO'!FF40</f>
        <v>1</v>
      </c>
      <c r="BF36">
        <f>'RESULTADOS QUINTO'!FG40</f>
        <v>1.4254114250000001</v>
      </c>
      <c r="BG36">
        <f>'RESULTADOS QUINTO'!FH40</f>
        <v>2</v>
      </c>
      <c r="BH36">
        <f>'RESULTADOS QUINTO'!FI40</f>
        <v>1.1547487000000001</v>
      </c>
      <c r="BI36">
        <f>'RESULTADOS QUINTO'!FJ40</f>
        <v>2</v>
      </c>
      <c r="BJ36">
        <f>'RESULTADOS QUINTO'!FK40</f>
        <v>0</v>
      </c>
      <c r="BK36">
        <f>'RESULTADOS QUINTO'!FL40</f>
        <v>2.3094974000000001</v>
      </c>
      <c r="BL36">
        <f>'RESULTADOS QUINTO'!FM40</f>
        <v>6.7845625250000001</v>
      </c>
      <c r="BM36">
        <f>'RESULTADOS QUINTO'!FN40</f>
        <v>3</v>
      </c>
      <c r="BN36">
        <f>'RESULTADOS QUINTO'!FO40</f>
        <v>1.021414</v>
      </c>
      <c r="BO36">
        <f>'RESULTADOS QUINTO'!FP40</f>
        <v>3</v>
      </c>
      <c r="BP36">
        <f>'RESULTADOS QUINTO'!FQ40</f>
        <v>0</v>
      </c>
      <c r="BQ36">
        <f>'RESULTADOS QUINTO'!FR40</f>
        <v>3.0642420000000001</v>
      </c>
      <c r="BR36">
        <f>'RESULTADOS QUINTO'!FS40</f>
        <v>2</v>
      </c>
      <c r="BS36">
        <f>'RESULTADOS QUINTO'!FT40</f>
        <v>0.97144799999999998</v>
      </c>
      <c r="BT36">
        <f>'RESULTADOS QUINTO'!FU40</f>
        <v>2</v>
      </c>
      <c r="BU36">
        <f>'RESULTADOS QUINTO'!FV40</f>
        <v>0</v>
      </c>
      <c r="BV36">
        <f>'RESULTADOS QUINTO'!FW40</f>
        <v>1.942896</v>
      </c>
      <c r="BW36">
        <f>'RESULTADOS QUINTO'!FX40</f>
        <v>3</v>
      </c>
      <c r="BX36">
        <f>'RESULTADOS QUINTO'!FY40</f>
        <v>1.2698590000000001</v>
      </c>
      <c r="BY36">
        <f>'RESULTADOS QUINTO'!FZ40</f>
        <v>2</v>
      </c>
      <c r="BZ36">
        <f>'RESULTADOS QUINTO'!GA40</f>
        <v>1</v>
      </c>
      <c r="CA36">
        <f>'RESULTADOS QUINTO'!GB40</f>
        <v>2.5397180000000001</v>
      </c>
      <c r="CB36">
        <f>'RESULTADOS QUINTO'!GC40</f>
        <v>2</v>
      </c>
      <c r="CC36">
        <f>'RESULTADOS QUINTO'!GD40</f>
        <v>1.2101409999999999</v>
      </c>
      <c r="CD36">
        <f>'RESULTADOS QUINTO'!GE40</f>
        <v>2</v>
      </c>
      <c r="CE36">
        <f>'RESULTADOS QUINTO'!GF40</f>
        <v>0</v>
      </c>
      <c r="CF36">
        <f>'RESULTADOS QUINTO'!GG40</f>
        <v>2.4202819999999998</v>
      </c>
      <c r="CG36">
        <f>'RESULTADOS QUINTO'!GH40</f>
        <v>1</v>
      </c>
      <c r="CH36">
        <f>'RESULTADOS QUINTO'!GI40</f>
        <v>0.80188999999999999</v>
      </c>
      <c r="CI36">
        <f>'RESULTADOS QUINTO'!GJ40</f>
        <v>1</v>
      </c>
      <c r="CJ36">
        <f>'RESULTADOS QUINTO'!GK40</f>
        <v>0</v>
      </c>
      <c r="CK36">
        <f>'RESULTADOS QUINTO'!GL40</f>
        <v>0.80188999999999999</v>
      </c>
      <c r="CL36">
        <f>'RESULTADOS QUINTO'!GM40</f>
        <v>1</v>
      </c>
      <c r="CM36">
        <f>'RESULTADOS QUINTO'!GN40</f>
        <v>0.79674</v>
      </c>
      <c r="CN36">
        <f>'RESULTADOS QUINTO'!GO40</f>
        <v>1</v>
      </c>
      <c r="CO36">
        <f>'RESULTADOS QUINTO'!GP40</f>
        <v>0</v>
      </c>
      <c r="CP36">
        <f>'RESULTADOS QUINTO'!GQ40</f>
        <v>0.79674</v>
      </c>
      <c r="CQ36">
        <f>'RESULTADOS QUINTO'!GR40</f>
        <v>2</v>
      </c>
      <c r="CR36">
        <f>'RESULTADOS QUINTO'!GS40</f>
        <v>1.1258699999999999</v>
      </c>
      <c r="CS36">
        <f>'RESULTADOS QUINTO'!GT40</f>
        <v>2</v>
      </c>
      <c r="CT36">
        <f>'RESULTADOS QUINTO'!GU40</f>
        <v>0</v>
      </c>
      <c r="CU36">
        <f>'RESULTADOS QUINTO'!GV40</f>
        <v>2.2517399999999999</v>
      </c>
      <c r="CV36">
        <f>'RESULTADOS QUINTO'!GW40</f>
        <v>2</v>
      </c>
      <c r="CW36">
        <f>'RESULTADOS QUINTO'!GX40</f>
        <v>1.2413000000000001</v>
      </c>
      <c r="CX36">
        <f>'RESULTADOS QUINTO'!GY40</f>
        <v>2</v>
      </c>
      <c r="CY36">
        <f>'RESULTADOS QUINTO'!GZ40</f>
        <v>0</v>
      </c>
      <c r="CZ36">
        <f>'RESULTADOS QUINTO'!HA40</f>
        <v>2.4826000000000001</v>
      </c>
      <c r="DA36">
        <f>'RESULTADOS QUINTO'!HB40</f>
        <v>16.300108000000002</v>
      </c>
      <c r="DB36">
        <f>'RESULTADOS QUINTO'!HC40</f>
        <v>1</v>
      </c>
      <c r="DC36">
        <f>'RESULTADOS QUINTO'!HD40</f>
        <v>1.12415</v>
      </c>
      <c r="DD36">
        <f>'RESULTADOS QUINTO'!HE40</f>
        <v>1</v>
      </c>
      <c r="DE36">
        <f>'RESULTADOS QUINTO'!HF40</f>
        <v>0</v>
      </c>
      <c r="DF36">
        <f>'RESULTADOS QUINTO'!HG40</f>
        <v>1.12415</v>
      </c>
      <c r="DG36">
        <f>'RESULTADOS QUINTO'!HH40</f>
        <v>2</v>
      </c>
      <c r="DH36">
        <f>'RESULTADOS QUINTO'!HI40</f>
        <v>1.1006800000000001</v>
      </c>
      <c r="DI36">
        <f>'RESULTADOS QUINTO'!HJ40</f>
        <v>2</v>
      </c>
      <c r="DJ36">
        <f>'RESULTADOS QUINTO'!HK40</f>
        <v>0</v>
      </c>
      <c r="DK36">
        <f>'RESULTADOS QUINTO'!HL40</f>
        <v>2.2013600000000002</v>
      </c>
      <c r="DL36">
        <f>'RESULTADOS QUINTO'!HM40</f>
        <v>2</v>
      </c>
      <c r="DM36">
        <f>'RESULTADOS QUINTO'!HN40</f>
        <v>1.1006800000000001</v>
      </c>
      <c r="DN36">
        <f>'RESULTADOS QUINTO'!HO40</f>
        <v>2</v>
      </c>
      <c r="DO36">
        <f>'RESULTADOS QUINTO'!HP40</f>
        <v>0</v>
      </c>
      <c r="DP36">
        <f>'RESULTADOS QUINTO'!HQ40</f>
        <v>2.2013600000000002</v>
      </c>
      <c r="DQ36">
        <f>'RESULTADOS QUINTO'!HR40</f>
        <v>2</v>
      </c>
      <c r="DR36">
        <f>'RESULTADOS QUINTO'!HS40</f>
        <v>1.12415</v>
      </c>
      <c r="DS36">
        <f>'RESULTADOS QUINTO'!HT40</f>
        <v>2</v>
      </c>
      <c r="DT36">
        <f>'RESULTADOS QUINTO'!HU40</f>
        <v>0</v>
      </c>
      <c r="DU36">
        <f>'RESULTADOS QUINTO'!HV40</f>
        <v>2.2483</v>
      </c>
      <c r="DV36">
        <f>'RESULTADOS QUINTO'!HW40</f>
        <v>7.775170000000001</v>
      </c>
      <c r="EQ36" s="497"/>
      <c r="ER36">
        <f>'RANKING-QUINTOS'!A37</f>
        <v>33</v>
      </c>
      <c r="ES36" t="str">
        <f>'RANKING-QUINTOS'!B37</f>
        <v>MONTES  CAHUANA  CAMILA PAOLA</v>
      </c>
      <c r="ET36" s="42" t="str">
        <f>'RANKING-QUINTOS'!C37</f>
        <v>5B</v>
      </c>
      <c r="EU36">
        <f>'RANKING-QUINTOS'!D37</f>
        <v>21.885574250000005</v>
      </c>
      <c r="EV36">
        <f>'RANKING-QUINTOS'!E37</f>
        <v>30</v>
      </c>
      <c r="EW36">
        <f>'RANKING-QUINTOS'!F37</f>
        <v>0</v>
      </c>
      <c r="EX36" t="str">
        <f>'RANKING-QUINTOS'!G37</f>
        <v>GONZALES  CORZO  CAMILA MILAGROS</v>
      </c>
      <c r="EY36" s="42" t="str">
        <f>'RANKING-QUINTOS'!H37</f>
        <v>5A</v>
      </c>
      <c r="EZ36">
        <f>'RANKING-QUINTOS'!I37</f>
        <v>21.026306275000003</v>
      </c>
      <c r="FA36">
        <f>'RANKING-QUINTOS'!J37</f>
        <v>33</v>
      </c>
      <c r="FB36" s="45">
        <f>'RANKING-QUINTOS'!K37</f>
        <v>10.4608280234227</v>
      </c>
      <c r="FC36" s="43"/>
    </row>
    <row r="37" spans="2:159" ht="16.149999999999999" customHeight="1">
      <c r="B37" s="458"/>
      <c r="C37" s="23" t="s">
        <v>250</v>
      </c>
      <c r="D37" s="14">
        <f>CB2</f>
        <v>0</v>
      </c>
      <c r="E37" s="14">
        <f>CC2</f>
        <v>0</v>
      </c>
      <c r="F37" s="14">
        <f>CD2</f>
        <v>0</v>
      </c>
      <c r="G37" s="14">
        <f>CE2</f>
        <v>0</v>
      </c>
      <c r="H37" s="14">
        <f>CF2</f>
        <v>0</v>
      </c>
      <c r="I37" s="458"/>
      <c r="J37" t="str">
        <f>'RESULTADOS QUINTO'!DK41</f>
        <v>Camila08</v>
      </c>
      <c r="K37" t="str">
        <f>'RESULTADOS QUINTO'!DL41</f>
        <v>MONTES  CAHUANA  CAMILA PAOLA</v>
      </c>
      <c r="L37">
        <f>'RESULTADOS QUINTO'!DM41</f>
        <v>5</v>
      </c>
      <c r="M37" t="str">
        <f>'RESULTADOS QUINTO'!DN41</f>
        <v>B</v>
      </c>
      <c r="N37" t="str">
        <f>'RESULTADOS QUINTO'!DO41</f>
        <v>7 DE MAYO</v>
      </c>
      <c r="O37" t="str">
        <f>'RESULTADOS QUINTO'!DP41</f>
        <v>RANKING</v>
      </c>
      <c r="P37">
        <f>'RESULTADOS QUINTO'!DQ41</f>
        <v>30</v>
      </c>
      <c r="Q37" t="str">
        <f>'RESULTADOS QUINTO'!DR41</f>
        <v xml:space="preserve"> </v>
      </c>
      <c r="R37">
        <f>'RESULTADOS QUINTO'!DS41</f>
        <v>33</v>
      </c>
      <c r="S37">
        <f>'RESULTADOS QUINTO'!DT41</f>
        <v>18</v>
      </c>
      <c r="T37">
        <f>'RESULTADOS QUINTO'!DU41</f>
        <v>15</v>
      </c>
      <c r="U37">
        <f>'RESULTADOS QUINTO'!DV41</f>
        <v>21.885574250000005</v>
      </c>
      <c r="V37">
        <f>'RESULTADOS QUINTO'!DW41</f>
        <v>11</v>
      </c>
      <c r="W37">
        <f>'RESULTADOS QUINTO'!DX41</f>
        <v>0.54545454545454541</v>
      </c>
      <c r="X37">
        <f>'RESULTADOS QUINTO'!DY41</f>
        <v>0</v>
      </c>
      <c r="Y37">
        <f>'RESULTADOS QUINTO'!DZ41</f>
        <v>0</v>
      </c>
      <c r="Z37">
        <f>'RESULTADOS QUINTO'!EA41</f>
        <v>0</v>
      </c>
      <c r="AA37">
        <f>'RESULTADOS QUINTO'!EB41</f>
        <v>0</v>
      </c>
      <c r="AB37">
        <f>'RESULTADOS QUINTO'!EC41</f>
        <v>1</v>
      </c>
      <c r="AC37">
        <f>'RESULTADOS QUINTO'!ED41</f>
        <v>1.6782674</v>
      </c>
      <c r="AD37">
        <f>'RESULTADOS QUINTO'!EE41</f>
        <v>1</v>
      </c>
      <c r="AE37">
        <f>'RESULTADOS QUINTO'!EF41</f>
        <v>0</v>
      </c>
      <c r="AF37">
        <f>'RESULTADOS QUINTO'!EG41</f>
        <v>1.6782674</v>
      </c>
      <c r="AG37">
        <f>'RESULTADOS QUINTO'!EH41</f>
        <v>1</v>
      </c>
      <c r="AH37">
        <f>'RESULTADOS QUINTO'!EI41</f>
        <v>1.6587874499999999</v>
      </c>
      <c r="AI37">
        <f>'RESULTADOS QUINTO'!EJ41</f>
        <v>1</v>
      </c>
      <c r="AJ37">
        <f>'RESULTADOS QUINTO'!EK41</f>
        <v>0</v>
      </c>
      <c r="AK37">
        <f>'RESULTADOS QUINTO'!EL41</f>
        <v>1.6587874499999999</v>
      </c>
      <c r="AL37">
        <f>'RESULTADOS QUINTO'!EM41</f>
        <v>1</v>
      </c>
      <c r="AM37">
        <f>'RESULTADOS QUINTO'!EN41</f>
        <v>1.6495770000000001</v>
      </c>
      <c r="AN37">
        <f>'RESULTADOS QUINTO'!EO41</f>
        <v>0</v>
      </c>
      <c r="AO37">
        <f>'RESULTADOS QUINTO'!EP41</f>
        <v>1</v>
      </c>
      <c r="AP37">
        <f>'RESULTADOS QUINTO'!EQ41</f>
        <v>0</v>
      </c>
      <c r="AQ37">
        <f>'RESULTADOS QUINTO'!ER41</f>
        <v>1</v>
      </c>
      <c r="AR37">
        <f>'RESULTADOS QUINTO'!ES41</f>
        <v>1.6583374</v>
      </c>
      <c r="AS37">
        <f>'RESULTADOS QUINTO'!ET41</f>
        <v>0</v>
      </c>
      <c r="AT37">
        <f>'RESULTADOS QUINTO'!EU41</f>
        <v>1</v>
      </c>
      <c r="AU37">
        <f>'RESULTADOS QUINTO'!EV41</f>
        <v>0</v>
      </c>
      <c r="AV37">
        <f>'RESULTADOS QUINTO'!EW41</f>
        <v>3.3370548499999999</v>
      </c>
      <c r="AW37">
        <f>'RESULTADOS QUINTO'!EX41</f>
        <v>2</v>
      </c>
      <c r="AX37">
        <f>'RESULTADOS QUINTO'!EY41</f>
        <v>1.52482685</v>
      </c>
      <c r="AY37">
        <f>'RESULTADOS QUINTO'!EZ41</f>
        <v>0</v>
      </c>
      <c r="AZ37">
        <f>'RESULTADOS QUINTO'!FA41</f>
        <v>2</v>
      </c>
      <c r="BA37">
        <f>'RESULTADOS QUINTO'!FB41</f>
        <v>0</v>
      </c>
      <c r="BB37">
        <f>'RESULTADOS QUINTO'!FC41</f>
        <v>2</v>
      </c>
      <c r="BC37">
        <f>'RESULTADOS QUINTO'!FD41</f>
        <v>1.4254114250000001</v>
      </c>
      <c r="BD37">
        <f>'RESULTADOS QUINTO'!FE41</f>
        <v>0</v>
      </c>
      <c r="BE37">
        <f>'RESULTADOS QUINTO'!FF41</f>
        <v>2</v>
      </c>
      <c r="BF37">
        <f>'RESULTADOS QUINTO'!FG41</f>
        <v>0</v>
      </c>
      <c r="BG37">
        <f>'RESULTADOS QUINTO'!FH41</f>
        <v>2</v>
      </c>
      <c r="BH37">
        <f>'RESULTADOS QUINTO'!FI41</f>
        <v>1.1547487000000001</v>
      </c>
      <c r="BI37">
        <f>'RESULTADOS QUINTO'!FJ41</f>
        <v>2</v>
      </c>
      <c r="BJ37">
        <f>'RESULTADOS QUINTO'!FK41</f>
        <v>0</v>
      </c>
      <c r="BK37">
        <f>'RESULTADOS QUINTO'!FL41</f>
        <v>2.3094974000000001</v>
      </c>
      <c r="BL37">
        <f>'RESULTADOS QUINTO'!FM41</f>
        <v>2.3094974000000001</v>
      </c>
      <c r="BM37">
        <f>'RESULTADOS QUINTO'!FN41</f>
        <v>3</v>
      </c>
      <c r="BN37">
        <f>'RESULTADOS QUINTO'!FO41</f>
        <v>1.021414</v>
      </c>
      <c r="BO37">
        <f>'RESULTADOS QUINTO'!FP41</f>
        <v>1</v>
      </c>
      <c r="BP37">
        <f>'RESULTADOS QUINTO'!FQ41</f>
        <v>2</v>
      </c>
      <c r="BQ37">
        <f>'RESULTADOS QUINTO'!FR41</f>
        <v>1.021414</v>
      </c>
      <c r="BR37">
        <f>'RESULTADOS QUINTO'!FS41</f>
        <v>2</v>
      </c>
      <c r="BS37">
        <f>'RESULTADOS QUINTO'!FT41</f>
        <v>0.97144799999999998</v>
      </c>
      <c r="BT37">
        <f>'RESULTADOS QUINTO'!FU41</f>
        <v>1</v>
      </c>
      <c r="BU37">
        <f>'RESULTADOS QUINTO'!FV41</f>
        <v>1</v>
      </c>
      <c r="BV37">
        <f>'RESULTADOS QUINTO'!FW41</f>
        <v>0.97144799999999998</v>
      </c>
      <c r="BW37">
        <f>'RESULTADOS QUINTO'!FX41</f>
        <v>3</v>
      </c>
      <c r="BX37">
        <f>'RESULTADOS QUINTO'!FY41</f>
        <v>1.2698590000000001</v>
      </c>
      <c r="BY37">
        <f>'RESULTADOS QUINTO'!FZ41</f>
        <v>1</v>
      </c>
      <c r="BZ37">
        <f>'RESULTADOS QUINTO'!GA41</f>
        <v>2</v>
      </c>
      <c r="CA37">
        <f>'RESULTADOS QUINTO'!GB41</f>
        <v>1.2698590000000001</v>
      </c>
      <c r="CB37">
        <f>'RESULTADOS QUINTO'!GC41</f>
        <v>2</v>
      </c>
      <c r="CC37">
        <f>'RESULTADOS QUINTO'!GD41</f>
        <v>1.2101409999999999</v>
      </c>
      <c r="CD37">
        <f>'RESULTADOS QUINTO'!GE41</f>
        <v>1</v>
      </c>
      <c r="CE37">
        <f>'RESULTADOS QUINTO'!GF41</f>
        <v>1</v>
      </c>
      <c r="CF37">
        <f>'RESULTADOS QUINTO'!GG41</f>
        <v>1.2101409999999999</v>
      </c>
      <c r="CG37">
        <f>'RESULTADOS QUINTO'!GH41</f>
        <v>1</v>
      </c>
      <c r="CH37">
        <f>'RESULTADOS QUINTO'!GI41</f>
        <v>0.80188999999999999</v>
      </c>
      <c r="CI37">
        <f>'RESULTADOS QUINTO'!GJ41</f>
        <v>1</v>
      </c>
      <c r="CJ37">
        <f>'RESULTADOS QUINTO'!GK41</f>
        <v>0</v>
      </c>
      <c r="CK37">
        <f>'RESULTADOS QUINTO'!GL41</f>
        <v>0.80188999999999999</v>
      </c>
      <c r="CL37">
        <f>'RESULTADOS QUINTO'!GM41</f>
        <v>1</v>
      </c>
      <c r="CM37">
        <f>'RESULTADOS QUINTO'!GN41</f>
        <v>0.79674</v>
      </c>
      <c r="CN37">
        <f>'RESULTADOS QUINTO'!GO41</f>
        <v>1</v>
      </c>
      <c r="CO37">
        <f>'RESULTADOS QUINTO'!GP41</f>
        <v>0</v>
      </c>
      <c r="CP37">
        <f>'RESULTADOS QUINTO'!GQ41</f>
        <v>0.79674</v>
      </c>
      <c r="CQ37">
        <f>'RESULTADOS QUINTO'!GR41</f>
        <v>2</v>
      </c>
      <c r="CR37">
        <f>'RESULTADOS QUINTO'!GS41</f>
        <v>1.1258699999999999</v>
      </c>
      <c r="CS37">
        <f>'RESULTADOS QUINTO'!GT41</f>
        <v>2</v>
      </c>
      <c r="CT37">
        <f>'RESULTADOS QUINTO'!GU41</f>
        <v>0</v>
      </c>
      <c r="CU37">
        <f>'RESULTADOS QUINTO'!GV41</f>
        <v>2.2517399999999999</v>
      </c>
      <c r="CV37">
        <f>'RESULTADOS QUINTO'!GW41</f>
        <v>2</v>
      </c>
      <c r="CW37">
        <f>'RESULTADOS QUINTO'!GX41</f>
        <v>1.2413000000000001</v>
      </c>
      <c r="CX37">
        <f>'RESULTADOS QUINTO'!GY41</f>
        <v>1</v>
      </c>
      <c r="CY37">
        <f>'RESULTADOS QUINTO'!GZ41</f>
        <v>1</v>
      </c>
      <c r="CZ37">
        <f>'RESULTADOS QUINTO'!HA41</f>
        <v>1.2413000000000001</v>
      </c>
      <c r="DA37">
        <f>'RESULTADOS QUINTO'!HB41</f>
        <v>9.5645320000000016</v>
      </c>
      <c r="DB37">
        <f>'RESULTADOS QUINTO'!HC41</f>
        <v>1</v>
      </c>
      <c r="DC37">
        <f>'RESULTADOS QUINTO'!HD41</f>
        <v>1.12415</v>
      </c>
      <c r="DD37">
        <f>'RESULTADOS QUINTO'!HE41</f>
        <v>1</v>
      </c>
      <c r="DE37">
        <f>'RESULTADOS QUINTO'!HF41</f>
        <v>0</v>
      </c>
      <c r="DF37">
        <f>'RESULTADOS QUINTO'!HG41</f>
        <v>1.12415</v>
      </c>
      <c r="DG37">
        <f>'RESULTADOS QUINTO'!HH41</f>
        <v>2</v>
      </c>
      <c r="DH37">
        <f>'RESULTADOS QUINTO'!HI41</f>
        <v>1.1006800000000001</v>
      </c>
      <c r="DI37">
        <f>'RESULTADOS QUINTO'!HJ41</f>
        <v>1</v>
      </c>
      <c r="DJ37">
        <f>'RESULTADOS QUINTO'!HK41</f>
        <v>1</v>
      </c>
      <c r="DK37">
        <f>'RESULTADOS QUINTO'!HL41</f>
        <v>1.1006800000000001</v>
      </c>
      <c r="DL37">
        <f>'RESULTADOS QUINTO'!HM41</f>
        <v>2</v>
      </c>
      <c r="DM37">
        <f>'RESULTADOS QUINTO'!HN41</f>
        <v>1.1006800000000001</v>
      </c>
      <c r="DN37">
        <f>'RESULTADOS QUINTO'!HO41</f>
        <v>2</v>
      </c>
      <c r="DO37">
        <f>'RESULTADOS QUINTO'!HP41</f>
        <v>0</v>
      </c>
      <c r="DP37">
        <f>'RESULTADOS QUINTO'!HQ41</f>
        <v>2.2013600000000002</v>
      </c>
      <c r="DQ37">
        <f>'RESULTADOS QUINTO'!HR41</f>
        <v>2</v>
      </c>
      <c r="DR37">
        <f>'RESULTADOS QUINTO'!HS41</f>
        <v>1.12415</v>
      </c>
      <c r="DS37">
        <f>'RESULTADOS QUINTO'!HT41</f>
        <v>2</v>
      </c>
      <c r="DT37">
        <f>'RESULTADOS QUINTO'!HU41</f>
        <v>0</v>
      </c>
      <c r="DU37">
        <f>'RESULTADOS QUINTO'!HV41</f>
        <v>2.2483</v>
      </c>
      <c r="DV37">
        <f>'RESULTADOS QUINTO'!HW41</f>
        <v>6.6744900000000005</v>
      </c>
      <c r="EQ37" s="497"/>
      <c r="ER37">
        <f>'RANKING-QUINTOS'!A38</f>
        <v>34</v>
      </c>
      <c r="ES37" t="str">
        <f>'RANKING-QUINTOS'!B38</f>
        <v>PACCO  HUARANCA  MILKA ELIZABETH</v>
      </c>
      <c r="ET37" s="42" t="str">
        <f>'RANKING-QUINTOS'!C38</f>
        <v>5B</v>
      </c>
      <c r="EU37">
        <f>'RANKING-QUINTOS'!D38</f>
        <v>19.188002275000002</v>
      </c>
      <c r="EV37">
        <f>'RANKING-QUINTOS'!E38</f>
        <v>37</v>
      </c>
      <c r="EW37">
        <f>'RANKING-QUINTOS'!F38</f>
        <v>0</v>
      </c>
      <c r="EX37" t="str">
        <f>'RANKING-QUINTOS'!G38</f>
        <v>CALCINA  USCAMAYTA  CLAUDIA STEFANNY</v>
      </c>
      <c r="EY37" s="42" t="str">
        <f>'RANKING-QUINTOS'!H38</f>
        <v>5B</v>
      </c>
      <c r="EZ37">
        <f>'RANKING-QUINTOS'!I38</f>
        <v>20.464087974999998</v>
      </c>
      <c r="FA37">
        <f>'RANKING-QUINTOS'!J38</f>
        <v>34</v>
      </c>
      <c r="FB37" s="45">
        <f>'RANKING-QUINTOS'!K38</f>
        <v>10.181117984436259</v>
      </c>
      <c r="FC37" s="43"/>
    </row>
    <row r="38" spans="2:159" ht="16.149999999999999" customHeight="1">
      <c r="B38" s="458"/>
      <c r="C38" s="23" t="s">
        <v>251</v>
      </c>
      <c r="D38" s="14">
        <f>CG2</f>
        <v>0</v>
      </c>
      <c r="E38" s="14">
        <f>CH2</f>
        <v>0</v>
      </c>
      <c r="F38" s="14">
        <f>CI2</f>
        <v>0</v>
      </c>
      <c r="G38" s="14">
        <f>CJ2</f>
        <v>0</v>
      </c>
      <c r="H38" s="14">
        <f>CK2</f>
        <v>0</v>
      </c>
      <c r="I38" s="458"/>
      <c r="J38" t="str">
        <f>'RESULTADOS QUINTO'!DK42</f>
        <v>Miki0913</v>
      </c>
      <c r="K38" t="str">
        <f>'RESULTADOS QUINTO'!DL42</f>
        <v>PACCO  HUARANCA  MILKA ELIZABETH</v>
      </c>
      <c r="L38">
        <f>'RESULTADOS QUINTO'!DM42</f>
        <v>5</v>
      </c>
      <c r="M38" t="str">
        <f>'RESULTADOS QUINTO'!DN42</f>
        <v>B</v>
      </c>
      <c r="N38" t="str">
        <f>'RESULTADOS QUINTO'!DO42</f>
        <v>7 DE MAYO</v>
      </c>
      <c r="O38" t="str">
        <f>'RESULTADOS QUINTO'!DP42</f>
        <v>RANKING</v>
      </c>
      <c r="P38">
        <f>'RESULTADOS QUINTO'!DQ42</f>
        <v>37</v>
      </c>
      <c r="Q38" t="str">
        <f>'RESULTADOS QUINTO'!DR42</f>
        <v xml:space="preserve"> </v>
      </c>
      <c r="R38">
        <f>'RESULTADOS QUINTO'!DS42</f>
        <v>33</v>
      </c>
      <c r="S38">
        <f>'RESULTADOS QUINTO'!DT42</f>
        <v>17</v>
      </c>
      <c r="T38">
        <f>'RESULTADOS QUINTO'!DU42</f>
        <v>16</v>
      </c>
      <c r="U38">
        <f>'RESULTADOS QUINTO'!DV42</f>
        <v>19.188002275000002</v>
      </c>
      <c r="V38">
        <f>'RESULTADOS QUINTO'!DW42</f>
        <v>10</v>
      </c>
      <c r="W38">
        <f>'RESULTADOS QUINTO'!DX42</f>
        <v>0.51515151515151514</v>
      </c>
      <c r="X38">
        <f>'RESULTADOS QUINTO'!DY42</f>
        <v>0</v>
      </c>
      <c r="Y38">
        <f>'RESULTADOS QUINTO'!DZ42</f>
        <v>0</v>
      </c>
      <c r="Z38">
        <f>'RESULTADOS QUINTO'!EA42</f>
        <v>0</v>
      </c>
      <c r="AA38">
        <f>'RESULTADOS QUINTO'!EB42</f>
        <v>0</v>
      </c>
      <c r="AB38">
        <f>'RESULTADOS QUINTO'!EC42</f>
        <v>1</v>
      </c>
      <c r="AC38">
        <f>'RESULTADOS QUINTO'!ED42</f>
        <v>1.6782674</v>
      </c>
      <c r="AD38">
        <f>'RESULTADOS QUINTO'!EE42</f>
        <v>0</v>
      </c>
      <c r="AE38">
        <f>'RESULTADOS QUINTO'!EF42</f>
        <v>1</v>
      </c>
      <c r="AF38">
        <f>'RESULTADOS QUINTO'!EG42</f>
        <v>0</v>
      </c>
      <c r="AG38">
        <f>'RESULTADOS QUINTO'!EH42</f>
        <v>1</v>
      </c>
      <c r="AH38">
        <f>'RESULTADOS QUINTO'!EI42</f>
        <v>1.6587874499999999</v>
      </c>
      <c r="AI38">
        <f>'RESULTADOS QUINTO'!EJ42</f>
        <v>1</v>
      </c>
      <c r="AJ38">
        <f>'RESULTADOS QUINTO'!EK42</f>
        <v>0</v>
      </c>
      <c r="AK38">
        <f>'RESULTADOS QUINTO'!EL42</f>
        <v>1.6587874499999999</v>
      </c>
      <c r="AL38">
        <f>'RESULTADOS QUINTO'!EM42</f>
        <v>1</v>
      </c>
      <c r="AM38">
        <f>'RESULTADOS QUINTO'!EN42</f>
        <v>1.6495770000000001</v>
      </c>
      <c r="AN38">
        <f>'RESULTADOS QUINTO'!EO42</f>
        <v>0</v>
      </c>
      <c r="AO38">
        <f>'RESULTADOS QUINTO'!EP42</f>
        <v>1</v>
      </c>
      <c r="AP38">
        <f>'RESULTADOS QUINTO'!EQ42</f>
        <v>0</v>
      </c>
      <c r="AQ38">
        <f>'RESULTADOS QUINTO'!ER42</f>
        <v>1</v>
      </c>
      <c r="AR38">
        <f>'RESULTADOS QUINTO'!ES42</f>
        <v>1.6583374</v>
      </c>
      <c r="AS38">
        <f>'RESULTADOS QUINTO'!ET42</f>
        <v>0</v>
      </c>
      <c r="AT38">
        <f>'RESULTADOS QUINTO'!EU42</f>
        <v>1</v>
      </c>
      <c r="AU38">
        <f>'RESULTADOS QUINTO'!EV42</f>
        <v>0</v>
      </c>
      <c r="AV38">
        <f>'RESULTADOS QUINTO'!EW42</f>
        <v>1.6587874499999999</v>
      </c>
      <c r="AW38">
        <f>'RESULTADOS QUINTO'!EX42</f>
        <v>2</v>
      </c>
      <c r="AX38">
        <f>'RESULTADOS QUINTO'!EY42</f>
        <v>1.52482685</v>
      </c>
      <c r="AY38">
        <f>'RESULTADOS QUINTO'!EZ42</f>
        <v>0</v>
      </c>
      <c r="AZ38">
        <f>'RESULTADOS QUINTO'!FA42</f>
        <v>2</v>
      </c>
      <c r="BA38">
        <f>'RESULTADOS QUINTO'!FB42</f>
        <v>0</v>
      </c>
      <c r="BB38">
        <f>'RESULTADOS QUINTO'!FC42</f>
        <v>2</v>
      </c>
      <c r="BC38">
        <f>'RESULTADOS QUINTO'!FD42</f>
        <v>1.4254114250000001</v>
      </c>
      <c r="BD38">
        <f>'RESULTADOS QUINTO'!FE42</f>
        <v>1</v>
      </c>
      <c r="BE38">
        <f>'RESULTADOS QUINTO'!FF42</f>
        <v>1</v>
      </c>
      <c r="BF38">
        <f>'RESULTADOS QUINTO'!FG42</f>
        <v>1.4254114250000001</v>
      </c>
      <c r="BG38">
        <f>'RESULTADOS QUINTO'!FH42</f>
        <v>2</v>
      </c>
      <c r="BH38">
        <f>'RESULTADOS QUINTO'!FI42</f>
        <v>1.1547487000000001</v>
      </c>
      <c r="BI38">
        <f>'RESULTADOS QUINTO'!FJ42</f>
        <v>2</v>
      </c>
      <c r="BJ38">
        <f>'RESULTADOS QUINTO'!FK42</f>
        <v>0</v>
      </c>
      <c r="BK38">
        <f>'RESULTADOS QUINTO'!FL42</f>
        <v>2.3094974000000001</v>
      </c>
      <c r="BL38">
        <f>'RESULTADOS QUINTO'!FM42</f>
        <v>3.7349088250000002</v>
      </c>
      <c r="BM38">
        <f>'RESULTADOS QUINTO'!FN42</f>
        <v>3</v>
      </c>
      <c r="BN38">
        <f>'RESULTADOS QUINTO'!FO42</f>
        <v>1.021414</v>
      </c>
      <c r="BO38">
        <f>'RESULTADOS QUINTO'!FP42</f>
        <v>2</v>
      </c>
      <c r="BP38">
        <f>'RESULTADOS QUINTO'!FQ42</f>
        <v>1</v>
      </c>
      <c r="BQ38">
        <f>'RESULTADOS QUINTO'!FR42</f>
        <v>2.0428280000000001</v>
      </c>
      <c r="BR38">
        <f>'RESULTADOS QUINTO'!FS42</f>
        <v>2</v>
      </c>
      <c r="BS38">
        <f>'RESULTADOS QUINTO'!FT42</f>
        <v>0.97144799999999998</v>
      </c>
      <c r="BT38">
        <f>'RESULTADOS QUINTO'!FU42</f>
        <v>1</v>
      </c>
      <c r="BU38">
        <f>'RESULTADOS QUINTO'!FV42</f>
        <v>1</v>
      </c>
      <c r="BV38">
        <f>'RESULTADOS QUINTO'!FW42</f>
        <v>0.97144799999999998</v>
      </c>
      <c r="BW38">
        <f>'RESULTADOS QUINTO'!FX42</f>
        <v>3</v>
      </c>
      <c r="BX38">
        <f>'RESULTADOS QUINTO'!FY42</f>
        <v>1.2698590000000001</v>
      </c>
      <c r="BY38">
        <f>'RESULTADOS QUINTO'!FZ42</f>
        <v>1</v>
      </c>
      <c r="BZ38">
        <f>'RESULTADOS QUINTO'!GA42</f>
        <v>2</v>
      </c>
      <c r="CA38">
        <f>'RESULTADOS QUINTO'!GB42</f>
        <v>1.2698590000000001</v>
      </c>
      <c r="CB38">
        <f>'RESULTADOS QUINTO'!GC42</f>
        <v>2</v>
      </c>
      <c r="CC38">
        <f>'RESULTADOS QUINTO'!GD42</f>
        <v>1.2101409999999999</v>
      </c>
      <c r="CD38">
        <f>'RESULTADOS QUINTO'!GE42</f>
        <v>1</v>
      </c>
      <c r="CE38">
        <f>'RESULTADOS QUINTO'!GF42</f>
        <v>1</v>
      </c>
      <c r="CF38">
        <f>'RESULTADOS QUINTO'!GG42</f>
        <v>1.2101409999999999</v>
      </c>
      <c r="CG38">
        <f>'RESULTADOS QUINTO'!GH42</f>
        <v>1</v>
      </c>
      <c r="CH38">
        <f>'RESULTADOS QUINTO'!GI42</f>
        <v>0.80188999999999999</v>
      </c>
      <c r="CI38">
        <f>'RESULTADOS QUINTO'!GJ42</f>
        <v>1</v>
      </c>
      <c r="CJ38">
        <f>'RESULTADOS QUINTO'!GK42</f>
        <v>0</v>
      </c>
      <c r="CK38">
        <f>'RESULTADOS QUINTO'!GL42</f>
        <v>0.80188999999999999</v>
      </c>
      <c r="CL38">
        <f>'RESULTADOS QUINTO'!GM42</f>
        <v>1</v>
      </c>
      <c r="CM38">
        <f>'RESULTADOS QUINTO'!GN42</f>
        <v>0.79674</v>
      </c>
      <c r="CN38">
        <f>'RESULTADOS QUINTO'!GO42</f>
        <v>1</v>
      </c>
      <c r="CO38">
        <f>'RESULTADOS QUINTO'!GP42</f>
        <v>0</v>
      </c>
      <c r="CP38">
        <f>'RESULTADOS QUINTO'!GQ42</f>
        <v>0.79674</v>
      </c>
      <c r="CQ38">
        <f>'RESULTADOS QUINTO'!GR42</f>
        <v>2</v>
      </c>
      <c r="CR38">
        <f>'RESULTADOS QUINTO'!GS42</f>
        <v>1.1258699999999999</v>
      </c>
      <c r="CS38">
        <f>'RESULTADOS QUINTO'!GT42</f>
        <v>2</v>
      </c>
      <c r="CT38">
        <f>'RESULTADOS QUINTO'!GU42</f>
        <v>0</v>
      </c>
      <c r="CU38">
        <f>'RESULTADOS QUINTO'!GV42</f>
        <v>2.2517399999999999</v>
      </c>
      <c r="CV38">
        <f>'RESULTADOS QUINTO'!GW42</f>
        <v>2</v>
      </c>
      <c r="CW38">
        <f>'RESULTADOS QUINTO'!GX42</f>
        <v>1.2413000000000001</v>
      </c>
      <c r="CX38">
        <f>'RESULTADOS QUINTO'!GY42</f>
        <v>0</v>
      </c>
      <c r="CY38">
        <f>'RESULTADOS QUINTO'!GZ42</f>
        <v>2</v>
      </c>
      <c r="CZ38">
        <f>'RESULTADOS QUINTO'!HA42</f>
        <v>0</v>
      </c>
      <c r="DA38">
        <f>'RESULTADOS QUINTO'!HB42</f>
        <v>9.3446460000000009</v>
      </c>
      <c r="DB38">
        <f>'RESULTADOS QUINTO'!HC42</f>
        <v>1</v>
      </c>
      <c r="DC38">
        <f>'RESULTADOS QUINTO'!HD42</f>
        <v>1.12415</v>
      </c>
      <c r="DD38">
        <f>'RESULTADOS QUINTO'!HE42</f>
        <v>0</v>
      </c>
      <c r="DE38">
        <f>'RESULTADOS QUINTO'!HF42</f>
        <v>1</v>
      </c>
      <c r="DF38">
        <f>'RESULTADOS QUINTO'!HG42</f>
        <v>0</v>
      </c>
      <c r="DG38">
        <f>'RESULTADOS QUINTO'!HH42</f>
        <v>2</v>
      </c>
      <c r="DH38">
        <f>'RESULTADOS QUINTO'!HI42</f>
        <v>1.1006800000000001</v>
      </c>
      <c r="DI38">
        <f>'RESULTADOS QUINTO'!HJ42</f>
        <v>1</v>
      </c>
      <c r="DJ38">
        <f>'RESULTADOS QUINTO'!HK42</f>
        <v>1</v>
      </c>
      <c r="DK38">
        <f>'RESULTADOS QUINTO'!HL42</f>
        <v>1.1006800000000001</v>
      </c>
      <c r="DL38">
        <f>'RESULTADOS QUINTO'!HM42</f>
        <v>2</v>
      </c>
      <c r="DM38">
        <f>'RESULTADOS QUINTO'!HN42</f>
        <v>1.1006800000000001</v>
      </c>
      <c r="DN38">
        <f>'RESULTADOS QUINTO'!HO42</f>
        <v>1</v>
      </c>
      <c r="DO38">
        <f>'RESULTADOS QUINTO'!HP42</f>
        <v>1</v>
      </c>
      <c r="DP38">
        <f>'RESULTADOS QUINTO'!HQ42</f>
        <v>1.1006800000000001</v>
      </c>
      <c r="DQ38">
        <f>'RESULTADOS QUINTO'!HR42</f>
        <v>2</v>
      </c>
      <c r="DR38">
        <f>'RESULTADOS QUINTO'!HS42</f>
        <v>1.12415</v>
      </c>
      <c r="DS38">
        <f>'RESULTADOS QUINTO'!HT42</f>
        <v>2</v>
      </c>
      <c r="DT38">
        <f>'RESULTADOS QUINTO'!HU42</f>
        <v>0</v>
      </c>
      <c r="DU38">
        <f>'RESULTADOS QUINTO'!HV42</f>
        <v>2.2483</v>
      </c>
      <c r="DV38">
        <f>'RESULTADOS QUINTO'!HW42</f>
        <v>4.4496599999999997</v>
      </c>
      <c r="EQ38" s="497"/>
      <c r="ER38">
        <f>'RANKING-QUINTOS'!A39</f>
        <v>35</v>
      </c>
      <c r="ES38" t="str">
        <f>'RANKING-QUINTOS'!B39</f>
        <v>QUISPE  QUISPE  JOSELYN ALEXANDRA</v>
      </c>
      <c r="ET38" s="42" t="str">
        <f>'RANKING-QUINTOS'!C39</f>
        <v>5B</v>
      </c>
      <c r="EU38">
        <f>'RANKING-QUINTOS'!D39</f>
        <v>29.570208375</v>
      </c>
      <c r="EV38">
        <f>'RANKING-QUINTOS'!E39</f>
        <v>10</v>
      </c>
      <c r="EW38">
        <f>'RANKING-QUINTOS'!F39</f>
        <v>0</v>
      </c>
      <c r="EX38" t="str">
        <f>'RANKING-QUINTOS'!G39</f>
        <v>CARDENAS  ALARCON  ARACELI FRANCHESKA</v>
      </c>
      <c r="EY38" s="42" t="str">
        <f>'RANKING-QUINTOS'!H39</f>
        <v>5B</v>
      </c>
      <c r="EZ38">
        <f>'RANKING-QUINTOS'!I39</f>
        <v>20.301125249999998</v>
      </c>
      <c r="FA38">
        <f>'RANKING-QUINTOS'!J39</f>
        <v>35</v>
      </c>
      <c r="FB38" s="45">
        <f>'RANKING-QUINTOS'!K39</f>
        <v>10.100042163597474</v>
      </c>
      <c r="FC38" s="43"/>
    </row>
    <row r="39" spans="2:159" ht="16.149999999999999" customHeight="1">
      <c r="B39" s="458"/>
      <c r="C39" s="23" t="s">
        <v>252</v>
      </c>
      <c r="D39" s="14">
        <f>CL2</f>
        <v>0</v>
      </c>
      <c r="E39" s="14">
        <f>CM2</f>
        <v>0</v>
      </c>
      <c r="F39" s="14">
        <f>CN2</f>
        <v>0</v>
      </c>
      <c r="G39" s="14">
        <f>CO2</f>
        <v>0</v>
      </c>
      <c r="H39" s="14">
        <f>CP2</f>
        <v>0</v>
      </c>
      <c r="I39" s="458"/>
      <c r="J39" t="str">
        <f>'RESULTADOS QUINTO'!DK43</f>
        <v>JQ7325pe</v>
      </c>
      <c r="K39" t="str">
        <f>'RESULTADOS QUINTO'!DL43</f>
        <v>QUISPE  QUISPE  JOSELYN ALEXANDRA</v>
      </c>
      <c r="L39">
        <f>'RESULTADOS QUINTO'!DM43</f>
        <v>5</v>
      </c>
      <c r="M39" t="str">
        <f>'RESULTADOS QUINTO'!DN43</f>
        <v>B</v>
      </c>
      <c r="N39" t="str">
        <f>'RESULTADOS QUINTO'!DO43</f>
        <v>7 DE MAYO</v>
      </c>
      <c r="O39" t="str">
        <f>'RESULTADOS QUINTO'!DP43</f>
        <v>RANKING</v>
      </c>
      <c r="P39">
        <f>'RESULTADOS QUINTO'!DQ43</f>
        <v>10</v>
      </c>
      <c r="Q39" t="str">
        <f>'RESULTADOS QUINTO'!DR43</f>
        <v>TERCIO SUPERIOR</v>
      </c>
      <c r="R39">
        <f>'RESULTADOS QUINTO'!DS43</f>
        <v>33</v>
      </c>
      <c r="S39">
        <f>'RESULTADOS QUINTO'!DT43</f>
        <v>25</v>
      </c>
      <c r="T39">
        <f>'RESULTADOS QUINTO'!DU43</f>
        <v>8</v>
      </c>
      <c r="U39">
        <f>'RESULTADOS QUINTO'!DV43</f>
        <v>29.570208375</v>
      </c>
      <c r="V39">
        <f>'RESULTADOS QUINTO'!DW43</f>
        <v>15</v>
      </c>
      <c r="W39">
        <f>'RESULTADOS QUINTO'!DX43</f>
        <v>0.75757575757575757</v>
      </c>
      <c r="X39">
        <f>'RESULTADOS QUINTO'!DY43</f>
        <v>0</v>
      </c>
      <c r="Y39">
        <f>'RESULTADOS QUINTO'!DZ43</f>
        <v>0</v>
      </c>
      <c r="Z39">
        <f>'RESULTADOS QUINTO'!EA43</f>
        <v>0</v>
      </c>
      <c r="AA39">
        <f>'RESULTADOS QUINTO'!EB43</f>
        <v>0</v>
      </c>
      <c r="AB39">
        <f>'RESULTADOS QUINTO'!EC43</f>
        <v>1</v>
      </c>
      <c r="AC39">
        <f>'RESULTADOS QUINTO'!ED43</f>
        <v>1.6782674</v>
      </c>
      <c r="AD39">
        <f>'RESULTADOS QUINTO'!EE43</f>
        <v>0</v>
      </c>
      <c r="AE39">
        <f>'RESULTADOS QUINTO'!EF43</f>
        <v>1</v>
      </c>
      <c r="AF39">
        <f>'RESULTADOS QUINTO'!EG43</f>
        <v>0</v>
      </c>
      <c r="AG39">
        <f>'RESULTADOS QUINTO'!EH43</f>
        <v>1</v>
      </c>
      <c r="AH39">
        <f>'RESULTADOS QUINTO'!EI43</f>
        <v>1.6587874499999999</v>
      </c>
      <c r="AI39">
        <f>'RESULTADOS QUINTO'!EJ43</f>
        <v>1</v>
      </c>
      <c r="AJ39">
        <f>'RESULTADOS QUINTO'!EK43</f>
        <v>0</v>
      </c>
      <c r="AK39">
        <f>'RESULTADOS QUINTO'!EL43</f>
        <v>1.6587874499999999</v>
      </c>
      <c r="AL39">
        <f>'RESULTADOS QUINTO'!EM43</f>
        <v>1</v>
      </c>
      <c r="AM39">
        <f>'RESULTADOS QUINTO'!EN43</f>
        <v>1.6495770000000001</v>
      </c>
      <c r="AN39">
        <f>'RESULTADOS QUINTO'!EO43</f>
        <v>0</v>
      </c>
      <c r="AO39">
        <f>'RESULTADOS QUINTO'!EP43</f>
        <v>1</v>
      </c>
      <c r="AP39">
        <f>'RESULTADOS QUINTO'!EQ43</f>
        <v>0</v>
      </c>
      <c r="AQ39">
        <f>'RESULTADOS QUINTO'!ER43</f>
        <v>1</v>
      </c>
      <c r="AR39">
        <f>'RESULTADOS QUINTO'!ES43</f>
        <v>1.6583374</v>
      </c>
      <c r="AS39">
        <f>'RESULTADOS QUINTO'!ET43</f>
        <v>1</v>
      </c>
      <c r="AT39">
        <f>'RESULTADOS QUINTO'!EU43</f>
        <v>0</v>
      </c>
      <c r="AU39">
        <f>'RESULTADOS QUINTO'!EV43</f>
        <v>1.6583374</v>
      </c>
      <c r="AV39">
        <f>'RESULTADOS QUINTO'!EW43</f>
        <v>3.3171248499999999</v>
      </c>
      <c r="AW39">
        <f>'RESULTADOS QUINTO'!EX43</f>
        <v>2</v>
      </c>
      <c r="AX39">
        <f>'RESULTADOS QUINTO'!EY43</f>
        <v>1.52482685</v>
      </c>
      <c r="AY39">
        <f>'RESULTADOS QUINTO'!EZ43</f>
        <v>2</v>
      </c>
      <c r="AZ39">
        <f>'RESULTADOS QUINTO'!FA43</f>
        <v>0</v>
      </c>
      <c r="BA39">
        <f>'RESULTADOS QUINTO'!FB43</f>
        <v>3.0496536999999999</v>
      </c>
      <c r="BB39">
        <f>'RESULTADOS QUINTO'!FC43</f>
        <v>2</v>
      </c>
      <c r="BC39">
        <f>'RESULTADOS QUINTO'!FD43</f>
        <v>1.4254114250000001</v>
      </c>
      <c r="BD39">
        <f>'RESULTADOS QUINTO'!FE43</f>
        <v>1</v>
      </c>
      <c r="BE39">
        <f>'RESULTADOS QUINTO'!FF43</f>
        <v>1</v>
      </c>
      <c r="BF39">
        <f>'RESULTADOS QUINTO'!FG43</f>
        <v>1.4254114250000001</v>
      </c>
      <c r="BG39">
        <f>'RESULTADOS QUINTO'!FH43</f>
        <v>2</v>
      </c>
      <c r="BH39">
        <f>'RESULTADOS QUINTO'!FI43</f>
        <v>1.1547487000000001</v>
      </c>
      <c r="BI39">
        <f>'RESULTADOS QUINTO'!FJ43</f>
        <v>2</v>
      </c>
      <c r="BJ39">
        <f>'RESULTADOS QUINTO'!FK43</f>
        <v>0</v>
      </c>
      <c r="BK39">
        <f>'RESULTADOS QUINTO'!FL43</f>
        <v>2.3094974000000001</v>
      </c>
      <c r="BL39">
        <f>'RESULTADOS QUINTO'!FM43</f>
        <v>6.7845625250000001</v>
      </c>
      <c r="BM39">
        <f>'RESULTADOS QUINTO'!FN43</f>
        <v>3</v>
      </c>
      <c r="BN39">
        <f>'RESULTADOS QUINTO'!FO43</f>
        <v>1.021414</v>
      </c>
      <c r="BO39">
        <f>'RESULTADOS QUINTO'!FP43</f>
        <v>3</v>
      </c>
      <c r="BP39">
        <f>'RESULTADOS QUINTO'!FQ43</f>
        <v>0</v>
      </c>
      <c r="BQ39">
        <f>'RESULTADOS QUINTO'!FR43</f>
        <v>3.0642420000000001</v>
      </c>
      <c r="BR39">
        <f>'RESULTADOS QUINTO'!FS43</f>
        <v>2</v>
      </c>
      <c r="BS39">
        <f>'RESULTADOS QUINTO'!FT43</f>
        <v>0.97144799999999998</v>
      </c>
      <c r="BT39">
        <f>'RESULTADOS QUINTO'!FU43</f>
        <v>1</v>
      </c>
      <c r="BU39">
        <f>'RESULTADOS QUINTO'!FV43</f>
        <v>1</v>
      </c>
      <c r="BV39">
        <f>'RESULTADOS QUINTO'!FW43</f>
        <v>0.97144799999999998</v>
      </c>
      <c r="BW39">
        <f>'RESULTADOS QUINTO'!FX43</f>
        <v>3</v>
      </c>
      <c r="BX39">
        <f>'RESULTADOS QUINTO'!FY43</f>
        <v>1.2698590000000001</v>
      </c>
      <c r="BY39">
        <f>'RESULTADOS QUINTO'!FZ43</f>
        <v>1</v>
      </c>
      <c r="BZ39">
        <f>'RESULTADOS QUINTO'!GA43</f>
        <v>2</v>
      </c>
      <c r="CA39">
        <f>'RESULTADOS QUINTO'!GB43</f>
        <v>1.2698590000000001</v>
      </c>
      <c r="CB39">
        <f>'RESULTADOS QUINTO'!GC43</f>
        <v>2</v>
      </c>
      <c r="CC39">
        <f>'RESULTADOS QUINTO'!GD43</f>
        <v>1.2101409999999999</v>
      </c>
      <c r="CD39">
        <f>'RESULTADOS QUINTO'!GE43</f>
        <v>2</v>
      </c>
      <c r="CE39">
        <f>'RESULTADOS QUINTO'!GF43</f>
        <v>0</v>
      </c>
      <c r="CF39">
        <f>'RESULTADOS QUINTO'!GG43</f>
        <v>2.4202819999999998</v>
      </c>
      <c r="CG39">
        <f>'RESULTADOS QUINTO'!GH43</f>
        <v>1</v>
      </c>
      <c r="CH39">
        <f>'RESULTADOS QUINTO'!GI43</f>
        <v>0.80188999999999999</v>
      </c>
      <c r="CI39">
        <f>'RESULTADOS QUINTO'!GJ43</f>
        <v>1</v>
      </c>
      <c r="CJ39">
        <f>'RESULTADOS QUINTO'!GK43</f>
        <v>0</v>
      </c>
      <c r="CK39">
        <f>'RESULTADOS QUINTO'!GL43</f>
        <v>0.80188999999999999</v>
      </c>
      <c r="CL39">
        <f>'RESULTADOS QUINTO'!GM43</f>
        <v>1</v>
      </c>
      <c r="CM39">
        <f>'RESULTADOS QUINTO'!GN43</f>
        <v>0.79674</v>
      </c>
      <c r="CN39">
        <f>'RESULTADOS QUINTO'!GO43</f>
        <v>1</v>
      </c>
      <c r="CO39">
        <f>'RESULTADOS QUINTO'!GP43</f>
        <v>0</v>
      </c>
      <c r="CP39">
        <f>'RESULTADOS QUINTO'!GQ43</f>
        <v>0.79674</v>
      </c>
      <c r="CQ39">
        <f>'RESULTADOS QUINTO'!GR43</f>
        <v>2</v>
      </c>
      <c r="CR39">
        <f>'RESULTADOS QUINTO'!GS43</f>
        <v>1.1258699999999999</v>
      </c>
      <c r="CS39">
        <f>'RESULTADOS QUINTO'!GT43</f>
        <v>2</v>
      </c>
      <c r="CT39">
        <f>'RESULTADOS QUINTO'!GU43</f>
        <v>0</v>
      </c>
      <c r="CU39">
        <f>'RESULTADOS QUINTO'!GV43</f>
        <v>2.2517399999999999</v>
      </c>
      <c r="CV39">
        <f>'RESULTADOS QUINTO'!GW43</f>
        <v>2</v>
      </c>
      <c r="CW39">
        <f>'RESULTADOS QUINTO'!GX43</f>
        <v>1.2413000000000001</v>
      </c>
      <c r="CX39">
        <f>'RESULTADOS QUINTO'!GY43</f>
        <v>1</v>
      </c>
      <c r="CY39">
        <f>'RESULTADOS QUINTO'!GZ43</f>
        <v>1</v>
      </c>
      <c r="CZ39">
        <f>'RESULTADOS QUINTO'!HA43</f>
        <v>1.2413000000000001</v>
      </c>
      <c r="DA39">
        <f>'RESULTADOS QUINTO'!HB43</f>
        <v>12.817501</v>
      </c>
      <c r="DB39">
        <f>'RESULTADOS QUINTO'!HC43</f>
        <v>1</v>
      </c>
      <c r="DC39">
        <f>'RESULTADOS QUINTO'!HD43</f>
        <v>1.12415</v>
      </c>
      <c r="DD39">
        <f>'RESULTADOS QUINTO'!HE43</f>
        <v>0</v>
      </c>
      <c r="DE39">
        <f>'RESULTADOS QUINTO'!HF43</f>
        <v>1</v>
      </c>
      <c r="DF39">
        <f>'RESULTADOS QUINTO'!HG43</f>
        <v>0</v>
      </c>
      <c r="DG39">
        <f>'RESULTADOS QUINTO'!HH43</f>
        <v>2</v>
      </c>
      <c r="DH39">
        <f>'RESULTADOS QUINTO'!HI43</f>
        <v>1.1006800000000001</v>
      </c>
      <c r="DI39">
        <f>'RESULTADOS QUINTO'!HJ43</f>
        <v>2</v>
      </c>
      <c r="DJ39">
        <f>'RESULTADOS QUINTO'!HK43</f>
        <v>0</v>
      </c>
      <c r="DK39">
        <f>'RESULTADOS QUINTO'!HL43</f>
        <v>2.2013600000000002</v>
      </c>
      <c r="DL39">
        <f>'RESULTADOS QUINTO'!HM43</f>
        <v>2</v>
      </c>
      <c r="DM39">
        <f>'RESULTADOS QUINTO'!HN43</f>
        <v>1.1006800000000001</v>
      </c>
      <c r="DN39">
        <f>'RESULTADOS QUINTO'!HO43</f>
        <v>2</v>
      </c>
      <c r="DO39">
        <f>'RESULTADOS QUINTO'!HP43</f>
        <v>0</v>
      </c>
      <c r="DP39">
        <f>'RESULTADOS QUINTO'!HQ43</f>
        <v>2.2013600000000002</v>
      </c>
      <c r="DQ39">
        <f>'RESULTADOS QUINTO'!HR43</f>
        <v>2</v>
      </c>
      <c r="DR39">
        <f>'RESULTADOS QUINTO'!HS43</f>
        <v>1.12415</v>
      </c>
      <c r="DS39">
        <f>'RESULTADOS QUINTO'!HT43</f>
        <v>2</v>
      </c>
      <c r="DT39">
        <f>'RESULTADOS QUINTO'!HU43</f>
        <v>0</v>
      </c>
      <c r="DU39">
        <f>'RESULTADOS QUINTO'!HV43</f>
        <v>2.2483</v>
      </c>
      <c r="DV39">
        <f>'RESULTADOS QUINTO'!HW43</f>
        <v>6.6510200000000008</v>
      </c>
      <c r="EQ39" s="497"/>
      <c r="ER39">
        <f>'RANKING-QUINTOS'!A40</f>
        <v>36</v>
      </c>
      <c r="ES39" t="str">
        <f>'RANKING-QUINTOS'!B40</f>
        <v>QUISPE  VARGAS  NAOMI JADE ABRIL</v>
      </c>
      <c r="ET39" s="42" t="str">
        <f>'RANKING-QUINTOS'!C40</f>
        <v>5B</v>
      </c>
      <c r="EU39">
        <f>'RANKING-QUINTOS'!D40</f>
        <v>16.878198675</v>
      </c>
      <c r="EV39">
        <f>'RANKING-QUINTOS'!E40</f>
        <v>39</v>
      </c>
      <c r="EW39">
        <f>'RANKING-QUINTOS'!F40</f>
        <v>0</v>
      </c>
      <c r="EX39" t="str">
        <f>'RANKING-QUINTOS'!G40</f>
        <v>ROSAS  ZEGARRA  NICOLE PAULA</v>
      </c>
      <c r="EY39" s="42" t="str">
        <f>'RANKING-QUINTOS'!H40</f>
        <v>5B</v>
      </c>
      <c r="EZ39">
        <f>'RANKING-QUINTOS'!I40</f>
        <v>19.444052275000001</v>
      </c>
      <c r="FA39">
        <f>'RANKING-QUINTOS'!J40</f>
        <v>36</v>
      </c>
      <c r="FB39" s="45">
        <f>'RANKING-QUINTOS'!K40</f>
        <v>9.6736385491091639</v>
      </c>
      <c r="FC39" s="43"/>
    </row>
    <row r="40" spans="2:159" ht="16.149999999999999" customHeight="1">
      <c r="B40" s="458"/>
      <c r="C40" s="23" t="s">
        <v>253</v>
      </c>
      <c r="D40" s="14">
        <f>CQ2</f>
        <v>0</v>
      </c>
      <c r="E40" s="14">
        <f>CR2</f>
        <v>0</v>
      </c>
      <c r="F40" s="14">
        <f>CS2</f>
        <v>0</v>
      </c>
      <c r="G40" s="14">
        <f>CT2</f>
        <v>0</v>
      </c>
      <c r="H40" s="14">
        <f>CU2</f>
        <v>0</v>
      </c>
      <c r="I40" s="458"/>
      <c r="J40" t="str">
        <f>'RESULTADOS QUINTO'!DK44</f>
        <v>naoJADE2</v>
      </c>
      <c r="K40" t="str">
        <f>'RESULTADOS QUINTO'!DL44</f>
        <v>QUISPE  VARGAS  NAOMI JADE ABRIL</v>
      </c>
      <c r="L40">
        <f>'RESULTADOS QUINTO'!DM44</f>
        <v>5</v>
      </c>
      <c r="M40" t="str">
        <f>'RESULTADOS QUINTO'!DN44</f>
        <v>B</v>
      </c>
      <c r="N40" t="str">
        <f>'RESULTADOS QUINTO'!DO44</f>
        <v>7 DE MAYO</v>
      </c>
      <c r="O40" t="str">
        <f>'RESULTADOS QUINTO'!DP44</f>
        <v>RANKING</v>
      </c>
      <c r="P40">
        <f>'RESULTADOS QUINTO'!DQ44</f>
        <v>39</v>
      </c>
      <c r="Q40" t="str">
        <f>'RESULTADOS QUINTO'!DR44</f>
        <v xml:space="preserve"> </v>
      </c>
      <c r="R40">
        <f>'RESULTADOS QUINTO'!DS44</f>
        <v>33</v>
      </c>
      <c r="S40">
        <f>'RESULTADOS QUINTO'!DT44</f>
        <v>15</v>
      </c>
      <c r="T40">
        <f>'RESULTADOS QUINTO'!DU44</f>
        <v>18</v>
      </c>
      <c r="U40">
        <f>'RESULTADOS QUINTO'!DV44</f>
        <v>16.878198675</v>
      </c>
      <c r="V40">
        <f>'RESULTADOS QUINTO'!DW44</f>
        <v>8</v>
      </c>
      <c r="W40">
        <f>'RESULTADOS QUINTO'!DX44</f>
        <v>0.45454545454545453</v>
      </c>
      <c r="X40">
        <f>'RESULTADOS QUINTO'!DY44</f>
        <v>0</v>
      </c>
      <c r="Y40">
        <f>'RESULTADOS QUINTO'!DZ44</f>
        <v>0</v>
      </c>
      <c r="Z40">
        <f>'RESULTADOS QUINTO'!EA44</f>
        <v>0</v>
      </c>
      <c r="AA40">
        <f>'RESULTADOS QUINTO'!EB44</f>
        <v>0</v>
      </c>
      <c r="AB40">
        <f>'RESULTADOS QUINTO'!EC44</f>
        <v>1</v>
      </c>
      <c r="AC40">
        <f>'RESULTADOS QUINTO'!ED44</f>
        <v>1.6782674</v>
      </c>
      <c r="AD40">
        <f>'RESULTADOS QUINTO'!EE44</f>
        <v>0</v>
      </c>
      <c r="AE40">
        <f>'RESULTADOS QUINTO'!EF44</f>
        <v>1</v>
      </c>
      <c r="AF40">
        <f>'RESULTADOS QUINTO'!EG44</f>
        <v>0</v>
      </c>
      <c r="AG40">
        <f>'RESULTADOS QUINTO'!EH44</f>
        <v>1</v>
      </c>
      <c r="AH40">
        <f>'RESULTADOS QUINTO'!EI44</f>
        <v>1.6587874499999999</v>
      </c>
      <c r="AI40">
        <f>'RESULTADOS QUINTO'!EJ44</f>
        <v>0</v>
      </c>
      <c r="AJ40">
        <f>'RESULTADOS QUINTO'!EK44</f>
        <v>1</v>
      </c>
      <c r="AK40">
        <f>'RESULTADOS QUINTO'!EL44</f>
        <v>0</v>
      </c>
      <c r="AL40">
        <f>'RESULTADOS QUINTO'!EM44</f>
        <v>1</v>
      </c>
      <c r="AM40">
        <f>'RESULTADOS QUINTO'!EN44</f>
        <v>1.6495770000000001</v>
      </c>
      <c r="AN40">
        <f>'RESULTADOS QUINTO'!EO44</f>
        <v>0</v>
      </c>
      <c r="AO40">
        <f>'RESULTADOS QUINTO'!EP44</f>
        <v>1</v>
      </c>
      <c r="AP40">
        <f>'RESULTADOS QUINTO'!EQ44</f>
        <v>0</v>
      </c>
      <c r="AQ40">
        <f>'RESULTADOS QUINTO'!ER44</f>
        <v>1</v>
      </c>
      <c r="AR40">
        <f>'RESULTADOS QUINTO'!ES44</f>
        <v>1.6583374</v>
      </c>
      <c r="AS40">
        <f>'RESULTADOS QUINTO'!ET44</f>
        <v>0</v>
      </c>
      <c r="AT40">
        <f>'RESULTADOS QUINTO'!EU44</f>
        <v>1</v>
      </c>
      <c r="AU40">
        <f>'RESULTADOS QUINTO'!EV44</f>
        <v>0</v>
      </c>
      <c r="AV40">
        <f>'RESULTADOS QUINTO'!EW44</f>
        <v>0</v>
      </c>
      <c r="AW40">
        <f>'RESULTADOS QUINTO'!EX44</f>
        <v>2</v>
      </c>
      <c r="AX40">
        <f>'RESULTADOS QUINTO'!EY44</f>
        <v>1.52482685</v>
      </c>
      <c r="AY40">
        <f>'RESULTADOS QUINTO'!EZ44</f>
        <v>1</v>
      </c>
      <c r="AZ40">
        <f>'RESULTADOS QUINTO'!FA44</f>
        <v>1</v>
      </c>
      <c r="BA40">
        <f>'RESULTADOS QUINTO'!FB44</f>
        <v>1.52482685</v>
      </c>
      <c r="BB40">
        <f>'RESULTADOS QUINTO'!FC44</f>
        <v>2</v>
      </c>
      <c r="BC40">
        <f>'RESULTADOS QUINTO'!FD44</f>
        <v>1.4254114250000001</v>
      </c>
      <c r="BD40">
        <f>'RESULTADOS QUINTO'!FE44</f>
        <v>1</v>
      </c>
      <c r="BE40">
        <f>'RESULTADOS QUINTO'!FF44</f>
        <v>1</v>
      </c>
      <c r="BF40">
        <f>'RESULTADOS QUINTO'!FG44</f>
        <v>1.4254114250000001</v>
      </c>
      <c r="BG40">
        <f>'RESULTADOS QUINTO'!FH44</f>
        <v>2</v>
      </c>
      <c r="BH40">
        <f>'RESULTADOS QUINTO'!FI44</f>
        <v>1.1547487000000001</v>
      </c>
      <c r="BI40">
        <f>'RESULTADOS QUINTO'!FJ44</f>
        <v>2</v>
      </c>
      <c r="BJ40">
        <f>'RESULTADOS QUINTO'!FK44</f>
        <v>0</v>
      </c>
      <c r="BK40">
        <f>'RESULTADOS QUINTO'!FL44</f>
        <v>2.3094974000000001</v>
      </c>
      <c r="BL40">
        <f>'RESULTADOS QUINTO'!FM44</f>
        <v>5.2597356749999999</v>
      </c>
      <c r="BM40">
        <f>'RESULTADOS QUINTO'!FN44</f>
        <v>3</v>
      </c>
      <c r="BN40">
        <f>'RESULTADOS QUINTO'!FO44</f>
        <v>1.021414</v>
      </c>
      <c r="BO40">
        <f>'RESULTADOS QUINTO'!FP44</f>
        <v>1</v>
      </c>
      <c r="BP40">
        <f>'RESULTADOS QUINTO'!FQ44</f>
        <v>2</v>
      </c>
      <c r="BQ40">
        <f>'RESULTADOS QUINTO'!FR44</f>
        <v>1.021414</v>
      </c>
      <c r="BR40">
        <f>'RESULTADOS QUINTO'!FS44</f>
        <v>2</v>
      </c>
      <c r="BS40">
        <f>'RESULTADOS QUINTO'!FT44</f>
        <v>0.97144799999999998</v>
      </c>
      <c r="BT40">
        <f>'RESULTADOS QUINTO'!FU44</f>
        <v>1</v>
      </c>
      <c r="BU40">
        <f>'RESULTADOS QUINTO'!FV44</f>
        <v>1</v>
      </c>
      <c r="BV40">
        <f>'RESULTADOS QUINTO'!FW44</f>
        <v>0.97144799999999998</v>
      </c>
      <c r="BW40">
        <f>'RESULTADOS QUINTO'!FX44</f>
        <v>3</v>
      </c>
      <c r="BX40">
        <f>'RESULTADOS QUINTO'!FY44</f>
        <v>1.2698590000000001</v>
      </c>
      <c r="BY40">
        <f>'RESULTADOS QUINTO'!FZ44</f>
        <v>0</v>
      </c>
      <c r="BZ40">
        <f>'RESULTADOS QUINTO'!GA44</f>
        <v>3</v>
      </c>
      <c r="CA40">
        <f>'RESULTADOS QUINTO'!GB44</f>
        <v>0</v>
      </c>
      <c r="CB40">
        <f>'RESULTADOS QUINTO'!GC44</f>
        <v>2</v>
      </c>
      <c r="CC40">
        <f>'RESULTADOS QUINTO'!GD44</f>
        <v>1.2101409999999999</v>
      </c>
      <c r="CD40">
        <f>'RESULTADOS QUINTO'!GE44</f>
        <v>1</v>
      </c>
      <c r="CE40">
        <f>'RESULTADOS QUINTO'!GF44</f>
        <v>1</v>
      </c>
      <c r="CF40">
        <f>'RESULTADOS QUINTO'!GG44</f>
        <v>1.2101409999999999</v>
      </c>
      <c r="CG40">
        <f>'RESULTADOS QUINTO'!GH44</f>
        <v>1</v>
      </c>
      <c r="CH40">
        <f>'RESULTADOS QUINTO'!GI44</f>
        <v>0.80188999999999999</v>
      </c>
      <c r="CI40">
        <f>'RESULTADOS QUINTO'!GJ44</f>
        <v>1</v>
      </c>
      <c r="CJ40">
        <f>'RESULTADOS QUINTO'!GK44</f>
        <v>0</v>
      </c>
      <c r="CK40">
        <f>'RESULTADOS QUINTO'!GL44</f>
        <v>0.80188999999999999</v>
      </c>
      <c r="CL40">
        <f>'RESULTADOS QUINTO'!GM44</f>
        <v>1</v>
      </c>
      <c r="CM40">
        <f>'RESULTADOS QUINTO'!GN44</f>
        <v>0.79674</v>
      </c>
      <c r="CN40">
        <f>'RESULTADOS QUINTO'!GO44</f>
        <v>1</v>
      </c>
      <c r="CO40">
        <f>'RESULTADOS QUINTO'!GP44</f>
        <v>0</v>
      </c>
      <c r="CP40">
        <f>'RESULTADOS QUINTO'!GQ44</f>
        <v>0.79674</v>
      </c>
      <c r="CQ40">
        <f>'RESULTADOS QUINTO'!GR44</f>
        <v>2</v>
      </c>
      <c r="CR40">
        <f>'RESULTADOS QUINTO'!GS44</f>
        <v>1.1258699999999999</v>
      </c>
      <c r="CS40">
        <f>'RESULTADOS QUINTO'!GT44</f>
        <v>1</v>
      </c>
      <c r="CT40">
        <f>'RESULTADOS QUINTO'!GU44</f>
        <v>1</v>
      </c>
      <c r="CU40">
        <f>'RESULTADOS QUINTO'!GV44</f>
        <v>1.1258699999999999</v>
      </c>
      <c r="CV40">
        <f>'RESULTADOS QUINTO'!GW44</f>
        <v>2</v>
      </c>
      <c r="CW40">
        <f>'RESULTADOS QUINTO'!GX44</f>
        <v>1.2413000000000001</v>
      </c>
      <c r="CX40">
        <f>'RESULTADOS QUINTO'!GY44</f>
        <v>1</v>
      </c>
      <c r="CY40">
        <f>'RESULTADOS QUINTO'!GZ44</f>
        <v>1</v>
      </c>
      <c r="CZ40">
        <f>'RESULTADOS QUINTO'!HA44</f>
        <v>1.2413000000000001</v>
      </c>
      <c r="DA40">
        <f>'RESULTADOS QUINTO'!HB44</f>
        <v>7.1688029999999996</v>
      </c>
      <c r="DB40">
        <f>'RESULTADOS QUINTO'!HC44</f>
        <v>1</v>
      </c>
      <c r="DC40">
        <f>'RESULTADOS QUINTO'!HD44</f>
        <v>1.12415</v>
      </c>
      <c r="DD40">
        <f>'RESULTADOS QUINTO'!HE44</f>
        <v>0</v>
      </c>
      <c r="DE40">
        <f>'RESULTADOS QUINTO'!HF44</f>
        <v>1</v>
      </c>
      <c r="DF40">
        <f>'RESULTADOS QUINTO'!HG44</f>
        <v>0</v>
      </c>
      <c r="DG40">
        <f>'RESULTADOS QUINTO'!HH44</f>
        <v>2</v>
      </c>
      <c r="DH40">
        <f>'RESULTADOS QUINTO'!HI44</f>
        <v>1.1006800000000001</v>
      </c>
      <c r="DI40">
        <f>'RESULTADOS QUINTO'!HJ44</f>
        <v>1</v>
      </c>
      <c r="DJ40">
        <f>'RESULTADOS QUINTO'!HK44</f>
        <v>1</v>
      </c>
      <c r="DK40">
        <f>'RESULTADOS QUINTO'!HL44</f>
        <v>1.1006800000000001</v>
      </c>
      <c r="DL40">
        <f>'RESULTADOS QUINTO'!HM44</f>
        <v>2</v>
      </c>
      <c r="DM40">
        <f>'RESULTADOS QUINTO'!HN44</f>
        <v>1.1006800000000001</v>
      </c>
      <c r="DN40">
        <f>'RESULTADOS QUINTO'!HO44</f>
        <v>1</v>
      </c>
      <c r="DO40">
        <f>'RESULTADOS QUINTO'!HP44</f>
        <v>1</v>
      </c>
      <c r="DP40">
        <f>'RESULTADOS QUINTO'!HQ44</f>
        <v>1.1006800000000001</v>
      </c>
      <c r="DQ40">
        <f>'RESULTADOS QUINTO'!HR44</f>
        <v>2</v>
      </c>
      <c r="DR40">
        <f>'RESULTADOS QUINTO'!HS44</f>
        <v>1.12415</v>
      </c>
      <c r="DS40">
        <f>'RESULTADOS QUINTO'!HT44</f>
        <v>2</v>
      </c>
      <c r="DT40">
        <f>'RESULTADOS QUINTO'!HU44</f>
        <v>0</v>
      </c>
      <c r="DU40">
        <f>'RESULTADOS QUINTO'!HV44</f>
        <v>2.2483</v>
      </c>
      <c r="DV40">
        <f>'RESULTADOS QUINTO'!HW44</f>
        <v>4.4496599999999997</v>
      </c>
      <c r="EQ40" s="497"/>
      <c r="ER40">
        <f>'RANKING-QUINTOS'!A41</f>
        <v>37</v>
      </c>
      <c r="ES40" t="str">
        <f>'RANKING-QUINTOS'!B41</f>
        <v>ROSAS  ZEGARRA  NICOLE PAULA</v>
      </c>
      <c r="ET40" s="42" t="str">
        <f>'RANKING-QUINTOS'!C41</f>
        <v>5B</v>
      </c>
      <c r="EU40">
        <f>'RANKING-QUINTOS'!D41</f>
        <v>19.444052275000001</v>
      </c>
      <c r="EV40">
        <f>'RANKING-QUINTOS'!E41</f>
        <v>36</v>
      </c>
      <c r="EW40">
        <f>'RANKING-QUINTOS'!F41</f>
        <v>0</v>
      </c>
      <c r="EX40" t="str">
        <f>'RANKING-QUINTOS'!G41</f>
        <v>PACCO  HUARANCA  MILKA ELIZABETH</v>
      </c>
      <c r="EY40" s="42" t="str">
        <f>'RANKING-QUINTOS'!H41</f>
        <v>5B</v>
      </c>
      <c r="EZ40">
        <f>'RANKING-QUINTOS'!I41</f>
        <v>19.188002275000002</v>
      </c>
      <c r="FA40">
        <f>'RANKING-QUINTOS'!J41</f>
        <v>37</v>
      </c>
      <c r="FB40" s="45">
        <f>'RANKING-QUINTOS'!K41</f>
        <v>9.5462507435495123</v>
      </c>
      <c r="FC40" s="43"/>
    </row>
    <row r="41" spans="2:159" ht="16.149999999999999" customHeight="1">
      <c r="B41" s="458"/>
      <c r="C41" s="23" t="s">
        <v>254</v>
      </c>
      <c r="D41" s="14">
        <f>CV2</f>
        <v>0</v>
      </c>
      <c r="E41" s="14">
        <f>CW2</f>
        <v>0</v>
      </c>
      <c r="F41" s="14">
        <f>CX2</f>
        <v>0</v>
      </c>
      <c r="G41" s="14">
        <f>CY2</f>
        <v>0</v>
      </c>
      <c r="H41" s="14">
        <f>CZ2</f>
        <v>0</v>
      </c>
      <c r="I41" s="458"/>
      <c r="J41" t="str">
        <f>'RESULTADOS QUINTO'!DK45</f>
        <v>Rosasn98</v>
      </c>
      <c r="K41" t="str">
        <f>'RESULTADOS QUINTO'!DL45</f>
        <v>ROSAS  ZEGARRA  NICOLE PAULA</v>
      </c>
      <c r="L41">
        <f>'RESULTADOS QUINTO'!DM45</f>
        <v>5</v>
      </c>
      <c r="M41" t="str">
        <f>'RESULTADOS QUINTO'!DN45</f>
        <v>B</v>
      </c>
      <c r="N41" t="str">
        <f>'RESULTADOS QUINTO'!DO45</f>
        <v>7 DE MAYO</v>
      </c>
      <c r="O41" t="str">
        <f>'RESULTADOS QUINTO'!DP45</f>
        <v>RANKING</v>
      </c>
      <c r="P41">
        <f>'RESULTADOS QUINTO'!DQ45</f>
        <v>36</v>
      </c>
      <c r="Q41" t="str">
        <f>'RESULTADOS QUINTO'!DR45</f>
        <v xml:space="preserve"> </v>
      </c>
      <c r="R41">
        <f>'RESULTADOS QUINTO'!DS45</f>
        <v>33</v>
      </c>
      <c r="S41">
        <f>'RESULTADOS QUINTO'!DT45</f>
        <v>17</v>
      </c>
      <c r="T41">
        <f>'RESULTADOS QUINTO'!DU45</f>
        <v>16</v>
      </c>
      <c r="U41">
        <f>'RESULTADOS QUINTO'!DV45</f>
        <v>19.444052275000001</v>
      </c>
      <c r="V41">
        <f>'RESULTADOS QUINTO'!DW45</f>
        <v>10</v>
      </c>
      <c r="W41">
        <f>'RESULTADOS QUINTO'!DX45</f>
        <v>0.51515151515151514</v>
      </c>
      <c r="X41">
        <f>'RESULTADOS QUINTO'!DY45</f>
        <v>0</v>
      </c>
      <c r="Y41">
        <f>'RESULTADOS QUINTO'!DZ45</f>
        <v>0</v>
      </c>
      <c r="Z41">
        <f>'RESULTADOS QUINTO'!EA45</f>
        <v>0</v>
      </c>
      <c r="AA41">
        <f>'RESULTADOS QUINTO'!EB45</f>
        <v>0</v>
      </c>
      <c r="AB41">
        <f>'RESULTADOS QUINTO'!EC45</f>
        <v>1</v>
      </c>
      <c r="AC41">
        <f>'RESULTADOS QUINTO'!ED45</f>
        <v>1.6782674</v>
      </c>
      <c r="AD41">
        <f>'RESULTADOS QUINTO'!EE45</f>
        <v>0</v>
      </c>
      <c r="AE41">
        <f>'RESULTADOS QUINTO'!EF45</f>
        <v>1</v>
      </c>
      <c r="AF41">
        <f>'RESULTADOS QUINTO'!EG45</f>
        <v>0</v>
      </c>
      <c r="AG41">
        <f>'RESULTADOS QUINTO'!EH45</f>
        <v>1</v>
      </c>
      <c r="AH41">
        <f>'RESULTADOS QUINTO'!EI45</f>
        <v>1.6587874499999999</v>
      </c>
      <c r="AI41">
        <f>'RESULTADOS QUINTO'!EJ45</f>
        <v>1</v>
      </c>
      <c r="AJ41">
        <f>'RESULTADOS QUINTO'!EK45</f>
        <v>0</v>
      </c>
      <c r="AK41">
        <f>'RESULTADOS QUINTO'!EL45</f>
        <v>1.6587874499999999</v>
      </c>
      <c r="AL41">
        <f>'RESULTADOS QUINTO'!EM45</f>
        <v>1</v>
      </c>
      <c r="AM41">
        <f>'RESULTADOS QUINTO'!EN45</f>
        <v>1.6495770000000001</v>
      </c>
      <c r="AN41">
        <f>'RESULTADOS QUINTO'!EO45</f>
        <v>0</v>
      </c>
      <c r="AO41">
        <f>'RESULTADOS QUINTO'!EP45</f>
        <v>1</v>
      </c>
      <c r="AP41">
        <f>'RESULTADOS QUINTO'!EQ45</f>
        <v>0</v>
      </c>
      <c r="AQ41">
        <f>'RESULTADOS QUINTO'!ER45</f>
        <v>1</v>
      </c>
      <c r="AR41">
        <f>'RESULTADOS QUINTO'!ES45</f>
        <v>1.6583374</v>
      </c>
      <c r="AS41">
        <f>'RESULTADOS QUINTO'!ET45</f>
        <v>0</v>
      </c>
      <c r="AT41">
        <f>'RESULTADOS QUINTO'!EU45</f>
        <v>1</v>
      </c>
      <c r="AU41">
        <f>'RESULTADOS QUINTO'!EV45</f>
        <v>0</v>
      </c>
      <c r="AV41">
        <f>'RESULTADOS QUINTO'!EW45</f>
        <v>1.6587874499999999</v>
      </c>
      <c r="AW41">
        <f>'RESULTADOS QUINTO'!EX45</f>
        <v>2</v>
      </c>
      <c r="AX41">
        <f>'RESULTADOS QUINTO'!EY45</f>
        <v>1.52482685</v>
      </c>
      <c r="AY41">
        <f>'RESULTADOS QUINTO'!EZ45</f>
        <v>0</v>
      </c>
      <c r="AZ41">
        <f>'RESULTADOS QUINTO'!FA45</f>
        <v>2</v>
      </c>
      <c r="BA41">
        <f>'RESULTADOS QUINTO'!FB45</f>
        <v>0</v>
      </c>
      <c r="BB41">
        <f>'RESULTADOS QUINTO'!FC45</f>
        <v>2</v>
      </c>
      <c r="BC41">
        <f>'RESULTADOS QUINTO'!FD45</f>
        <v>1.4254114250000001</v>
      </c>
      <c r="BD41">
        <f>'RESULTADOS QUINTO'!FE45</f>
        <v>1</v>
      </c>
      <c r="BE41">
        <f>'RESULTADOS QUINTO'!FF45</f>
        <v>1</v>
      </c>
      <c r="BF41">
        <f>'RESULTADOS QUINTO'!FG45</f>
        <v>1.4254114250000001</v>
      </c>
      <c r="BG41">
        <f>'RESULTADOS QUINTO'!FH45</f>
        <v>2</v>
      </c>
      <c r="BH41">
        <f>'RESULTADOS QUINTO'!FI45</f>
        <v>1.1547487000000001</v>
      </c>
      <c r="BI41">
        <f>'RESULTADOS QUINTO'!FJ45</f>
        <v>2</v>
      </c>
      <c r="BJ41">
        <f>'RESULTADOS QUINTO'!FK45</f>
        <v>0</v>
      </c>
      <c r="BK41">
        <f>'RESULTADOS QUINTO'!FL45</f>
        <v>2.3094974000000001</v>
      </c>
      <c r="BL41">
        <f>'RESULTADOS QUINTO'!FM45</f>
        <v>3.7349088250000002</v>
      </c>
      <c r="BM41">
        <f>'RESULTADOS QUINTO'!FN45</f>
        <v>3</v>
      </c>
      <c r="BN41">
        <f>'RESULTADOS QUINTO'!FO45</f>
        <v>1.021414</v>
      </c>
      <c r="BO41">
        <f>'RESULTADOS QUINTO'!FP45</f>
        <v>2</v>
      </c>
      <c r="BP41">
        <f>'RESULTADOS QUINTO'!FQ45</f>
        <v>1</v>
      </c>
      <c r="BQ41">
        <f>'RESULTADOS QUINTO'!FR45</f>
        <v>2.0428280000000001</v>
      </c>
      <c r="BR41">
        <f>'RESULTADOS QUINTO'!FS45</f>
        <v>2</v>
      </c>
      <c r="BS41">
        <f>'RESULTADOS QUINTO'!FT45</f>
        <v>0.97144799999999998</v>
      </c>
      <c r="BT41">
        <f>'RESULTADOS QUINTO'!FU45</f>
        <v>1</v>
      </c>
      <c r="BU41">
        <f>'RESULTADOS QUINTO'!FV45</f>
        <v>1</v>
      </c>
      <c r="BV41">
        <f>'RESULTADOS QUINTO'!FW45</f>
        <v>0.97144799999999998</v>
      </c>
      <c r="BW41">
        <f>'RESULTADOS QUINTO'!FX45</f>
        <v>3</v>
      </c>
      <c r="BX41">
        <f>'RESULTADOS QUINTO'!FY45</f>
        <v>1.2698590000000001</v>
      </c>
      <c r="BY41">
        <f>'RESULTADOS QUINTO'!FZ45</f>
        <v>1</v>
      </c>
      <c r="BZ41">
        <f>'RESULTADOS QUINTO'!GA45</f>
        <v>2</v>
      </c>
      <c r="CA41">
        <f>'RESULTADOS QUINTO'!GB45</f>
        <v>1.2698590000000001</v>
      </c>
      <c r="CB41">
        <f>'RESULTADOS QUINTO'!GC45</f>
        <v>2</v>
      </c>
      <c r="CC41">
        <f>'RESULTADOS QUINTO'!GD45</f>
        <v>1.2101409999999999</v>
      </c>
      <c r="CD41">
        <f>'RESULTADOS QUINTO'!GE45</f>
        <v>1</v>
      </c>
      <c r="CE41">
        <f>'RESULTADOS QUINTO'!GF45</f>
        <v>1</v>
      </c>
      <c r="CF41">
        <f>'RESULTADOS QUINTO'!GG45</f>
        <v>1.2101409999999999</v>
      </c>
      <c r="CG41">
        <f>'RESULTADOS QUINTO'!GH45</f>
        <v>1</v>
      </c>
      <c r="CH41">
        <f>'RESULTADOS QUINTO'!GI45</f>
        <v>0.80188999999999999</v>
      </c>
      <c r="CI41">
        <f>'RESULTADOS QUINTO'!GJ45</f>
        <v>1</v>
      </c>
      <c r="CJ41">
        <f>'RESULTADOS QUINTO'!GK45</f>
        <v>0</v>
      </c>
      <c r="CK41">
        <f>'RESULTADOS QUINTO'!GL45</f>
        <v>0.80188999999999999</v>
      </c>
      <c r="CL41">
        <f>'RESULTADOS QUINTO'!GM45</f>
        <v>1</v>
      </c>
      <c r="CM41">
        <f>'RESULTADOS QUINTO'!GN45</f>
        <v>0.79674</v>
      </c>
      <c r="CN41">
        <f>'RESULTADOS QUINTO'!GO45</f>
        <v>1</v>
      </c>
      <c r="CO41">
        <f>'RESULTADOS QUINTO'!GP45</f>
        <v>0</v>
      </c>
      <c r="CP41">
        <f>'RESULTADOS QUINTO'!GQ45</f>
        <v>0.79674</v>
      </c>
      <c r="CQ41">
        <f>'RESULTADOS QUINTO'!GR45</f>
        <v>2</v>
      </c>
      <c r="CR41">
        <f>'RESULTADOS QUINTO'!GS45</f>
        <v>1.1258699999999999</v>
      </c>
      <c r="CS41">
        <f>'RESULTADOS QUINTO'!GT45</f>
        <v>1</v>
      </c>
      <c r="CT41">
        <f>'RESULTADOS QUINTO'!GU45</f>
        <v>1</v>
      </c>
      <c r="CU41">
        <f>'RESULTADOS QUINTO'!GV45</f>
        <v>1.1258699999999999</v>
      </c>
      <c r="CV41">
        <f>'RESULTADOS QUINTO'!GW45</f>
        <v>2</v>
      </c>
      <c r="CW41">
        <f>'RESULTADOS QUINTO'!GX45</f>
        <v>1.2413000000000001</v>
      </c>
      <c r="CX41">
        <f>'RESULTADOS QUINTO'!GY45</f>
        <v>2</v>
      </c>
      <c r="CY41">
        <f>'RESULTADOS QUINTO'!GZ45</f>
        <v>0</v>
      </c>
      <c r="CZ41">
        <f>'RESULTADOS QUINTO'!HA45</f>
        <v>2.4826000000000001</v>
      </c>
      <c r="DA41">
        <f>'RESULTADOS QUINTO'!HB45</f>
        <v>10.701376</v>
      </c>
      <c r="DB41">
        <f>'RESULTADOS QUINTO'!HC45</f>
        <v>1</v>
      </c>
      <c r="DC41">
        <f>'RESULTADOS QUINTO'!HD45</f>
        <v>1.12415</v>
      </c>
      <c r="DD41">
        <f>'RESULTADOS QUINTO'!HE45</f>
        <v>0</v>
      </c>
      <c r="DE41">
        <f>'RESULTADOS QUINTO'!HF45</f>
        <v>1</v>
      </c>
      <c r="DF41">
        <f>'RESULTADOS QUINTO'!HG45</f>
        <v>0</v>
      </c>
      <c r="DG41">
        <f>'RESULTADOS QUINTO'!HH45</f>
        <v>2</v>
      </c>
      <c r="DH41">
        <f>'RESULTADOS QUINTO'!HI45</f>
        <v>1.1006800000000001</v>
      </c>
      <c r="DI41">
        <f>'RESULTADOS QUINTO'!HJ45</f>
        <v>0</v>
      </c>
      <c r="DJ41">
        <f>'RESULTADOS QUINTO'!HK45</f>
        <v>2</v>
      </c>
      <c r="DK41">
        <f>'RESULTADOS QUINTO'!HL45</f>
        <v>0</v>
      </c>
      <c r="DL41">
        <f>'RESULTADOS QUINTO'!HM45</f>
        <v>2</v>
      </c>
      <c r="DM41">
        <f>'RESULTADOS QUINTO'!HN45</f>
        <v>1.1006800000000001</v>
      </c>
      <c r="DN41">
        <f>'RESULTADOS QUINTO'!HO45</f>
        <v>1</v>
      </c>
      <c r="DO41">
        <f>'RESULTADOS QUINTO'!HP45</f>
        <v>1</v>
      </c>
      <c r="DP41">
        <f>'RESULTADOS QUINTO'!HQ45</f>
        <v>1.1006800000000001</v>
      </c>
      <c r="DQ41">
        <f>'RESULTADOS QUINTO'!HR45</f>
        <v>2</v>
      </c>
      <c r="DR41">
        <f>'RESULTADOS QUINTO'!HS45</f>
        <v>1.12415</v>
      </c>
      <c r="DS41">
        <f>'RESULTADOS QUINTO'!HT45</f>
        <v>2</v>
      </c>
      <c r="DT41">
        <f>'RESULTADOS QUINTO'!HU45</f>
        <v>0</v>
      </c>
      <c r="DU41">
        <f>'RESULTADOS QUINTO'!HV45</f>
        <v>2.2483</v>
      </c>
      <c r="DV41">
        <f>'RESULTADOS QUINTO'!HW45</f>
        <v>3.3489800000000001</v>
      </c>
      <c r="EQ41" s="497"/>
      <c r="ER41">
        <f>'RANKING-QUINTOS'!A42</f>
        <v>38</v>
      </c>
      <c r="ES41" t="str">
        <f>'RANKING-QUINTOS'!B42</f>
        <v>VALDERRAMA  CARDENAS  NICOLE ESTEFANY</v>
      </c>
      <c r="ET41" s="42" t="str">
        <f>'RANKING-QUINTOS'!C42</f>
        <v>5B</v>
      </c>
      <c r="EU41">
        <f>'RANKING-QUINTOS'!D42</f>
        <v>28.854759975</v>
      </c>
      <c r="EV41">
        <f>'RANKING-QUINTOS'!E42</f>
        <v>13</v>
      </c>
      <c r="EW41">
        <f>'RANKING-QUINTOS'!F42</f>
        <v>0</v>
      </c>
      <c r="EX41" t="str">
        <f>'RANKING-QUINTOS'!G42</f>
        <v>CCALLA  COSCCO  NICOL JASMIN</v>
      </c>
      <c r="EY41" s="42" t="str">
        <f>'RANKING-QUINTOS'!H42</f>
        <v>5B</v>
      </c>
      <c r="EZ41">
        <f>'RANKING-QUINTOS'!I42</f>
        <v>18.934896250000001</v>
      </c>
      <c r="FA41">
        <f>'RANKING-QUINTOS'!J42</f>
        <v>38</v>
      </c>
      <c r="FB41" s="45">
        <f>'RANKING-QUINTOS'!K42</f>
        <v>9.4203275992469298</v>
      </c>
      <c r="FC41" s="43"/>
    </row>
    <row r="42" spans="2:159" ht="22.9" customHeight="1">
      <c r="B42" s="458"/>
      <c r="C42" s="24" t="s">
        <v>245</v>
      </c>
      <c r="D42" s="25">
        <f>SUM(D34:D41)</f>
        <v>0</v>
      </c>
      <c r="E42" s="26">
        <f>D34*E34+D35*E35+D36*E36+D37*E37+D38*E38+D39*E39+D40*E40+D41*E41</f>
        <v>0</v>
      </c>
      <c r="F42" s="25">
        <f>SUM(F34:F41)</f>
        <v>0</v>
      </c>
      <c r="G42" s="25">
        <f>SUM(G34:G41)</f>
        <v>0</v>
      </c>
      <c r="H42" s="25">
        <f>SUM(H34:H41)</f>
        <v>0</v>
      </c>
      <c r="I42" s="458"/>
      <c r="J42" t="str">
        <f>'RESULTADOS QUINTO'!DK46</f>
        <v>N1cOt1na</v>
      </c>
      <c r="K42" t="str">
        <f>'RESULTADOS QUINTO'!DL46</f>
        <v>VALDERRAMA  CARDENAS  NICOLE ESTEFANY</v>
      </c>
      <c r="L42">
        <f>'RESULTADOS QUINTO'!DM46</f>
        <v>5</v>
      </c>
      <c r="M42" t="str">
        <f>'RESULTADOS QUINTO'!DN46</f>
        <v>B</v>
      </c>
      <c r="N42" t="str">
        <f>'RESULTADOS QUINTO'!DO46</f>
        <v>7 DE MAYO</v>
      </c>
      <c r="O42" t="str">
        <f>'RESULTADOS QUINTO'!DP46</f>
        <v>RANKING</v>
      </c>
      <c r="P42">
        <f>'RESULTADOS QUINTO'!DQ46</f>
        <v>13</v>
      </c>
      <c r="Q42" t="str">
        <f>'RESULTADOS QUINTO'!DR46</f>
        <v>TERCIO SUPERIOR</v>
      </c>
      <c r="R42">
        <f>'RESULTADOS QUINTO'!DS46</f>
        <v>33</v>
      </c>
      <c r="S42">
        <f>'RESULTADOS QUINTO'!DT46</f>
        <v>26</v>
      </c>
      <c r="T42">
        <f>'RESULTADOS QUINTO'!DU46</f>
        <v>7</v>
      </c>
      <c r="U42">
        <f>'RESULTADOS QUINTO'!DV46</f>
        <v>28.854759975</v>
      </c>
      <c r="V42">
        <f>'RESULTADOS QUINTO'!DW46</f>
        <v>14</v>
      </c>
      <c r="W42">
        <f>'RESULTADOS QUINTO'!DX46</f>
        <v>0.78787878787878785</v>
      </c>
      <c r="X42">
        <f>'RESULTADOS QUINTO'!DY46</f>
        <v>0</v>
      </c>
      <c r="Y42">
        <f>'RESULTADOS QUINTO'!DZ46</f>
        <v>0</v>
      </c>
      <c r="Z42">
        <f>'RESULTADOS QUINTO'!EA46</f>
        <v>0</v>
      </c>
      <c r="AA42">
        <f>'RESULTADOS QUINTO'!EB46</f>
        <v>0</v>
      </c>
      <c r="AB42">
        <f>'RESULTADOS QUINTO'!EC46</f>
        <v>1</v>
      </c>
      <c r="AC42">
        <f>'RESULTADOS QUINTO'!ED46</f>
        <v>1.6782674</v>
      </c>
      <c r="AD42">
        <f>'RESULTADOS QUINTO'!EE46</f>
        <v>0</v>
      </c>
      <c r="AE42">
        <f>'RESULTADOS QUINTO'!EF46</f>
        <v>1</v>
      </c>
      <c r="AF42">
        <f>'RESULTADOS QUINTO'!EG46</f>
        <v>0</v>
      </c>
      <c r="AG42">
        <f>'RESULTADOS QUINTO'!EH46</f>
        <v>1</v>
      </c>
      <c r="AH42">
        <f>'RESULTADOS QUINTO'!EI46</f>
        <v>1.6587874499999999</v>
      </c>
      <c r="AI42">
        <f>'RESULTADOS QUINTO'!EJ46</f>
        <v>1</v>
      </c>
      <c r="AJ42">
        <f>'RESULTADOS QUINTO'!EK46</f>
        <v>0</v>
      </c>
      <c r="AK42">
        <f>'RESULTADOS QUINTO'!EL46</f>
        <v>1.6587874499999999</v>
      </c>
      <c r="AL42">
        <f>'RESULTADOS QUINTO'!EM46</f>
        <v>1</v>
      </c>
      <c r="AM42">
        <f>'RESULTADOS QUINTO'!EN46</f>
        <v>1.6495770000000001</v>
      </c>
      <c r="AN42">
        <f>'RESULTADOS QUINTO'!EO46</f>
        <v>0</v>
      </c>
      <c r="AO42">
        <f>'RESULTADOS QUINTO'!EP46</f>
        <v>1</v>
      </c>
      <c r="AP42">
        <f>'RESULTADOS QUINTO'!EQ46</f>
        <v>0</v>
      </c>
      <c r="AQ42">
        <f>'RESULTADOS QUINTO'!ER46</f>
        <v>1</v>
      </c>
      <c r="AR42">
        <f>'RESULTADOS QUINTO'!ES46</f>
        <v>1.6583374</v>
      </c>
      <c r="AS42">
        <f>'RESULTADOS QUINTO'!ET46</f>
        <v>0</v>
      </c>
      <c r="AT42">
        <f>'RESULTADOS QUINTO'!EU46</f>
        <v>1</v>
      </c>
      <c r="AU42">
        <f>'RESULTADOS QUINTO'!EV46</f>
        <v>0</v>
      </c>
      <c r="AV42">
        <f>'RESULTADOS QUINTO'!EW46</f>
        <v>1.6587874499999999</v>
      </c>
      <c r="AW42">
        <f>'RESULTADOS QUINTO'!EX46</f>
        <v>2</v>
      </c>
      <c r="AX42">
        <f>'RESULTADOS QUINTO'!EY46</f>
        <v>1.52482685</v>
      </c>
      <c r="AY42">
        <f>'RESULTADOS QUINTO'!EZ46</f>
        <v>2</v>
      </c>
      <c r="AZ42">
        <f>'RESULTADOS QUINTO'!FA46</f>
        <v>0</v>
      </c>
      <c r="BA42">
        <f>'RESULTADOS QUINTO'!FB46</f>
        <v>3.0496536999999999</v>
      </c>
      <c r="BB42">
        <f>'RESULTADOS QUINTO'!FC46</f>
        <v>2</v>
      </c>
      <c r="BC42">
        <f>'RESULTADOS QUINTO'!FD46</f>
        <v>1.4254114250000001</v>
      </c>
      <c r="BD42">
        <f>'RESULTADOS QUINTO'!FE46</f>
        <v>1</v>
      </c>
      <c r="BE42">
        <f>'RESULTADOS QUINTO'!FF46</f>
        <v>1</v>
      </c>
      <c r="BF42">
        <f>'RESULTADOS QUINTO'!FG46</f>
        <v>1.4254114250000001</v>
      </c>
      <c r="BG42">
        <f>'RESULTADOS QUINTO'!FH46</f>
        <v>2</v>
      </c>
      <c r="BH42">
        <f>'RESULTADOS QUINTO'!FI46</f>
        <v>1.1547487000000001</v>
      </c>
      <c r="BI42">
        <f>'RESULTADOS QUINTO'!FJ46</f>
        <v>2</v>
      </c>
      <c r="BJ42">
        <f>'RESULTADOS QUINTO'!FK46</f>
        <v>0</v>
      </c>
      <c r="BK42">
        <f>'RESULTADOS QUINTO'!FL46</f>
        <v>2.3094974000000001</v>
      </c>
      <c r="BL42">
        <f>'RESULTADOS QUINTO'!FM46</f>
        <v>6.7845625250000001</v>
      </c>
      <c r="BM42">
        <f>'RESULTADOS QUINTO'!FN46</f>
        <v>3</v>
      </c>
      <c r="BN42">
        <f>'RESULTADOS QUINTO'!FO46</f>
        <v>1.021414</v>
      </c>
      <c r="BO42">
        <f>'RESULTADOS QUINTO'!FP46</f>
        <v>3</v>
      </c>
      <c r="BP42">
        <f>'RESULTADOS QUINTO'!FQ46</f>
        <v>0</v>
      </c>
      <c r="BQ42">
        <f>'RESULTADOS QUINTO'!FR46</f>
        <v>3.0642420000000001</v>
      </c>
      <c r="BR42">
        <f>'RESULTADOS QUINTO'!FS46</f>
        <v>2</v>
      </c>
      <c r="BS42">
        <f>'RESULTADOS QUINTO'!FT46</f>
        <v>0.97144799999999998</v>
      </c>
      <c r="BT42">
        <f>'RESULTADOS QUINTO'!FU46</f>
        <v>2</v>
      </c>
      <c r="BU42">
        <f>'RESULTADOS QUINTO'!FV46</f>
        <v>0</v>
      </c>
      <c r="BV42">
        <f>'RESULTADOS QUINTO'!FW46</f>
        <v>1.942896</v>
      </c>
      <c r="BW42">
        <f>'RESULTADOS QUINTO'!FX46</f>
        <v>3</v>
      </c>
      <c r="BX42">
        <f>'RESULTADOS QUINTO'!FY46</f>
        <v>1.2698590000000001</v>
      </c>
      <c r="BY42">
        <f>'RESULTADOS QUINTO'!FZ46</f>
        <v>0</v>
      </c>
      <c r="BZ42">
        <f>'RESULTADOS QUINTO'!GA46</f>
        <v>3</v>
      </c>
      <c r="CA42">
        <f>'RESULTADOS QUINTO'!GB46</f>
        <v>0</v>
      </c>
      <c r="CB42">
        <f>'RESULTADOS QUINTO'!GC46</f>
        <v>2</v>
      </c>
      <c r="CC42">
        <f>'RESULTADOS QUINTO'!GD46</f>
        <v>1.2101409999999999</v>
      </c>
      <c r="CD42">
        <f>'RESULTADOS QUINTO'!GE46</f>
        <v>2</v>
      </c>
      <c r="CE42">
        <f>'RESULTADOS QUINTO'!GF46</f>
        <v>0</v>
      </c>
      <c r="CF42">
        <f>'RESULTADOS QUINTO'!GG46</f>
        <v>2.4202819999999998</v>
      </c>
      <c r="CG42">
        <f>'RESULTADOS QUINTO'!GH46</f>
        <v>1</v>
      </c>
      <c r="CH42">
        <f>'RESULTADOS QUINTO'!GI46</f>
        <v>0.80188999999999999</v>
      </c>
      <c r="CI42">
        <f>'RESULTADOS QUINTO'!GJ46</f>
        <v>1</v>
      </c>
      <c r="CJ42">
        <f>'RESULTADOS QUINTO'!GK46</f>
        <v>0</v>
      </c>
      <c r="CK42">
        <f>'RESULTADOS QUINTO'!GL46</f>
        <v>0.80188999999999999</v>
      </c>
      <c r="CL42">
        <f>'RESULTADOS QUINTO'!GM46</f>
        <v>1</v>
      </c>
      <c r="CM42">
        <f>'RESULTADOS QUINTO'!GN46</f>
        <v>0.79674</v>
      </c>
      <c r="CN42">
        <f>'RESULTADOS QUINTO'!GO46</f>
        <v>1</v>
      </c>
      <c r="CO42">
        <f>'RESULTADOS QUINTO'!GP46</f>
        <v>0</v>
      </c>
      <c r="CP42">
        <f>'RESULTADOS QUINTO'!GQ46</f>
        <v>0.79674</v>
      </c>
      <c r="CQ42">
        <f>'RESULTADOS QUINTO'!GR46</f>
        <v>2</v>
      </c>
      <c r="CR42">
        <f>'RESULTADOS QUINTO'!GS46</f>
        <v>1.1258699999999999</v>
      </c>
      <c r="CS42">
        <f>'RESULTADOS QUINTO'!GT46</f>
        <v>2</v>
      </c>
      <c r="CT42">
        <f>'RESULTADOS QUINTO'!GU46</f>
        <v>0</v>
      </c>
      <c r="CU42">
        <f>'RESULTADOS QUINTO'!GV46</f>
        <v>2.2517399999999999</v>
      </c>
      <c r="CV42">
        <f>'RESULTADOS QUINTO'!GW46</f>
        <v>2</v>
      </c>
      <c r="CW42">
        <f>'RESULTADOS QUINTO'!GX46</f>
        <v>1.2413000000000001</v>
      </c>
      <c r="CX42">
        <f>'RESULTADOS QUINTO'!GY46</f>
        <v>2</v>
      </c>
      <c r="CY42">
        <f>'RESULTADOS QUINTO'!GZ46</f>
        <v>0</v>
      </c>
      <c r="CZ42">
        <f>'RESULTADOS QUINTO'!HA46</f>
        <v>2.4826000000000001</v>
      </c>
      <c r="DA42">
        <f>'RESULTADOS QUINTO'!HB46</f>
        <v>13.760389999999999</v>
      </c>
      <c r="DB42">
        <f>'RESULTADOS QUINTO'!HC46</f>
        <v>1</v>
      </c>
      <c r="DC42">
        <f>'RESULTADOS QUINTO'!HD46</f>
        <v>1.12415</v>
      </c>
      <c r="DD42">
        <f>'RESULTADOS QUINTO'!HE46</f>
        <v>0</v>
      </c>
      <c r="DE42">
        <f>'RESULTADOS QUINTO'!HF46</f>
        <v>1</v>
      </c>
      <c r="DF42">
        <f>'RESULTADOS QUINTO'!HG46</f>
        <v>0</v>
      </c>
      <c r="DG42">
        <f>'RESULTADOS QUINTO'!HH46</f>
        <v>2</v>
      </c>
      <c r="DH42">
        <f>'RESULTADOS QUINTO'!HI46</f>
        <v>1.1006800000000001</v>
      </c>
      <c r="DI42">
        <f>'RESULTADOS QUINTO'!HJ46</f>
        <v>2</v>
      </c>
      <c r="DJ42">
        <f>'RESULTADOS QUINTO'!HK46</f>
        <v>0</v>
      </c>
      <c r="DK42">
        <f>'RESULTADOS QUINTO'!HL46</f>
        <v>2.2013600000000002</v>
      </c>
      <c r="DL42">
        <f>'RESULTADOS QUINTO'!HM46</f>
        <v>2</v>
      </c>
      <c r="DM42">
        <f>'RESULTADOS QUINTO'!HN46</f>
        <v>1.1006800000000001</v>
      </c>
      <c r="DN42">
        <f>'RESULTADOS QUINTO'!HO46</f>
        <v>2</v>
      </c>
      <c r="DO42">
        <f>'RESULTADOS QUINTO'!HP46</f>
        <v>0</v>
      </c>
      <c r="DP42">
        <f>'RESULTADOS QUINTO'!HQ46</f>
        <v>2.2013600000000002</v>
      </c>
      <c r="DQ42">
        <f>'RESULTADOS QUINTO'!HR46</f>
        <v>2</v>
      </c>
      <c r="DR42">
        <f>'RESULTADOS QUINTO'!HS46</f>
        <v>1.12415</v>
      </c>
      <c r="DS42">
        <f>'RESULTADOS QUINTO'!HT46</f>
        <v>2</v>
      </c>
      <c r="DT42">
        <f>'RESULTADOS QUINTO'!HU46</f>
        <v>0</v>
      </c>
      <c r="DU42">
        <f>'RESULTADOS QUINTO'!HV46</f>
        <v>2.2483</v>
      </c>
      <c r="DV42">
        <f>'RESULTADOS QUINTO'!HW46</f>
        <v>6.6510200000000008</v>
      </c>
      <c r="DX42">
        <f>E42-H42</f>
        <v>0</v>
      </c>
      <c r="EQ42" s="497"/>
      <c r="ER42">
        <f>'RANKING-QUINTOS'!A43</f>
        <v>39</v>
      </c>
      <c r="ES42" t="str">
        <f>'RANKING-QUINTOS'!B43</f>
        <v>VELA  ALEMAN  FERNANDA VALESKA</v>
      </c>
      <c r="ET42" s="42" t="str">
        <f>'RANKING-QUINTOS'!C43</f>
        <v>5B</v>
      </c>
      <c r="EU42">
        <f>'RANKING-QUINTOS'!D43</f>
        <v>21.557990799999999</v>
      </c>
      <c r="EV42">
        <f>'RANKING-QUINTOS'!E43</f>
        <v>32</v>
      </c>
      <c r="EW42">
        <f>'RANKING-QUINTOS'!F43</f>
        <v>0</v>
      </c>
      <c r="EX42" t="str">
        <f>'RANKING-QUINTOS'!G43</f>
        <v>QUISPE  VARGAS  NAOMI JADE ABRIL</v>
      </c>
      <c r="EY42" s="42" t="str">
        <f>'RANKING-QUINTOS'!H43</f>
        <v>5B</v>
      </c>
      <c r="EZ42">
        <f>'RANKING-QUINTOS'!I43</f>
        <v>16.878198675</v>
      </c>
      <c r="FA42">
        <f>'RANKING-QUINTOS'!J43</f>
        <v>39</v>
      </c>
      <c r="FB42" s="45">
        <f>'RANKING-QUINTOS'!K43</f>
        <v>8.3970970162392842</v>
      </c>
      <c r="FC42" s="43"/>
    </row>
    <row r="43" spans="2:159" ht="25.9" customHeight="1">
      <c r="B43" s="458"/>
      <c r="C43" s="495" t="s">
        <v>255</v>
      </c>
      <c r="D43" s="496"/>
      <c r="E43" s="496"/>
      <c r="F43" s="496"/>
      <c r="G43" s="496"/>
      <c r="H43" s="496"/>
      <c r="I43" s="458"/>
      <c r="J43" t="str">
        <f>'RESULTADOS QUINTO'!DK47</f>
        <v>Pacobb15</v>
      </c>
      <c r="K43" t="str">
        <f>'RESULTADOS QUINTO'!DL47</f>
        <v>VELA  ALEMAN  FERNANDA VALESKA</v>
      </c>
      <c r="L43">
        <f>'RESULTADOS QUINTO'!DM47</f>
        <v>5</v>
      </c>
      <c r="M43" t="str">
        <f>'RESULTADOS QUINTO'!DN47</f>
        <v>B</v>
      </c>
      <c r="N43" t="str">
        <f>'RESULTADOS QUINTO'!DO47</f>
        <v>7 DE MAYO</v>
      </c>
      <c r="O43" t="str">
        <f>'RESULTADOS QUINTO'!DP47</f>
        <v>RANKING</v>
      </c>
      <c r="P43">
        <f>'RESULTADOS QUINTO'!DQ47</f>
        <v>32</v>
      </c>
      <c r="Q43" t="str">
        <f>'RESULTADOS QUINTO'!DR47</f>
        <v xml:space="preserve"> </v>
      </c>
      <c r="R43">
        <f>'RESULTADOS QUINTO'!DS47</f>
        <v>33</v>
      </c>
      <c r="S43">
        <f>'RESULTADOS QUINTO'!DT47</f>
        <v>18</v>
      </c>
      <c r="T43">
        <f>'RESULTADOS QUINTO'!DU47</f>
        <v>15</v>
      </c>
      <c r="U43">
        <f>'RESULTADOS QUINTO'!DV47</f>
        <v>21.557990799999999</v>
      </c>
      <c r="V43">
        <f>'RESULTADOS QUINTO'!DW47</f>
        <v>11</v>
      </c>
      <c r="W43">
        <f>'RESULTADOS QUINTO'!DX47</f>
        <v>0.54545454545454541</v>
      </c>
      <c r="X43">
        <f>'RESULTADOS QUINTO'!DY47</f>
        <v>0</v>
      </c>
      <c r="Y43">
        <f>'RESULTADOS QUINTO'!DZ47</f>
        <v>0</v>
      </c>
      <c r="Z43">
        <f>'RESULTADOS QUINTO'!EA47</f>
        <v>0</v>
      </c>
      <c r="AA43">
        <f>'RESULTADOS QUINTO'!EB47</f>
        <v>0</v>
      </c>
      <c r="AB43">
        <f>'RESULTADOS QUINTO'!EC47</f>
        <v>1</v>
      </c>
      <c r="AC43">
        <f>'RESULTADOS QUINTO'!ED47</f>
        <v>1.6782674</v>
      </c>
      <c r="AD43">
        <f>'RESULTADOS QUINTO'!EE47</f>
        <v>1</v>
      </c>
      <c r="AE43">
        <f>'RESULTADOS QUINTO'!EF47</f>
        <v>0</v>
      </c>
      <c r="AF43">
        <f>'RESULTADOS QUINTO'!EG47</f>
        <v>1.6782674</v>
      </c>
      <c r="AG43">
        <f>'RESULTADOS QUINTO'!EH47</f>
        <v>1</v>
      </c>
      <c r="AH43">
        <f>'RESULTADOS QUINTO'!EI47</f>
        <v>1.6587874499999999</v>
      </c>
      <c r="AI43">
        <f>'RESULTADOS QUINTO'!EJ47</f>
        <v>1</v>
      </c>
      <c r="AJ43">
        <f>'RESULTADOS QUINTO'!EK47</f>
        <v>0</v>
      </c>
      <c r="AK43">
        <f>'RESULTADOS QUINTO'!EL47</f>
        <v>1.6587874499999999</v>
      </c>
      <c r="AL43">
        <f>'RESULTADOS QUINTO'!EM47</f>
        <v>1</v>
      </c>
      <c r="AM43">
        <f>'RESULTADOS QUINTO'!EN47</f>
        <v>1.6495770000000001</v>
      </c>
      <c r="AN43">
        <f>'RESULTADOS QUINTO'!EO47</f>
        <v>0</v>
      </c>
      <c r="AO43">
        <f>'RESULTADOS QUINTO'!EP47</f>
        <v>1</v>
      </c>
      <c r="AP43">
        <f>'RESULTADOS QUINTO'!EQ47</f>
        <v>0</v>
      </c>
      <c r="AQ43">
        <f>'RESULTADOS QUINTO'!ER47</f>
        <v>1</v>
      </c>
      <c r="AR43">
        <f>'RESULTADOS QUINTO'!ES47</f>
        <v>1.6583374</v>
      </c>
      <c r="AS43">
        <f>'RESULTADOS QUINTO'!ET47</f>
        <v>1</v>
      </c>
      <c r="AT43">
        <f>'RESULTADOS QUINTO'!EU47</f>
        <v>0</v>
      </c>
      <c r="AU43">
        <f>'RESULTADOS QUINTO'!EV47</f>
        <v>1.6583374</v>
      </c>
      <c r="AV43">
        <f>'RESULTADOS QUINTO'!EW47</f>
        <v>4.9953922500000001</v>
      </c>
      <c r="AW43">
        <f>'RESULTADOS QUINTO'!EX47</f>
        <v>2</v>
      </c>
      <c r="AX43">
        <f>'RESULTADOS QUINTO'!EY47</f>
        <v>1.52482685</v>
      </c>
      <c r="AY43">
        <f>'RESULTADOS QUINTO'!EZ47</f>
        <v>1</v>
      </c>
      <c r="AZ43">
        <f>'RESULTADOS QUINTO'!FA47</f>
        <v>1</v>
      </c>
      <c r="BA43">
        <f>'RESULTADOS QUINTO'!FB47</f>
        <v>1.52482685</v>
      </c>
      <c r="BB43">
        <f>'RESULTADOS QUINTO'!FC47</f>
        <v>2</v>
      </c>
      <c r="BC43">
        <f>'RESULTADOS QUINTO'!FD47</f>
        <v>1.4254114250000001</v>
      </c>
      <c r="BD43">
        <f>'RESULTADOS QUINTO'!FE47</f>
        <v>0</v>
      </c>
      <c r="BE43">
        <f>'RESULTADOS QUINTO'!FF47</f>
        <v>2</v>
      </c>
      <c r="BF43">
        <f>'RESULTADOS QUINTO'!FG47</f>
        <v>0</v>
      </c>
      <c r="BG43">
        <f>'RESULTADOS QUINTO'!FH47</f>
        <v>2</v>
      </c>
      <c r="BH43">
        <f>'RESULTADOS QUINTO'!FI47</f>
        <v>1.1547487000000001</v>
      </c>
      <c r="BI43">
        <f>'RESULTADOS QUINTO'!FJ47</f>
        <v>1</v>
      </c>
      <c r="BJ43">
        <f>'RESULTADOS QUINTO'!FK47</f>
        <v>1</v>
      </c>
      <c r="BK43">
        <f>'RESULTADOS QUINTO'!FL47</f>
        <v>1.1547487000000001</v>
      </c>
      <c r="BL43">
        <f>'RESULTADOS QUINTO'!FM47</f>
        <v>2.67957555</v>
      </c>
      <c r="BM43">
        <f>'RESULTADOS QUINTO'!FN47</f>
        <v>3</v>
      </c>
      <c r="BN43">
        <f>'RESULTADOS QUINTO'!FO47</f>
        <v>1.021414</v>
      </c>
      <c r="BO43">
        <f>'RESULTADOS QUINTO'!FP47</f>
        <v>2</v>
      </c>
      <c r="BP43">
        <f>'RESULTADOS QUINTO'!FQ47</f>
        <v>1</v>
      </c>
      <c r="BQ43">
        <f>'RESULTADOS QUINTO'!FR47</f>
        <v>2.0428280000000001</v>
      </c>
      <c r="BR43">
        <f>'RESULTADOS QUINTO'!FS47</f>
        <v>2</v>
      </c>
      <c r="BS43">
        <f>'RESULTADOS QUINTO'!FT47</f>
        <v>0.97144799999999998</v>
      </c>
      <c r="BT43">
        <f>'RESULTADOS QUINTO'!FU47</f>
        <v>2</v>
      </c>
      <c r="BU43">
        <f>'RESULTADOS QUINTO'!FV47</f>
        <v>0</v>
      </c>
      <c r="BV43">
        <f>'RESULTADOS QUINTO'!FW47</f>
        <v>1.942896</v>
      </c>
      <c r="BW43">
        <f>'RESULTADOS QUINTO'!FX47</f>
        <v>3</v>
      </c>
      <c r="BX43">
        <f>'RESULTADOS QUINTO'!FY47</f>
        <v>1.2698590000000001</v>
      </c>
      <c r="BY43">
        <f>'RESULTADOS QUINTO'!FZ47</f>
        <v>1</v>
      </c>
      <c r="BZ43">
        <f>'RESULTADOS QUINTO'!GA47</f>
        <v>2</v>
      </c>
      <c r="CA43">
        <f>'RESULTADOS QUINTO'!GB47</f>
        <v>1.2698590000000001</v>
      </c>
      <c r="CB43">
        <f>'RESULTADOS QUINTO'!GC47</f>
        <v>2</v>
      </c>
      <c r="CC43">
        <f>'RESULTADOS QUINTO'!GD47</f>
        <v>1.2101409999999999</v>
      </c>
      <c r="CD43">
        <f>'RESULTADOS QUINTO'!GE47</f>
        <v>0</v>
      </c>
      <c r="CE43">
        <f>'RESULTADOS QUINTO'!GF47</f>
        <v>2</v>
      </c>
      <c r="CF43">
        <f>'RESULTADOS QUINTO'!GG47</f>
        <v>0</v>
      </c>
      <c r="CG43">
        <f>'RESULTADOS QUINTO'!GH47</f>
        <v>1</v>
      </c>
      <c r="CH43">
        <f>'RESULTADOS QUINTO'!GI47</f>
        <v>0.80188999999999999</v>
      </c>
      <c r="CI43">
        <f>'RESULTADOS QUINTO'!GJ47</f>
        <v>1</v>
      </c>
      <c r="CJ43">
        <f>'RESULTADOS QUINTO'!GK47</f>
        <v>0</v>
      </c>
      <c r="CK43">
        <f>'RESULTADOS QUINTO'!GL47</f>
        <v>0.80188999999999999</v>
      </c>
      <c r="CL43">
        <f>'RESULTADOS QUINTO'!GM47</f>
        <v>1</v>
      </c>
      <c r="CM43">
        <f>'RESULTADOS QUINTO'!GN47</f>
        <v>0.79674</v>
      </c>
      <c r="CN43">
        <f>'RESULTADOS QUINTO'!GO47</f>
        <v>0</v>
      </c>
      <c r="CO43">
        <f>'RESULTADOS QUINTO'!GP47</f>
        <v>1</v>
      </c>
      <c r="CP43">
        <f>'RESULTADOS QUINTO'!GQ47</f>
        <v>0</v>
      </c>
      <c r="CQ43">
        <f>'RESULTADOS QUINTO'!GR47</f>
        <v>2</v>
      </c>
      <c r="CR43">
        <f>'RESULTADOS QUINTO'!GS47</f>
        <v>1.1258699999999999</v>
      </c>
      <c r="CS43">
        <f>'RESULTADOS QUINTO'!GT47</f>
        <v>2</v>
      </c>
      <c r="CT43">
        <f>'RESULTADOS QUINTO'!GU47</f>
        <v>0</v>
      </c>
      <c r="CU43">
        <f>'RESULTADOS QUINTO'!GV47</f>
        <v>2.2517399999999999</v>
      </c>
      <c r="CV43">
        <f>'RESULTADOS QUINTO'!GW47</f>
        <v>2</v>
      </c>
      <c r="CW43">
        <f>'RESULTADOS QUINTO'!GX47</f>
        <v>1.2413000000000001</v>
      </c>
      <c r="CX43">
        <f>'RESULTADOS QUINTO'!GY47</f>
        <v>0</v>
      </c>
      <c r="CY43">
        <f>'RESULTADOS QUINTO'!GZ47</f>
        <v>2</v>
      </c>
      <c r="CZ43">
        <f>'RESULTADOS QUINTO'!HA47</f>
        <v>0</v>
      </c>
      <c r="DA43">
        <f>'RESULTADOS QUINTO'!HB47</f>
        <v>8.3092129999999997</v>
      </c>
      <c r="DB43">
        <f>'RESULTADOS QUINTO'!HC47</f>
        <v>1</v>
      </c>
      <c r="DC43">
        <f>'RESULTADOS QUINTO'!HD47</f>
        <v>1.12415</v>
      </c>
      <c r="DD43">
        <f>'RESULTADOS QUINTO'!HE47</f>
        <v>1</v>
      </c>
      <c r="DE43">
        <f>'RESULTADOS QUINTO'!HF47</f>
        <v>0</v>
      </c>
      <c r="DF43">
        <f>'RESULTADOS QUINTO'!HG47</f>
        <v>1.12415</v>
      </c>
      <c r="DG43">
        <f>'RESULTADOS QUINTO'!HH47</f>
        <v>2</v>
      </c>
      <c r="DH43">
        <f>'RESULTADOS QUINTO'!HI47</f>
        <v>1.1006800000000001</v>
      </c>
      <c r="DI43">
        <f>'RESULTADOS QUINTO'!HJ47</f>
        <v>0</v>
      </c>
      <c r="DJ43">
        <f>'RESULTADOS QUINTO'!HK47</f>
        <v>2</v>
      </c>
      <c r="DK43">
        <f>'RESULTADOS QUINTO'!HL47</f>
        <v>0</v>
      </c>
      <c r="DL43">
        <f>'RESULTADOS QUINTO'!HM47</f>
        <v>2</v>
      </c>
      <c r="DM43">
        <f>'RESULTADOS QUINTO'!HN47</f>
        <v>1.1006800000000001</v>
      </c>
      <c r="DN43">
        <f>'RESULTADOS QUINTO'!HO47</f>
        <v>2</v>
      </c>
      <c r="DO43">
        <f>'RESULTADOS QUINTO'!HP47</f>
        <v>0</v>
      </c>
      <c r="DP43">
        <f>'RESULTADOS QUINTO'!HQ47</f>
        <v>2.2013600000000002</v>
      </c>
      <c r="DQ43">
        <f>'RESULTADOS QUINTO'!HR47</f>
        <v>2</v>
      </c>
      <c r="DR43">
        <f>'RESULTADOS QUINTO'!HS47</f>
        <v>1.12415</v>
      </c>
      <c r="DS43">
        <f>'RESULTADOS QUINTO'!HT47</f>
        <v>2</v>
      </c>
      <c r="DT43">
        <f>'RESULTADOS QUINTO'!HU47</f>
        <v>0</v>
      </c>
      <c r="DU43">
        <f>'RESULTADOS QUINTO'!HV47</f>
        <v>2.2483</v>
      </c>
      <c r="DV43">
        <f>'RESULTADOS QUINTO'!HW47</f>
        <v>5.5738099999999999</v>
      </c>
      <c r="EQ43" s="497"/>
      <c r="ES43" s="497"/>
      <c r="ET43" s="497"/>
      <c r="EU43" s="497"/>
      <c r="EV43" s="497"/>
      <c r="EW43" s="497"/>
      <c r="EX43" s="497"/>
      <c r="EY43" s="497"/>
      <c r="EZ43" s="497"/>
      <c r="FA43" s="497"/>
      <c r="FB43" s="497"/>
      <c r="FC43" s="497"/>
    </row>
    <row r="44" spans="2:159" ht="16.149999999999999" customHeight="1">
      <c r="B44" s="458"/>
      <c r="C44" s="23" t="s">
        <v>256</v>
      </c>
      <c r="D44" s="14">
        <f>DB2</f>
        <v>0</v>
      </c>
      <c r="E44" s="14">
        <f>DC2</f>
        <v>0</v>
      </c>
      <c r="F44" s="14">
        <f>DD2</f>
        <v>0</v>
      </c>
      <c r="G44" s="14">
        <f>DE2</f>
        <v>0</v>
      </c>
      <c r="H44" s="14">
        <f>DF2</f>
        <v>0</v>
      </c>
      <c r="I44" s="458"/>
    </row>
    <row r="45" spans="2:159" ht="16.149999999999999" customHeight="1">
      <c r="B45" s="458"/>
      <c r="C45" s="23" t="s">
        <v>257</v>
      </c>
      <c r="D45" s="14">
        <f>DG2</f>
        <v>0</v>
      </c>
      <c r="E45" s="14">
        <f>DH2</f>
        <v>0</v>
      </c>
      <c r="F45" s="14">
        <f>DI2</f>
        <v>0</v>
      </c>
      <c r="G45" s="14">
        <f>DJ2</f>
        <v>0</v>
      </c>
      <c r="H45" s="14">
        <f>DK2</f>
        <v>0</v>
      </c>
      <c r="I45" s="458"/>
    </row>
    <row r="46" spans="2:159" ht="16.149999999999999" customHeight="1">
      <c r="B46" s="458"/>
      <c r="C46" s="23" t="s">
        <v>258</v>
      </c>
      <c r="D46" s="14">
        <f>DL2</f>
        <v>0</v>
      </c>
      <c r="E46" s="14">
        <f>DM2</f>
        <v>0</v>
      </c>
      <c r="F46" s="14">
        <f>DN2</f>
        <v>0</v>
      </c>
      <c r="G46" s="14">
        <f>DO2</f>
        <v>0</v>
      </c>
      <c r="H46" s="14">
        <f>DP2</f>
        <v>0</v>
      </c>
      <c r="I46" s="458"/>
    </row>
    <row r="47" spans="2:159" ht="16.149999999999999" customHeight="1">
      <c r="B47" s="458"/>
      <c r="C47" s="23" t="s">
        <v>22</v>
      </c>
      <c r="D47" s="14">
        <f>DQ2</f>
        <v>0</v>
      </c>
      <c r="E47" s="14">
        <f>DR2</f>
        <v>0</v>
      </c>
      <c r="F47" s="14">
        <f>DS2</f>
        <v>0</v>
      </c>
      <c r="G47" s="14">
        <f>DT2</f>
        <v>0</v>
      </c>
      <c r="H47" s="14">
        <f>DU2</f>
        <v>0</v>
      </c>
      <c r="I47" s="458"/>
    </row>
    <row r="48" spans="2:159" ht="22.9" customHeight="1">
      <c r="B48" s="458"/>
      <c r="C48" s="24" t="s">
        <v>245</v>
      </c>
      <c r="D48" s="25">
        <f>D44+D45+D46+D47</f>
        <v>0</v>
      </c>
      <c r="E48" s="26">
        <f>D44*E44+D45*E45+D46*E46+D47*E47</f>
        <v>0</v>
      </c>
      <c r="F48" s="25">
        <f>F44+F45+F46+F47</f>
        <v>0</v>
      </c>
      <c r="G48" s="25">
        <f>G44+G45+G46+G47</f>
        <v>0</v>
      </c>
      <c r="H48" s="25">
        <f>SUM(H44:H47)</f>
        <v>0</v>
      </c>
      <c r="I48" s="458"/>
      <c r="DX48">
        <f>E48-H48</f>
        <v>0</v>
      </c>
    </row>
    <row r="49" spans="2:9" ht="30.6" customHeight="1">
      <c r="B49" s="458"/>
      <c r="C49" s="27" t="s">
        <v>259</v>
      </c>
      <c r="D49" s="28">
        <f>D27+D32+D42+D48</f>
        <v>0</v>
      </c>
      <c r="E49" s="29">
        <f>E48+E42+E32+E27</f>
        <v>0</v>
      </c>
      <c r="F49" s="30">
        <f>F27+F32+F42+F48</f>
        <v>0</v>
      </c>
      <c r="G49" s="30">
        <f>G27+G32+G42+G48</f>
        <v>0</v>
      </c>
      <c r="H49" s="30">
        <f>H27+H32+H42+H48</f>
        <v>0</v>
      </c>
      <c r="I49" s="458"/>
    </row>
    <row r="50" spans="2:9" ht="50.45" customHeight="1">
      <c r="B50" s="458"/>
      <c r="C50" s="498"/>
      <c r="D50" s="498"/>
      <c r="E50" s="498"/>
      <c r="F50" s="498"/>
      <c r="G50" s="498"/>
      <c r="H50" s="498"/>
      <c r="I50" s="458"/>
    </row>
  </sheetData>
  <sheetProtection algorithmName="SHA-512" hashValue="vByQLogJVY5etJZKUmiVe14SYM0sRLRzBalBHQ+tQQNpPPxJS+XV9UEf5le++ny0aqb9h5/beXHjhNp4JM5rOA==" saltValue="k8jxPhTwdflBG0DHOXwysA==" spinCount="100000" sheet="1" objects="1" scenarios="1" selectLockedCells="1"/>
  <mergeCells count="29">
    <mergeCell ref="C33:H33"/>
    <mergeCell ref="C43:H43"/>
    <mergeCell ref="ES43:FC43"/>
    <mergeCell ref="C50:H50"/>
    <mergeCell ref="B3:B50"/>
    <mergeCell ref="G3:G19"/>
    <mergeCell ref="I20:I50"/>
    <mergeCell ref="EQ2:EQ3"/>
    <mergeCell ref="EQ4:EQ43"/>
    <mergeCell ref="C19:F19"/>
    <mergeCell ref="H19:I19"/>
    <mergeCell ref="C20:H20"/>
    <mergeCell ref="C22:H22"/>
    <mergeCell ref="C28:H28"/>
    <mergeCell ref="E13:F13"/>
    <mergeCell ref="E14:F14"/>
    <mergeCell ref="E16:F16"/>
    <mergeCell ref="C17:D17"/>
    <mergeCell ref="E17:F17"/>
    <mergeCell ref="E7:F7"/>
    <mergeCell ref="E8:F8"/>
    <mergeCell ref="E9:F9"/>
    <mergeCell ref="C10:F10"/>
    <mergeCell ref="E12:F12"/>
    <mergeCell ref="B2:G2"/>
    <mergeCell ref="EX2:FB2"/>
    <mergeCell ref="C3:F3"/>
    <mergeCell ref="C4:F4"/>
    <mergeCell ref="D6:F6"/>
  </mergeCells>
  <pageMargins left="0.7" right="0.7" top="0.75" bottom="0.75" header="0.3" footer="0.3"/>
  <pageSetup paperSize="9" scale="6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/>
  <rangeList sheetStid="3" master="" otherUserPermission="visible"/>
  <rangeList sheetStid="6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DATOS-QUINTO</vt:lpstr>
      <vt:lpstr>RESULTADOS QUINTO</vt:lpstr>
      <vt:lpstr>RANKING-QUINTOS</vt:lpstr>
      <vt:lpstr>EXAMEN 1-QUINTO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juvenal saldivar murillo</dc:creator>
  <cp:lastModifiedBy>USER</cp:lastModifiedBy>
  <dcterms:created xsi:type="dcterms:W3CDTF">2025-06-05T23:47:00Z</dcterms:created>
  <dcterms:modified xsi:type="dcterms:W3CDTF">2025-06-13T16:18:23Z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2ABDC68D6ED64F0FACC06307EE8F979D_13</vt:lpwstr>
  </property>
  <property fmtid="{D5CDD505-2E9C-101B-9397-08002B2CF9AE}" pid="3" name="KSOProductBuildVer">
    <vt:lpwstr>3082-12.2.0.21179</vt:lpwstr>
  </property>
</Properties>
</file>