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FICHAS FINALES\"/>
    </mc:Choice>
  </mc:AlternateContent>
  <xr:revisionPtr revIDLastSave="0" documentId="13_ncr:1_{BD9CF427-BAEE-4106-B23E-C6AD7BE3566D}" xr6:coauthVersionLast="47" xr6:coauthVersionMax="47" xr10:uidLastSave="{00000000-0000-0000-0000-000000000000}"/>
  <workbookProtection workbookAlgorithmName="SHA-512" workbookHashValue="ULUSRvJbqmiagJYkEDvPEuTi3uHp+GBHyxpfwbl4sS5WQuAr+9Nn4lvGZua0HIM6exQLiGpQkN/dZpNhJx2zkQ==" workbookSaltValue="FkbM1TmrRoWDnw4/mQL2ZQ==" workbookSpinCount="100000" lockStructure="1"/>
  <bookViews>
    <workbookView showSheetTabs="0" xWindow="-120" yWindow="-120" windowWidth="29040" windowHeight="15840" firstSheet="6" activeTab="6" xr2:uid="{00000000-000D-0000-FFFF-FFFF00000000}"/>
  </bookViews>
  <sheets>
    <sheet name="RANKING-CUARTOS" sheetId="10" state="hidden" r:id="rId1"/>
    <sheet name="CUARTOS" sheetId="9" state="hidden" r:id="rId2"/>
    <sheet name="DATOS -CUARTO" sheetId="8" state="hidden" r:id="rId3"/>
    <sheet name="DATOS-QUINTO" sheetId="7" state="hidden" r:id="rId4"/>
    <sheet name="RESULTADOS CUARTO" sheetId="3" state="hidden" r:id="rId5"/>
    <sheet name="RANKING-QUINTOS" sheetId="6" state="hidden" r:id="rId6"/>
    <sheet name="EXAMEN 1-CUARTOS" sheetId="2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K10" i="3" l="1"/>
  <c r="DK11" i="3"/>
  <c r="DK12" i="3"/>
  <c r="DK13" i="3"/>
  <c r="DK14" i="3"/>
  <c r="DK15" i="3"/>
  <c r="DK16" i="3"/>
  <c r="DK17" i="3"/>
  <c r="J13" i="2" s="1"/>
  <c r="DK18" i="3"/>
  <c r="DK19" i="3"/>
  <c r="DK20" i="3"/>
  <c r="DK21" i="3"/>
  <c r="DK22" i="3"/>
  <c r="DK23" i="3"/>
  <c r="DK24" i="3"/>
  <c r="DK25" i="3"/>
  <c r="J21" i="2" s="1"/>
  <c r="DK26" i="3"/>
  <c r="DK27" i="3"/>
  <c r="DK28" i="3"/>
  <c r="DK29" i="3"/>
  <c r="DK30" i="3"/>
  <c r="DK31" i="3"/>
  <c r="DK32" i="3"/>
  <c r="DK33" i="3"/>
  <c r="J29" i="2" s="1"/>
  <c r="DK34" i="3"/>
  <c r="DK35" i="3"/>
  <c r="J31" i="2" s="1"/>
  <c r="DK36" i="3"/>
  <c r="DK37" i="3"/>
  <c r="DK38" i="3"/>
  <c r="DK39" i="3"/>
  <c r="J35" i="2" s="1"/>
  <c r="DK40" i="3"/>
  <c r="DK41" i="3"/>
  <c r="J37" i="2" s="1"/>
  <c r="DK42" i="3"/>
  <c r="DK43" i="3"/>
  <c r="J39" i="2" s="1"/>
  <c r="DK44" i="3"/>
  <c r="DK45" i="3"/>
  <c r="J41" i="2" s="1"/>
  <c r="DK46" i="3"/>
  <c r="DK47" i="3"/>
  <c r="J43" i="2" s="1"/>
  <c r="DK48" i="3"/>
  <c r="DK49" i="3"/>
  <c r="J45" i="2" s="1"/>
  <c r="DK50" i="3"/>
  <c r="DK51" i="3"/>
  <c r="J47" i="2" s="1"/>
  <c r="DK52" i="3"/>
  <c r="DK53" i="3"/>
  <c r="J49" i="2" s="1"/>
  <c r="DK54" i="3"/>
  <c r="DK55" i="3"/>
  <c r="DK56" i="3"/>
  <c r="DK57" i="3"/>
  <c r="DK58" i="3"/>
  <c r="DK59" i="3"/>
  <c r="DK60" i="3"/>
  <c r="DK61" i="3"/>
  <c r="DK62" i="3"/>
  <c r="DK9" i="3"/>
  <c r="DV49" i="2"/>
  <c r="DU49" i="2"/>
  <c r="DT49" i="2"/>
  <c r="DS49" i="2"/>
  <c r="DR49" i="2"/>
  <c r="DQ49" i="2"/>
  <c r="DP49" i="2"/>
  <c r="DO49" i="2"/>
  <c r="DN49" i="2"/>
  <c r="DM49" i="2"/>
  <c r="DL49" i="2"/>
  <c r="DK49" i="2"/>
  <c r="DJ49" i="2"/>
  <c r="DI49" i="2"/>
  <c r="DH49" i="2"/>
  <c r="DG49" i="2"/>
  <c r="DF49" i="2"/>
  <c r="DE49" i="2"/>
  <c r="DD49" i="2"/>
  <c r="DC49" i="2"/>
  <c r="DB49" i="2"/>
  <c r="DA49" i="2"/>
  <c r="CZ49" i="2"/>
  <c r="CY49" i="2"/>
  <c r="CX49" i="2"/>
  <c r="CW49" i="2"/>
  <c r="CV49" i="2"/>
  <c r="CU49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DV48" i="2"/>
  <c r="DU48" i="2"/>
  <c r="DT48" i="2"/>
  <c r="DS48" i="2"/>
  <c r="DR48" i="2"/>
  <c r="DQ48" i="2"/>
  <c r="DP48" i="2"/>
  <c r="DO48" i="2"/>
  <c r="DN48" i="2"/>
  <c r="DM48" i="2"/>
  <c r="DL48" i="2"/>
  <c r="DK48" i="2"/>
  <c r="DJ48" i="2"/>
  <c r="DI48" i="2"/>
  <c r="DH48" i="2"/>
  <c r="DG48" i="2"/>
  <c r="DF48" i="2"/>
  <c r="DE48" i="2"/>
  <c r="DD48" i="2"/>
  <c r="DC48" i="2"/>
  <c r="DB48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FD47" i="2"/>
  <c r="FC47" i="2"/>
  <c r="FB47" i="2"/>
  <c r="FA47" i="2"/>
  <c r="EZ47" i="2"/>
  <c r="EY47" i="2"/>
  <c r="EX47" i="2"/>
  <c r="EW47" i="2"/>
  <c r="EV47" i="2"/>
  <c r="EU47" i="2"/>
  <c r="ET47" i="2"/>
  <c r="ES47" i="2"/>
  <c r="ER47" i="2"/>
  <c r="EQ47" i="2"/>
  <c r="DV47" i="2"/>
  <c r="DU47" i="2"/>
  <c r="DT47" i="2"/>
  <c r="DS47" i="2"/>
  <c r="DR47" i="2"/>
  <c r="DQ47" i="2"/>
  <c r="DP47" i="2"/>
  <c r="DO47" i="2"/>
  <c r="DN47" i="2"/>
  <c r="DM47" i="2"/>
  <c r="DL47" i="2"/>
  <c r="DK47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FD46" i="2"/>
  <c r="FC46" i="2"/>
  <c r="FB46" i="2"/>
  <c r="FA46" i="2"/>
  <c r="EZ46" i="2"/>
  <c r="EY46" i="2"/>
  <c r="EX46" i="2"/>
  <c r="EW46" i="2"/>
  <c r="EV46" i="2"/>
  <c r="EU46" i="2"/>
  <c r="ET46" i="2"/>
  <c r="ES46" i="2"/>
  <c r="ER46" i="2"/>
  <c r="EQ46" i="2"/>
  <c r="DV46" i="2"/>
  <c r="DU46" i="2"/>
  <c r="DT46" i="2"/>
  <c r="DS46" i="2"/>
  <c r="DR46" i="2"/>
  <c r="DQ46" i="2"/>
  <c r="DP46" i="2"/>
  <c r="DO46" i="2"/>
  <c r="DN46" i="2"/>
  <c r="DM46" i="2"/>
  <c r="DL46" i="2"/>
  <c r="DK46" i="2"/>
  <c r="DJ46" i="2"/>
  <c r="DI46" i="2"/>
  <c r="DH46" i="2"/>
  <c r="DG46" i="2"/>
  <c r="DF46" i="2"/>
  <c r="DE46" i="2"/>
  <c r="DD46" i="2"/>
  <c r="DC46" i="2"/>
  <c r="DB46" i="2"/>
  <c r="DA46" i="2"/>
  <c r="CZ46" i="2"/>
  <c r="CY46" i="2"/>
  <c r="CX46" i="2"/>
  <c r="CW46" i="2"/>
  <c r="CV46" i="2"/>
  <c r="CU46" i="2"/>
  <c r="CT46" i="2"/>
  <c r="CS46" i="2"/>
  <c r="CR46" i="2"/>
  <c r="CQ46" i="2"/>
  <c r="CP46" i="2"/>
  <c r="CO46" i="2"/>
  <c r="CN46" i="2"/>
  <c r="CM46" i="2"/>
  <c r="CL46" i="2"/>
  <c r="CK46" i="2"/>
  <c r="CJ46" i="2"/>
  <c r="CI46" i="2"/>
  <c r="CH46" i="2"/>
  <c r="CG46" i="2"/>
  <c r="CF46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FD45" i="2"/>
  <c r="FC45" i="2"/>
  <c r="FB45" i="2"/>
  <c r="FA45" i="2"/>
  <c r="EZ45" i="2"/>
  <c r="EY45" i="2"/>
  <c r="EX45" i="2"/>
  <c r="EW45" i="2"/>
  <c r="EV45" i="2"/>
  <c r="EU45" i="2"/>
  <c r="ET45" i="2"/>
  <c r="ES45" i="2"/>
  <c r="ER45" i="2"/>
  <c r="EQ45" i="2"/>
  <c r="DV45" i="2"/>
  <c r="DU45" i="2"/>
  <c r="DT45" i="2"/>
  <c r="DS45" i="2"/>
  <c r="DR45" i="2"/>
  <c r="DQ45" i="2"/>
  <c r="DP45" i="2"/>
  <c r="DO45" i="2"/>
  <c r="DN45" i="2"/>
  <c r="DM45" i="2"/>
  <c r="DL45" i="2"/>
  <c r="DK45" i="2"/>
  <c r="DJ45" i="2"/>
  <c r="DI45" i="2"/>
  <c r="DH45" i="2"/>
  <c r="DG45" i="2"/>
  <c r="DF45" i="2"/>
  <c r="DE45" i="2"/>
  <c r="DD45" i="2"/>
  <c r="DC45" i="2"/>
  <c r="DB45" i="2"/>
  <c r="DA45" i="2"/>
  <c r="CZ45" i="2"/>
  <c r="CY45" i="2"/>
  <c r="CX45" i="2"/>
  <c r="CW45" i="2"/>
  <c r="CV45" i="2"/>
  <c r="CU45" i="2"/>
  <c r="CT45" i="2"/>
  <c r="CS45" i="2"/>
  <c r="CR45" i="2"/>
  <c r="CQ45" i="2"/>
  <c r="CP45" i="2"/>
  <c r="CO45" i="2"/>
  <c r="CN45" i="2"/>
  <c r="CM45" i="2"/>
  <c r="CL45" i="2"/>
  <c r="CK45" i="2"/>
  <c r="CJ45" i="2"/>
  <c r="CI45" i="2"/>
  <c r="CH45" i="2"/>
  <c r="CG45" i="2"/>
  <c r="CF45" i="2"/>
  <c r="CE45" i="2"/>
  <c r="CD45" i="2"/>
  <c r="CC45" i="2"/>
  <c r="CB45" i="2"/>
  <c r="CA45" i="2"/>
  <c r="BZ45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FD44" i="2"/>
  <c r="FC44" i="2"/>
  <c r="FB44" i="2"/>
  <c r="FA44" i="2"/>
  <c r="EZ44" i="2"/>
  <c r="EY44" i="2"/>
  <c r="EX44" i="2"/>
  <c r="EW44" i="2"/>
  <c r="EV44" i="2"/>
  <c r="EU44" i="2"/>
  <c r="ET44" i="2"/>
  <c r="ES44" i="2"/>
  <c r="ER44" i="2"/>
  <c r="EQ44" i="2"/>
  <c r="DV44" i="2"/>
  <c r="DU44" i="2"/>
  <c r="DT44" i="2"/>
  <c r="DS44" i="2"/>
  <c r="DR44" i="2"/>
  <c r="DQ44" i="2"/>
  <c r="DP44" i="2"/>
  <c r="DO44" i="2"/>
  <c r="DN44" i="2"/>
  <c r="DM44" i="2"/>
  <c r="DL44" i="2"/>
  <c r="DK44" i="2"/>
  <c r="DJ44" i="2"/>
  <c r="DI44" i="2"/>
  <c r="DH44" i="2"/>
  <c r="DG44" i="2"/>
  <c r="DF44" i="2"/>
  <c r="DE44" i="2"/>
  <c r="DD44" i="2"/>
  <c r="DC44" i="2"/>
  <c r="DB44" i="2"/>
  <c r="DA44" i="2"/>
  <c r="CZ44" i="2"/>
  <c r="CY44" i="2"/>
  <c r="CX44" i="2"/>
  <c r="CW44" i="2"/>
  <c r="CV44" i="2"/>
  <c r="CU44" i="2"/>
  <c r="CT44" i="2"/>
  <c r="CS44" i="2"/>
  <c r="CR44" i="2"/>
  <c r="CQ44" i="2"/>
  <c r="CP44" i="2"/>
  <c r="CO44" i="2"/>
  <c r="CN44" i="2"/>
  <c r="CM44" i="2"/>
  <c r="CL44" i="2"/>
  <c r="CK44" i="2"/>
  <c r="CJ44" i="2"/>
  <c r="CI44" i="2"/>
  <c r="CH44" i="2"/>
  <c r="CG44" i="2"/>
  <c r="CF44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FD43" i="2"/>
  <c r="FC43" i="2"/>
  <c r="FB43" i="2"/>
  <c r="FA43" i="2"/>
  <c r="EZ43" i="2"/>
  <c r="EY43" i="2"/>
  <c r="EX43" i="2"/>
  <c r="EW43" i="2"/>
  <c r="EV43" i="2"/>
  <c r="EU43" i="2"/>
  <c r="ET43" i="2"/>
  <c r="ES43" i="2"/>
  <c r="ER43" i="2"/>
  <c r="EQ43" i="2"/>
  <c r="DV43" i="2"/>
  <c r="DU43" i="2"/>
  <c r="DT43" i="2"/>
  <c r="DS43" i="2"/>
  <c r="DR43" i="2"/>
  <c r="DQ43" i="2"/>
  <c r="DP43" i="2"/>
  <c r="DO43" i="2"/>
  <c r="DN43" i="2"/>
  <c r="DM43" i="2"/>
  <c r="DL43" i="2"/>
  <c r="DK43" i="2"/>
  <c r="DJ43" i="2"/>
  <c r="DI43" i="2"/>
  <c r="DH43" i="2"/>
  <c r="DG43" i="2"/>
  <c r="DF43" i="2"/>
  <c r="DE43" i="2"/>
  <c r="DD43" i="2"/>
  <c r="DC43" i="2"/>
  <c r="DB43" i="2"/>
  <c r="DA43" i="2"/>
  <c r="CZ43" i="2"/>
  <c r="CY43" i="2"/>
  <c r="CX43" i="2"/>
  <c r="CW43" i="2"/>
  <c r="CV43" i="2"/>
  <c r="CU43" i="2"/>
  <c r="CT43" i="2"/>
  <c r="CS43" i="2"/>
  <c r="CR43" i="2"/>
  <c r="CQ43" i="2"/>
  <c r="CP43" i="2"/>
  <c r="CO43" i="2"/>
  <c r="CN43" i="2"/>
  <c r="CM43" i="2"/>
  <c r="CL43" i="2"/>
  <c r="CK43" i="2"/>
  <c r="CJ43" i="2"/>
  <c r="CI43" i="2"/>
  <c r="CH43" i="2"/>
  <c r="CG43" i="2"/>
  <c r="CF43" i="2"/>
  <c r="CE43" i="2"/>
  <c r="CD43" i="2"/>
  <c r="CC43" i="2"/>
  <c r="CB43" i="2"/>
  <c r="CA43" i="2"/>
  <c r="BZ43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FD42" i="2"/>
  <c r="FC42" i="2"/>
  <c r="FB42" i="2"/>
  <c r="FA42" i="2"/>
  <c r="EZ42" i="2"/>
  <c r="EY42" i="2"/>
  <c r="EX42" i="2"/>
  <c r="EW42" i="2"/>
  <c r="EV42" i="2"/>
  <c r="EU42" i="2"/>
  <c r="ET42" i="2"/>
  <c r="ES42" i="2"/>
  <c r="ER42" i="2"/>
  <c r="EQ42" i="2"/>
  <c r="DV42" i="2"/>
  <c r="DU42" i="2"/>
  <c r="DT42" i="2"/>
  <c r="DS42" i="2"/>
  <c r="DR42" i="2"/>
  <c r="DQ42" i="2"/>
  <c r="DP42" i="2"/>
  <c r="DO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B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FD41" i="2"/>
  <c r="FC41" i="2"/>
  <c r="FB41" i="2"/>
  <c r="FA41" i="2"/>
  <c r="EZ41" i="2"/>
  <c r="EY41" i="2"/>
  <c r="EX41" i="2"/>
  <c r="EW41" i="2"/>
  <c r="EV41" i="2"/>
  <c r="EU41" i="2"/>
  <c r="ET41" i="2"/>
  <c r="ES41" i="2"/>
  <c r="ER41" i="2"/>
  <c r="EQ41" i="2"/>
  <c r="DV41" i="2"/>
  <c r="DU41" i="2"/>
  <c r="DT41" i="2"/>
  <c r="DS41" i="2"/>
  <c r="DR41" i="2"/>
  <c r="DQ41" i="2"/>
  <c r="DP41" i="2"/>
  <c r="DO41" i="2"/>
  <c r="DN41" i="2"/>
  <c r="DM41" i="2"/>
  <c r="DL41" i="2"/>
  <c r="DK41" i="2"/>
  <c r="DJ41" i="2"/>
  <c r="DI41" i="2"/>
  <c r="DH41" i="2"/>
  <c r="DG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FD40" i="2"/>
  <c r="FC40" i="2"/>
  <c r="FB40" i="2"/>
  <c r="FA40" i="2"/>
  <c r="EZ40" i="2"/>
  <c r="EY40" i="2"/>
  <c r="EX40" i="2"/>
  <c r="EW40" i="2"/>
  <c r="EV40" i="2"/>
  <c r="EU40" i="2"/>
  <c r="ET40" i="2"/>
  <c r="ES40" i="2"/>
  <c r="ER40" i="2"/>
  <c r="EQ40" i="2"/>
  <c r="DV40" i="2"/>
  <c r="DU40" i="2"/>
  <c r="DT40" i="2"/>
  <c r="DS40" i="2"/>
  <c r="DR40" i="2"/>
  <c r="DQ40" i="2"/>
  <c r="DP40" i="2"/>
  <c r="DO40" i="2"/>
  <c r="DN40" i="2"/>
  <c r="DM40" i="2"/>
  <c r="DL40" i="2"/>
  <c r="DK40" i="2"/>
  <c r="DJ40" i="2"/>
  <c r="DI40" i="2"/>
  <c r="DH40" i="2"/>
  <c r="DG40" i="2"/>
  <c r="DF40" i="2"/>
  <c r="DE40" i="2"/>
  <c r="DD40" i="2"/>
  <c r="DC40" i="2"/>
  <c r="DB40" i="2"/>
  <c r="DA40" i="2"/>
  <c r="CZ40" i="2"/>
  <c r="CY40" i="2"/>
  <c r="CX40" i="2"/>
  <c r="CW40" i="2"/>
  <c r="CV40" i="2"/>
  <c r="CU40" i="2"/>
  <c r="CT40" i="2"/>
  <c r="CS40" i="2"/>
  <c r="CR40" i="2"/>
  <c r="CQ40" i="2"/>
  <c r="CP40" i="2"/>
  <c r="CO40" i="2"/>
  <c r="CN40" i="2"/>
  <c r="CM40" i="2"/>
  <c r="CL40" i="2"/>
  <c r="CK40" i="2"/>
  <c r="CJ40" i="2"/>
  <c r="CI40" i="2"/>
  <c r="CH40" i="2"/>
  <c r="CG40" i="2"/>
  <c r="CF40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FD39" i="2"/>
  <c r="FC39" i="2"/>
  <c r="FB39" i="2"/>
  <c r="FA39" i="2"/>
  <c r="EZ39" i="2"/>
  <c r="EY39" i="2"/>
  <c r="EX39" i="2"/>
  <c r="EW39" i="2"/>
  <c r="EV39" i="2"/>
  <c r="EU39" i="2"/>
  <c r="ET39" i="2"/>
  <c r="ES39" i="2"/>
  <c r="ER39" i="2"/>
  <c r="EQ39" i="2"/>
  <c r="DV39" i="2"/>
  <c r="DU39" i="2"/>
  <c r="DT39" i="2"/>
  <c r="DS39" i="2"/>
  <c r="DR39" i="2"/>
  <c r="DQ39" i="2"/>
  <c r="DP39" i="2"/>
  <c r="DO39" i="2"/>
  <c r="DN39" i="2"/>
  <c r="DM39" i="2"/>
  <c r="DL39" i="2"/>
  <c r="DK39" i="2"/>
  <c r="DJ39" i="2"/>
  <c r="DI39" i="2"/>
  <c r="DH39" i="2"/>
  <c r="DG39" i="2"/>
  <c r="DF39" i="2"/>
  <c r="DE39" i="2"/>
  <c r="DD39" i="2"/>
  <c r="DC39" i="2"/>
  <c r="DB39" i="2"/>
  <c r="DA39" i="2"/>
  <c r="CZ39" i="2"/>
  <c r="CY39" i="2"/>
  <c r="CX39" i="2"/>
  <c r="CW39" i="2"/>
  <c r="CV39" i="2"/>
  <c r="CU39" i="2"/>
  <c r="CT39" i="2"/>
  <c r="CS39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FD38" i="2"/>
  <c r="FC38" i="2"/>
  <c r="FB38" i="2"/>
  <c r="FA38" i="2"/>
  <c r="EZ38" i="2"/>
  <c r="EY38" i="2"/>
  <c r="EX38" i="2"/>
  <c r="EW38" i="2"/>
  <c r="EV38" i="2"/>
  <c r="EU38" i="2"/>
  <c r="ET38" i="2"/>
  <c r="ES38" i="2"/>
  <c r="ER38" i="2"/>
  <c r="EQ38" i="2"/>
  <c r="DV38" i="2"/>
  <c r="DU38" i="2"/>
  <c r="DT38" i="2"/>
  <c r="DS38" i="2"/>
  <c r="DR38" i="2"/>
  <c r="DQ38" i="2"/>
  <c r="DP38" i="2"/>
  <c r="DO38" i="2"/>
  <c r="DN38" i="2"/>
  <c r="DM38" i="2"/>
  <c r="DL38" i="2"/>
  <c r="DK38" i="2"/>
  <c r="DJ38" i="2"/>
  <c r="DI38" i="2"/>
  <c r="DH38" i="2"/>
  <c r="DG38" i="2"/>
  <c r="DF38" i="2"/>
  <c r="DE38" i="2"/>
  <c r="DD38" i="2"/>
  <c r="DC38" i="2"/>
  <c r="DB3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FD37" i="2"/>
  <c r="FC37" i="2"/>
  <c r="FB37" i="2"/>
  <c r="FA37" i="2"/>
  <c r="EZ37" i="2"/>
  <c r="EY37" i="2"/>
  <c r="EX37" i="2"/>
  <c r="EW37" i="2"/>
  <c r="EV37" i="2"/>
  <c r="EU37" i="2"/>
  <c r="ET37" i="2"/>
  <c r="ES37" i="2"/>
  <c r="ER37" i="2"/>
  <c r="EQ37" i="2"/>
  <c r="DV37" i="2"/>
  <c r="DU37" i="2"/>
  <c r="DT37" i="2"/>
  <c r="DS37" i="2"/>
  <c r="DR37" i="2"/>
  <c r="DQ37" i="2"/>
  <c r="DP37" i="2"/>
  <c r="DO37" i="2"/>
  <c r="DN37" i="2"/>
  <c r="DM37" i="2"/>
  <c r="DL37" i="2"/>
  <c r="DK37" i="2"/>
  <c r="DJ37" i="2"/>
  <c r="DI37" i="2"/>
  <c r="DH37" i="2"/>
  <c r="DG37" i="2"/>
  <c r="DF37" i="2"/>
  <c r="DE37" i="2"/>
  <c r="DD37" i="2"/>
  <c r="DC37" i="2"/>
  <c r="DB37" i="2"/>
  <c r="DA37" i="2"/>
  <c r="CZ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CI37" i="2"/>
  <c r="CH37" i="2"/>
  <c r="CG37" i="2"/>
  <c r="CF37" i="2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FD36" i="2"/>
  <c r="FC36" i="2"/>
  <c r="FB36" i="2"/>
  <c r="FA36" i="2"/>
  <c r="EZ36" i="2"/>
  <c r="EY36" i="2"/>
  <c r="EX36" i="2"/>
  <c r="EW36" i="2"/>
  <c r="EV36" i="2"/>
  <c r="EU36" i="2"/>
  <c r="ET36" i="2"/>
  <c r="ES36" i="2"/>
  <c r="ER36" i="2"/>
  <c r="EQ36" i="2"/>
  <c r="DV36" i="2"/>
  <c r="DU36" i="2"/>
  <c r="DT36" i="2"/>
  <c r="DS36" i="2"/>
  <c r="DR36" i="2"/>
  <c r="DQ36" i="2"/>
  <c r="DP36" i="2"/>
  <c r="DO36" i="2"/>
  <c r="DN36" i="2"/>
  <c r="DM36" i="2"/>
  <c r="DL36" i="2"/>
  <c r="DK36" i="2"/>
  <c r="DJ36" i="2"/>
  <c r="DI36" i="2"/>
  <c r="DH36" i="2"/>
  <c r="DG36" i="2"/>
  <c r="DF36" i="2"/>
  <c r="DE36" i="2"/>
  <c r="DD36" i="2"/>
  <c r="DC36" i="2"/>
  <c r="DB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O36" i="2"/>
  <c r="CN36" i="2"/>
  <c r="CM36" i="2"/>
  <c r="CL36" i="2"/>
  <c r="CK36" i="2"/>
  <c r="CJ36" i="2"/>
  <c r="CI36" i="2"/>
  <c r="CH36" i="2"/>
  <c r="CG36" i="2"/>
  <c r="CF36" i="2"/>
  <c r="CE36" i="2"/>
  <c r="CD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FD35" i="2"/>
  <c r="FC35" i="2"/>
  <c r="FB35" i="2"/>
  <c r="FA35" i="2"/>
  <c r="EZ35" i="2"/>
  <c r="EY35" i="2"/>
  <c r="EX35" i="2"/>
  <c r="EW35" i="2"/>
  <c r="EV35" i="2"/>
  <c r="EU35" i="2"/>
  <c r="ET35" i="2"/>
  <c r="ES35" i="2"/>
  <c r="ER35" i="2"/>
  <c r="EQ35" i="2"/>
  <c r="DV35" i="2"/>
  <c r="DU35" i="2"/>
  <c r="DT35" i="2"/>
  <c r="DS35" i="2"/>
  <c r="DR35" i="2"/>
  <c r="DQ35" i="2"/>
  <c r="DP35" i="2"/>
  <c r="DO35" i="2"/>
  <c r="DN35" i="2"/>
  <c r="DM35" i="2"/>
  <c r="DL35" i="2"/>
  <c r="DK35" i="2"/>
  <c r="DJ35" i="2"/>
  <c r="DI35" i="2"/>
  <c r="DH35" i="2"/>
  <c r="DG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FD34" i="2"/>
  <c r="FC34" i="2"/>
  <c r="FB34" i="2"/>
  <c r="FA34" i="2"/>
  <c r="EZ34" i="2"/>
  <c r="EY34" i="2"/>
  <c r="EX34" i="2"/>
  <c r="EW34" i="2"/>
  <c r="EV34" i="2"/>
  <c r="EU34" i="2"/>
  <c r="ET34" i="2"/>
  <c r="ES34" i="2"/>
  <c r="ER34" i="2"/>
  <c r="EQ34" i="2"/>
  <c r="DV34" i="2"/>
  <c r="DU34" i="2"/>
  <c r="DT34" i="2"/>
  <c r="DS34" i="2"/>
  <c r="DR34" i="2"/>
  <c r="DQ34" i="2"/>
  <c r="DP34" i="2"/>
  <c r="DO34" i="2"/>
  <c r="DN34" i="2"/>
  <c r="DM34" i="2"/>
  <c r="DL34" i="2"/>
  <c r="DK34" i="2"/>
  <c r="DJ34" i="2"/>
  <c r="DI34" i="2"/>
  <c r="DH34" i="2"/>
  <c r="DG34" i="2"/>
  <c r="DF34" i="2"/>
  <c r="DE34" i="2"/>
  <c r="DD34" i="2"/>
  <c r="DC34" i="2"/>
  <c r="DB34" i="2"/>
  <c r="DA34" i="2"/>
  <c r="CZ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FD33" i="2"/>
  <c r="FC33" i="2"/>
  <c r="FB33" i="2"/>
  <c r="FA33" i="2"/>
  <c r="EZ33" i="2"/>
  <c r="EY33" i="2"/>
  <c r="EX33" i="2"/>
  <c r="EW33" i="2"/>
  <c r="EV33" i="2"/>
  <c r="EU33" i="2"/>
  <c r="ET33" i="2"/>
  <c r="ES33" i="2"/>
  <c r="ER33" i="2"/>
  <c r="EQ33" i="2"/>
  <c r="DV33" i="2"/>
  <c r="DU33" i="2"/>
  <c r="DT33" i="2"/>
  <c r="DS33" i="2"/>
  <c r="DR33" i="2"/>
  <c r="DQ33" i="2"/>
  <c r="DP33" i="2"/>
  <c r="DO33" i="2"/>
  <c r="DN33" i="2"/>
  <c r="DM33" i="2"/>
  <c r="DL33" i="2"/>
  <c r="DK33" i="2"/>
  <c r="DJ33" i="2"/>
  <c r="DI33" i="2"/>
  <c r="DH33" i="2"/>
  <c r="DG33" i="2"/>
  <c r="DF33" i="2"/>
  <c r="DE33" i="2"/>
  <c r="DD33" i="2"/>
  <c r="DC33" i="2"/>
  <c r="DB33" i="2"/>
  <c r="DA33" i="2"/>
  <c r="CZ33" i="2"/>
  <c r="CY33" i="2"/>
  <c r="CX33" i="2"/>
  <c r="CW33" i="2"/>
  <c r="CV33" i="2"/>
  <c r="CU33" i="2"/>
  <c r="CT33" i="2"/>
  <c r="CS33" i="2"/>
  <c r="CR33" i="2"/>
  <c r="CQ33" i="2"/>
  <c r="CP33" i="2"/>
  <c r="CO33" i="2"/>
  <c r="CN33" i="2"/>
  <c r="CM33" i="2"/>
  <c r="CL33" i="2"/>
  <c r="CK33" i="2"/>
  <c r="CJ33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FD32" i="2"/>
  <c r="FC32" i="2"/>
  <c r="FB32" i="2"/>
  <c r="FA32" i="2"/>
  <c r="EZ32" i="2"/>
  <c r="EY32" i="2"/>
  <c r="EX32" i="2"/>
  <c r="EW32" i="2"/>
  <c r="EV32" i="2"/>
  <c r="EU32" i="2"/>
  <c r="ET32" i="2"/>
  <c r="ES32" i="2"/>
  <c r="ER32" i="2"/>
  <c r="EQ32" i="2"/>
  <c r="DV32" i="2"/>
  <c r="DU32" i="2"/>
  <c r="DT32" i="2"/>
  <c r="DS32" i="2"/>
  <c r="DR32" i="2"/>
  <c r="DQ32" i="2"/>
  <c r="DP32" i="2"/>
  <c r="DO32" i="2"/>
  <c r="DN32" i="2"/>
  <c r="DM32" i="2"/>
  <c r="DL32" i="2"/>
  <c r="DK32" i="2"/>
  <c r="DJ32" i="2"/>
  <c r="DI32" i="2"/>
  <c r="DH32" i="2"/>
  <c r="DG32" i="2"/>
  <c r="DF32" i="2"/>
  <c r="DE32" i="2"/>
  <c r="DD32" i="2"/>
  <c r="DC32" i="2"/>
  <c r="DB32" i="2"/>
  <c r="DA32" i="2"/>
  <c r="CZ32" i="2"/>
  <c r="CY32" i="2"/>
  <c r="CX32" i="2"/>
  <c r="CW32" i="2"/>
  <c r="CV32" i="2"/>
  <c r="CU32" i="2"/>
  <c r="CT32" i="2"/>
  <c r="CS32" i="2"/>
  <c r="CR32" i="2"/>
  <c r="CQ32" i="2"/>
  <c r="CP32" i="2"/>
  <c r="CO32" i="2"/>
  <c r="CN32" i="2"/>
  <c r="CM32" i="2"/>
  <c r="CL32" i="2"/>
  <c r="CK32" i="2"/>
  <c r="CJ32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FD31" i="2"/>
  <c r="FC31" i="2"/>
  <c r="FB31" i="2"/>
  <c r="FA31" i="2"/>
  <c r="EZ31" i="2"/>
  <c r="EY31" i="2"/>
  <c r="EX31" i="2"/>
  <c r="EW31" i="2"/>
  <c r="EV31" i="2"/>
  <c r="EU31" i="2"/>
  <c r="ET31" i="2"/>
  <c r="ES31" i="2"/>
  <c r="ER31" i="2"/>
  <c r="EQ31" i="2"/>
  <c r="DV31" i="2"/>
  <c r="DU31" i="2"/>
  <c r="DT31" i="2"/>
  <c r="DS31" i="2"/>
  <c r="DR31" i="2"/>
  <c r="DQ31" i="2"/>
  <c r="DP31" i="2"/>
  <c r="DO31" i="2"/>
  <c r="DN31" i="2"/>
  <c r="DM31" i="2"/>
  <c r="DL31" i="2"/>
  <c r="DK31" i="2"/>
  <c r="DJ31" i="2"/>
  <c r="DI31" i="2"/>
  <c r="DH31" i="2"/>
  <c r="DG31" i="2"/>
  <c r="DF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FD30" i="2"/>
  <c r="FC30" i="2"/>
  <c r="FB30" i="2"/>
  <c r="FA30" i="2"/>
  <c r="EZ30" i="2"/>
  <c r="EY30" i="2"/>
  <c r="EX30" i="2"/>
  <c r="EW30" i="2"/>
  <c r="EV30" i="2"/>
  <c r="EU30" i="2"/>
  <c r="ET30" i="2"/>
  <c r="ES30" i="2"/>
  <c r="ER30" i="2"/>
  <c r="EQ30" i="2"/>
  <c r="DV30" i="2"/>
  <c r="DU30" i="2"/>
  <c r="DT30" i="2"/>
  <c r="DS30" i="2"/>
  <c r="DR30" i="2"/>
  <c r="DQ30" i="2"/>
  <c r="DP30" i="2"/>
  <c r="DO30" i="2"/>
  <c r="DN30" i="2"/>
  <c r="DM30" i="2"/>
  <c r="DL30" i="2"/>
  <c r="DK30" i="2"/>
  <c r="DJ30" i="2"/>
  <c r="DI30" i="2"/>
  <c r="DH30" i="2"/>
  <c r="DG30" i="2"/>
  <c r="DF30" i="2"/>
  <c r="DE30" i="2"/>
  <c r="DD30" i="2"/>
  <c r="DC30" i="2"/>
  <c r="DB30" i="2"/>
  <c r="DA30" i="2"/>
  <c r="CZ30" i="2"/>
  <c r="CY30" i="2"/>
  <c r="CX30" i="2"/>
  <c r="CW30" i="2"/>
  <c r="CV30" i="2"/>
  <c r="CU30" i="2"/>
  <c r="CT30" i="2"/>
  <c r="CS30" i="2"/>
  <c r="CR30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FD29" i="2"/>
  <c r="FC29" i="2"/>
  <c r="FB29" i="2"/>
  <c r="FA29" i="2"/>
  <c r="EZ29" i="2"/>
  <c r="EY29" i="2"/>
  <c r="EX29" i="2"/>
  <c r="EW29" i="2"/>
  <c r="EV29" i="2"/>
  <c r="EU29" i="2"/>
  <c r="ET29" i="2"/>
  <c r="ES29" i="2"/>
  <c r="ER29" i="2"/>
  <c r="EQ29" i="2"/>
  <c r="DV29" i="2"/>
  <c r="DU29" i="2"/>
  <c r="DT29" i="2"/>
  <c r="DS29" i="2"/>
  <c r="DR29" i="2"/>
  <c r="DQ29" i="2"/>
  <c r="DP29" i="2"/>
  <c r="DO29" i="2"/>
  <c r="DN29" i="2"/>
  <c r="DM29" i="2"/>
  <c r="DL29" i="2"/>
  <c r="DK29" i="2"/>
  <c r="DJ29" i="2"/>
  <c r="DI29" i="2"/>
  <c r="DH29" i="2"/>
  <c r="DG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FD28" i="2"/>
  <c r="FC28" i="2"/>
  <c r="FB28" i="2"/>
  <c r="FA28" i="2"/>
  <c r="EZ28" i="2"/>
  <c r="EY28" i="2"/>
  <c r="EX28" i="2"/>
  <c r="EW28" i="2"/>
  <c r="EV28" i="2"/>
  <c r="EU28" i="2"/>
  <c r="ET28" i="2"/>
  <c r="ES28" i="2"/>
  <c r="ER28" i="2"/>
  <c r="EQ28" i="2"/>
  <c r="DV28" i="2"/>
  <c r="DU28" i="2"/>
  <c r="DT28" i="2"/>
  <c r="DS28" i="2"/>
  <c r="DR28" i="2"/>
  <c r="DQ28" i="2"/>
  <c r="DP28" i="2"/>
  <c r="DO28" i="2"/>
  <c r="DN28" i="2"/>
  <c r="DM28" i="2"/>
  <c r="DL28" i="2"/>
  <c r="DK28" i="2"/>
  <c r="DJ28" i="2"/>
  <c r="DI28" i="2"/>
  <c r="DH28" i="2"/>
  <c r="DG28" i="2"/>
  <c r="DF28" i="2"/>
  <c r="DE28" i="2"/>
  <c r="DD28" i="2"/>
  <c r="DC28" i="2"/>
  <c r="DB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E28" i="2"/>
  <c r="CD28" i="2"/>
  <c r="CC28" i="2"/>
  <c r="CB28" i="2"/>
  <c r="CA28" i="2"/>
  <c r="BZ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FD27" i="2"/>
  <c r="FC27" i="2"/>
  <c r="FB27" i="2"/>
  <c r="FA27" i="2"/>
  <c r="EZ27" i="2"/>
  <c r="EY27" i="2"/>
  <c r="EX27" i="2"/>
  <c r="EW27" i="2"/>
  <c r="EV27" i="2"/>
  <c r="EU27" i="2"/>
  <c r="ET27" i="2"/>
  <c r="ES27" i="2"/>
  <c r="ER27" i="2"/>
  <c r="EQ27" i="2"/>
  <c r="DV27" i="2"/>
  <c r="DU27" i="2"/>
  <c r="DT27" i="2"/>
  <c r="DS27" i="2"/>
  <c r="DR27" i="2"/>
  <c r="DQ27" i="2"/>
  <c r="DP27" i="2"/>
  <c r="DO27" i="2"/>
  <c r="DN27" i="2"/>
  <c r="DM27" i="2"/>
  <c r="DL27" i="2"/>
  <c r="DK27" i="2"/>
  <c r="DJ27" i="2"/>
  <c r="DI27" i="2"/>
  <c r="DH27" i="2"/>
  <c r="DG27" i="2"/>
  <c r="DF27" i="2"/>
  <c r="DE27" i="2"/>
  <c r="DD27" i="2"/>
  <c r="DC27" i="2"/>
  <c r="DB27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CI27" i="2"/>
  <c r="CH27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FD26" i="2"/>
  <c r="FC26" i="2"/>
  <c r="FB26" i="2"/>
  <c r="FA26" i="2"/>
  <c r="EZ26" i="2"/>
  <c r="EY26" i="2"/>
  <c r="EX26" i="2"/>
  <c r="EW26" i="2"/>
  <c r="EV26" i="2"/>
  <c r="EU26" i="2"/>
  <c r="ET26" i="2"/>
  <c r="ES26" i="2"/>
  <c r="ER26" i="2"/>
  <c r="EQ26" i="2"/>
  <c r="DV26" i="2"/>
  <c r="DU26" i="2"/>
  <c r="DT26" i="2"/>
  <c r="DS26" i="2"/>
  <c r="DR26" i="2"/>
  <c r="DQ26" i="2"/>
  <c r="DP26" i="2"/>
  <c r="DO26" i="2"/>
  <c r="DN26" i="2"/>
  <c r="DM26" i="2"/>
  <c r="DL26" i="2"/>
  <c r="DK26" i="2"/>
  <c r="DJ26" i="2"/>
  <c r="DI26" i="2"/>
  <c r="DH26" i="2"/>
  <c r="DG26" i="2"/>
  <c r="DF26" i="2"/>
  <c r="DE26" i="2"/>
  <c r="DD26" i="2"/>
  <c r="DC26" i="2"/>
  <c r="DB26" i="2"/>
  <c r="DA26" i="2"/>
  <c r="CZ26" i="2"/>
  <c r="CY26" i="2"/>
  <c r="CX26" i="2"/>
  <c r="CW26" i="2"/>
  <c r="CV26" i="2"/>
  <c r="CU26" i="2"/>
  <c r="CT26" i="2"/>
  <c r="CS26" i="2"/>
  <c r="CR26" i="2"/>
  <c r="CQ26" i="2"/>
  <c r="CP26" i="2"/>
  <c r="CO26" i="2"/>
  <c r="CN26" i="2"/>
  <c r="CM26" i="2"/>
  <c r="CL26" i="2"/>
  <c r="CK26" i="2"/>
  <c r="CJ26" i="2"/>
  <c r="CI26" i="2"/>
  <c r="CH26" i="2"/>
  <c r="CG26" i="2"/>
  <c r="CF26" i="2"/>
  <c r="CE26" i="2"/>
  <c r="CD26" i="2"/>
  <c r="CC26" i="2"/>
  <c r="CB26" i="2"/>
  <c r="CA26" i="2"/>
  <c r="BZ26" i="2"/>
  <c r="BY26" i="2"/>
  <c r="BX26" i="2"/>
  <c r="BW26" i="2"/>
  <c r="BV26" i="2"/>
  <c r="BU26" i="2"/>
  <c r="BT26" i="2"/>
  <c r="BS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FD25" i="2"/>
  <c r="FC25" i="2"/>
  <c r="FB25" i="2"/>
  <c r="FA25" i="2"/>
  <c r="EZ25" i="2"/>
  <c r="EY25" i="2"/>
  <c r="EX25" i="2"/>
  <c r="EW25" i="2"/>
  <c r="EV25" i="2"/>
  <c r="EU25" i="2"/>
  <c r="ET25" i="2"/>
  <c r="ES25" i="2"/>
  <c r="ER25" i="2"/>
  <c r="EQ25" i="2"/>
  <c r="DV25" i="2"/>
  <c r="DU25" i="2"/>
  <c r="DT25" i="2"/>
  <c r="DS25" i="2"/>
  <c r="DR25" i="2"/>
  <c r="DQ25" i="2"/>
  <c r="DP25" i="2"/>
  <c r="DO25" i="2"/>
  <c r="DN25" i="2"/>
  <c r="DM25" i="2"/>
  <c r="DL25" i="2"/>
  <c r="DK25" i="2"/>
  <c r="DJ25" i="2"/>
  <c r="DI25" i="2"/>
  <c r="DH25" i="2"/>
  <c r="DG25" i="2"/>
  <c r="DF25" i="2"/>
  <c r="DE25" i="2"/>
  <c r="DD25" i="2"/>
  <c r="DC25" i="2"/>
  <c r="DB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E25" i="2"/>
  <c r="CD25" i="2"/>
  <c r="CC25" i="2"/>
  <c r="CB25" i="2"/>
  <c r="CA25" i="2"/>
  <c r="BZ25" i="2"/>
  <c r="BY25" i="2"/>
  <c r="BX25" i="2"/>
  <c r="BW25" i="2"/>
  <c r="BV25" i="2"/>
  <c r="BU25" i="2"/>
  <c r="BT25" i="2"/>
  <c r="BS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FD24" i="2"/>
  <c r="FC24" i="2"/>
  <c r="FB24" i="2"/>
  <c r="FA24" i="2"/>
  <c r="EZ24" i="2"/>
  <c r="EY24" i="2"/>
  <c r="EX24" i="2"/>
  <c r="EW24" i="2"/>
  <c r="EV24" i="2"/>
  <c r="EU24" i="2"/>
  <c r="ET24" i="2"/>
  <c r="ES24" i="2"/>
  <c r="ER24" i="2"/>
  <c r="EQ24" i="2"/>
  <c r="DV24" i="2"/>
  <c r="DU24" i="2"/>
  <c r="DT24" i="2"/>
  <c r="DS24" i="2"/>
  <c r="DR24" i="2"/>
  <c r="DQ24" i="2"/>
  <c r="DP24" i="2"/>
  <c r="DO24" i="2"/>
  <c r="DN24" i="2"/>
  <c r="DM24" i="2"/>
  <c r="DL24" i="2"/>
  <c r="DK24" i="2"/>
  <c r="DJ24" i="2"/>
  <c r="DI24" i="2"/>
  <c r="DH24" i="2"/>
  <c r="DG24" i="2"/>
  <c r="DF24" i="2"/>
  <c r="DE24" i="2"/>
  <c r="DD24" i="2"/>
  <c r="DC24" i="2"/>
  <c r="DB24" i="2"/>
  <c r="DA24" i="2"/>
  <c r="CZ24" i="2"/>
  <c r="CY24" i="2"/>
  <c r="CX24" i="2"/>
  <c r="CW24" i="2"/>
  <c r="CV24" i="2"/>
  <c r="CU24" i="2"/>
  <c r="CT24" i="2"/>
  <c r="CS24" i="2"/>
  <c r="CR24" i="2"/>
  <c r="CQ24" i="2"/>
  <c r="CP24" i="2"/>
  <c r="CO24" i="2"/>
  <c r="CN24" i="2"/>
  <c r="CM24" i="2"/>
  <c r="CL24" i="2"/>
  <c r="CK24" i="2"/>
  <c r="CJ24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FD23" i="2"/>
  <c r="FC23" i="2"/>
  <c r="FB23" i="2"/>
  <c r="FA23" i="2"/>
  <c r="EZ23" i="2"/>
  <c r="EY23" i="2"/>
  <c r="EX23" i="2"/>
  <c r="EW23" i="2"/>
  <c r="EV23" i="2"/>
  <c r="EU23" i="2"/>
  <c r="ET23" i="2"/>
  <c r="ES23" i="2"/>
  <c r="ER23" i="2"/>
  <c r="EQ23" i="2"/>
  <c r="DV23" i="2"/>
  <c r="DU23" i="2"/>
  <c r="DT23" i="2"/>
  <c r="DS23" i="2"/>
  <c r="DR23" i="2"/>
  <c r="DQ23" i="2"/>
  <c r="DP23" i="2"/>
  <c r="DO23" i="2"/>
  <c r="DN23" i="2"/>
  <c r="DM23" i="2"/>
  <c r="DL23" i="2"/>
  <c r="DK23" i="2"/>
  <c r="DJ23" i="2"/>
  <c r="DI23" i="2"/>
  <c r="DH23" i="2"/>
  <c r="DG23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FD22" i="2"/>
  <c r="FC22" i="2"/>
  <c r="FB22" i="2"/>
  <c r="FA22" i="2"/>
  <c r="EZ22" i="2"/>
  <c r="EY22" i="2"/>
  <c r="EX22" i="2"/>
  <c r="EW22" i="2"/>
  <c r="EV22" i="2"/>
  <c r="EU22" i="2"/>
  <c r="ET22" i="2"/>
  <c r="ES22" i="2"/>
  <c r="ER22" i="2"/>
  <c r="EQ22" i="2"/>
  <c r="DV22" i="2"/>
  <c r="DU22" i="2"/>
  <c r="DT22" i="2"/>
  <c r="DS22" i="2"/>
  <c r="DR22" i="2"/>
  <c r="DQ22" i="2"/>
  <c r="DP22" i="2"/>
  <c r="DO22" i="2"/>
  <c r="DN22" i="2"/>
  <c r="DM22" i="2"/>
  <c r="DL22" i="2"/>
  <c r="DK22" i="2"/>
  <c r="DJ22" i="2"/>
  <c r="DI22" i="2"/>
  <c r="DH22" i="2"/>
  <c r="DG22" i="2"/>
  <c r="DF22" i="2"/>
  <c r="DE22" i="2"/>
  <c r="DD22" i="2"/>
  <c r="DC22" i="2"/>
  <c r="DB22" i="2"/>
  <c r="DA22" i="2"/>
  <c r="CZ22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CM22" i="2"/>
  <c r="CL22" i="2"/>
  <c r="CK22" i="2"/>
  <c r="CJ22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FD21" i="2"/>
  <c r="FC21" i="2"/>
  <c r="FB21" i="2"/>
  <c r="FA21" i="2"/>
  <c r="EZ21" i="2"/>
  <c r="EY21" i="2"/>
  <c r="EX21" i="2"/>
  <c r="EW21" i="2"/>
  <c r="EV21" i="2"/>
  <c r="EU21" i="2"/>
  <c r="ET21" i="2"/>
  <c r="ES21" i="2"/>
  <c r="ER21" i="2"/>
  <c r="EQ21" i="2"/>
  <c r="DV21" i="2"/>
  <c r="DU21" i="2"/>
  <c r="DT21" i="2"/>
  <c r="DS21" i="2"/>
  <c r="DR21" i="2"/>
  <c r="DQ21" i="2"/>
  <c r="DP21" i="2"/>
  <c r="DO21" i="2"/>
  <c r="DN21" i="2"/>
  <c r="DM21" i="2"/>
  <c r="DL21" i="2"/>
  <c r="DK21" i="2"/>
  <c r="DJ21" i="2"/>
  <c r="DI21" i="2"/>
  <c r="DH21" i="2"/>
  <c r="DG21" i="2"/>
  <c r="DF21" i="2"/>
  <c r="DE21" i="2"/>
  <c r="DD21" i="2"/>
  <c r="DC21" i="2"/>
  <c r="DB21" i="2"/>
  <c r="DA21" i="2"/>
  <c r="CZ21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FD20" i="2"/>
  <c r="FC20" i="2"/>
  <c r="FB20" i="2"/>
  <c r="FA20" i="2"/>
  <c r="EZ20" i="2"/>
  <c r="EY20" i="2"/>
  <c r="EX20" i="2"/>
  <c r="EW20" i="2"/>
  <c r="EV20" i="2"/>
  <c r="EU20" i="2"/>
  <c r="ET20" i="2"/>
  <c r="ES20" i="2"/>
  <c r="ER20" i="2"/>
  <c r="EQ20" i="2"/>
  <c r="DV20" i="2"/>
  <c r="DU20" i="2"/>
  <c r="DT20" i="2"/>
  <c r="DS20" i="2"/>
  <c r="DR20" i="2"/>
  <c r="DQ20" i="2"/>
  <c r="DP20" i="2"/>
  <c r="DO20" i="2"/>
  <c r="DN20" i="2"/>
  <c r="DM20" i="2"/>
  <c r="DL20" i="2"/>
  <c r="DK20" i="2"/>
  <c r="DJ20" i="2"/>
  <c r="DI20" i="2"/>
  <c r="DH20" i="2"/>
  <c r="DG20" i="2"/>
  <c r="DF20" i="2"/>
  <c r="DE20" i="2"/>
  <c r="DD20" i="2"/>
  <c r="DC20" i="2"/>
  <c r="DB20" i="2"/>
  <c r="DA20" i="2"/>
  <c r="CZ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CK20" i="2"/>
  <c r="CJ20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FD19" i="2"/>
  <c r="FC19" i="2"/>
  <c r="FB19" i="2"/>
  <c r="FA19" i="2"/>
  <c r="EZ19" i="2"/>
  <c r="EY19" i="2"/>
  <c r="EX19" i="2"/>
  <c r="EW19" i="2"/>
  <c r="EV19" i="2"/>
  <c r="EU19" i="2"/>
  <c r="ET19" i="2"/>
  <c r="ES19" i="2"/>
  <c r="ER19" i="2"/>
  <c r="EQ19" i="2"/>
  <c r="DV19" i="2"/>
  <c r="DU19" i="2"/>
  <c r="DT19" i="2"/>
  <c r="DS19" i="2"/>
  <c r="DR19" i="2"/>
  <c r="DQ19" i="2"/>
  <c r="DP19" i="2"/>
  <c r="DO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B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FD18" i="2"/>
  <c r="FC18" i="2"/>
  <c r="FB18" i="2"/>
  <c r="FA18" i="2"/>
  <c r="EZ18" i="2"/>
  <c r="EY18" i="2"/>
  <c r="EX18" i="2"/>
  <c r="EW18" i="2"/>
  <c r="EV18" i="2"/>
  <c r="EU18" i="2"/>
  <c r="ET18" i="2"/>
  <c r="ES18" i="2"/>
  <c r="ER18" i="2"/>
  <c r="EQ18" i="2"/>
  <c r="DV18" i="2"/>
  <c r="DU18" i="2"/>
  <c r="DT18" i="2"/>
  <c r="DS18" i="2"/>
  <c r="DR18" i="2"/>
  <c r="DQ18" i="2"/>
  <c r="DP18" i="2"/>
  <c r="DO18" i="2"/>
  <c r="DN18" i="2"/>
  <c r="DM18" i="2"/>
  <c r="DL18" i="2"/>
  <c r="DK18" i="2"/>
  <c r="DJ18" i="2"/>
  <c r="DI18" i="2"/>
  <c r="DH18" i="2"/>
  <c r="DG18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FD17" i="2"/>
  <c r="FC17" i="2"/>
  <c r="FB17" i="2"/>
  <c r="FA17" i="2"/>
  <c r="EZ17" i="2"/>
  <c r="EY17" i="2"/>
  <c r="EX17" i="2"/>
  <c r="EW17" i="2"/>
  <c r="EV17" i="2"/>
  <c r="EU17" i="2"/>
  <c r="ET17" i="2"/>
  <c r="ES17" i="2"/>
  <c r="ER17" i="2"/>
  <c r="EQ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FD16" i="2"/>
  <c r="FC16" i="2"/>
  <c r="FB16" i="2"/>
  <c r="FA16" i="2"/>
  <c r="EZ16" i="2"/>
  <c r="EY16" i="2"/>
  <c r="EX16" i="2"/>
  <c r="EW16" i="2"/>
  <c r="EV16" i="2"/>
  <c r="EU16" i="2"/>
  <c r="ET16" i="2"/>
  <c r="ES16" i="2"/>
  <c r="ER16" i="2"/>
  <c r="EQ16" i="2"/>
  <c r="DV16" i="2"/>
  <c r="DU16" i="2"/>
  <c r="DT16" i="2"/>
  <c r="DS16" i="2"/>
  <c r="DR16" i="2"/>
  <c r="DQ16" i="2"/>
  <c r="DP16" i="2"/>
  <c r="DO16" i="2"/>
  <c r="DN16" i="2"/>
  <c r="DM16" i="2"/>
  <c r="DL16" i="2"/>
  <c r="DK16" i="2"/>
  <c r="DJ16" i="2"/>
  <c r="DI16" i="2"/>
  <c r="DH16" i="2"/>
  <c r="DG16" i="2"/>
  <c r="DF16" i="2"/>
  <c r="DE16" i="2"/>
  <c r="DD16" i="2"/>
  <c r="DC16" i="2"/>
  <c r="DB16" i="2"/>
  <c r="DA16" i="2"/>
  <c r="CZ16" i="2"/>
  <c r="CY16" i="2"/>
  <c r="CX16" i="2"/>
  <c r="CW16" i="2"/>
  <c r="CV16" i="2"/>
  <c r="CU16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FD15" i="2"/>
  <c r="FC15" i="2"/>
  <c r="FB15" i="2"/>
  <c r="FA15" i="2"/>
  <c r="EZ15" i="2"/>
  <c r="EY15" i="2"/>
  <c r="EX15" i="2"/>
  <c r="EW15" i="2"/>
  <c r="EV15" i="2"/>
  <c r="EU15" i="2"/>
  <c r="ET15" i="2"/>
  <c r="ES15" i="2"/>
  <c r="ER15" i="2"/>
  <c r="EQ15" i="2"/>
  <c r="DV15" i="2"/>
  <c r="DU15" i="2"/>
  <c r="DT15" i="2"/>
  <c r="DS15" i="2"/>
  <c r="DR15" i="2"/>
  <c r="DQ15" i="2"/>
  <c r="DP15" i="2"/>
  <c r="DO15" i="2"/>
  <c r="DN15" i="2"/>
  <c r="DM15" i="2"/>
  <c r="DL15" i="2"/>
  <c r="DK15" i="2"/>
  <c r="DJ15" i="2"/>
  <c r="DI15" i="2"/>
  <c r="DH15" i="2"/>
  <c r="DG15" i="2"/>
  <c r="DF15" i="2"/>
  <c r="DE15" i="2"/>
  <c r="DD15" i="2"/>
  <c r="DC15" i="2"/>
  <c r="DB15" i="2"/>
  <c r="DA15" i="2"/>
  <c r="CZ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FD14" i="2"/>
  <c r="FC14" i="2"/>
  <c r="FB14" i="2"/>
  <c r="FA14" i="2"/>
  <c r="EZ14" i="2"/>
  <c r="EY14" i="2"/>
  <c r="EX14" i="2"/>
  <c r="EW14" i="2"/>
  <c r="EV14" i="2"/>
  <c r="EU14" i="2"/>
  <c r="ET14" i="2"/>
  <c r="ES14" i="2"/>
  <c r="ER14" i="2"/>
  <c r="EQ14" i="2"/>
  <c r="DV14" i="2"/>
  <c r="DU14" i="2"/>
  <c r="DT14" i="2"/>
  <c r="DS14" i="2"/>
  <c r="DR14" i="2"/>
  <c r="DQ14" i="2"/>
  <c r="DP14" i="2"/>
  <c r="DO14" i="2"/>
  <c r="DN14" i="2"/>
  <c r="DM14" i="2"/>
  <c r="DL14" i="2"/>
  <c r="DK14" i="2"/>
  <c r="DJ14" i="2"/>
  <c r="DI14" i="2"/>
  <c r="DH14" i="2"/>
  <c r="DG14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FD13" i="2"/>
  <c r="FC13" i="2"/>
  <c r="FB13" i="2"/>
  <c r="FA13" i="2"/>
  <c r="EZ13" i="2"/>
  <c r="EY13" i="2"/>
  <c r="EX13" i="2"/>
  <c r="EW13" i="2"/>
  <c r="EV13" i="2"/>
  <c r="EU13" i="2"/>
  <c r="ET13" i="2"/>
  <c r="ES13" i="2"/>
  <c r="ER13" i="2"/>
  <c r="EQ13" i="2"/>
  <c r="DV13" i="2"/>
  <c r="DU13" i="2"/>
  <c r="DT13" i="2"/>
  <c r="DS13" i="2"/>
  <c r="DR13" i="2"/>
  <c r="DQ13" i="2"/>
  <c r="DP13" i="2"/>
  <c r="DO13" i="2"/>
  <c r="DN13" i="2"/>
  <c r="DM13" i="2"/>
  <c r="DL13" i="2"/>
  <c r="DK13" i="2"/>
  <c r="DJ13" i="2"/>
  <c r="DI13" i="2"/>
  <c r="DH13" i="2"/>
  <c r="DG13" i="2"/>
  <c r="DF13" i="2"/>
  <c r="DE13" i="2"/>
  <c r="DD13" i="2"/>
  <c r="DC13" i="2"/>
  <c r="DB13" i="2"/>
  <c r="DA13" i="2"/>
  <c r="CZ13" i="2"/>
  <c r="CY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FD12" i="2"/>
  <c r="FC12" i="2"/>
  <c r="FB12" i="2"/>
  <c r="FA12" i="2"/>
  <c r="EZ12" i="2"/>
  <c r="EY12" i="2"/>
  <c r="EX12" i="2"/>
  <c r="EW12" i="2"/>
  <c r="EV12" i="2"/>
  <c r="EU12" i="2"/>
  <c r="ET12" i="2"/>
  <c r="ES12" i="2"/>
  <c r="ER12" i="2"/>
  <c r="EQ12" i="2"/>
  <c r="DV12" i="2"/>
  <c r="DU12" i="2"/>
  <c r="DT12" i="2"/>
  <c r="DS12" i="2"/>
  <c r="DR12" i="2"/>
  <c r="DQ12" i="2"/>
  <c r="DP12" i="2"/>
  <c r="DO12" i="2"/>
  <c r="DN12" i="2"/>
  <c r="DM12" i="2"/>
  <c r="DL12" i="2"/>
  <c r="DK12" i="2"/>
  <c r="DJ12" i="2"/>
  <c r="DI12" i="2"/>
  <c r="DH12" i="2"/>
  <c r="DG12" i="2"/>
  <c r="DF12" i="2"/>
  <c r="DE12" i="2"/>
  <c r="DD12" i="2"/>
  <c r="DC12" i="2"/>
  <c r="DB12" i="2"/>
  <c r="DA12" i="2"/>
  <c r="CZ12" i="2"/>
  <c r="CY12" i="2"/>
  <c r="CX12" i="2"/>
  <c r="CW12" i="2"/>
  <c r="CV12" i="2"/>
  <c r="CU12" i="2"/>
  <c r="CT12" i="2"/>
  <c r="CS12" i="2"/>
  <c r="CR12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FD11" i="2"/>
  <c r="FC11" i="2"/>
  <c r="FB11" i="2"/>
  <c r="FA11" i="2"/>
  <c r="EZ11" i="2"/>
  <c r="EY11" i="2"/>
  <c r="EX11" i="2"/>
  <c r="EW11" i="2"/>
  <c r="EV11" i="2"/>
  <c r="EU11" i="2"/>
  <c r="ET11" i="2"/>
  <c r="ES11" i="2"/>
  <c r="ER11" i="2"/>
  <c r="EQ11" i="2"/>
  <c r="DV11" i="2"/>
  <c r="DU11" i="2"/>
  <c r="DT11" i="2"/>
  <c r="DS11" i="2"/>
  <c r="DR11" i="2"/>
  <c r="DQ11" i="2"/>
  <c r="DP11" i="2"/>
  <c r="DO11" i="2"/>
  <c r="DN11" i="2"/>
  <c r="DM11" i="2"/>
  <c r="DL11" i="2"/>
  <c r="DK11" i="2"/>
  <c r="DJ11" i="2"/>
  <c r="DI11" i="2"/>
  <c r="DH11" i="2"/>
  <c r="DG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FD10" i="2"/>
  <c r="FC10" i="2"/>
  <c r="FB10" i="2"/>
  <c r="FA10" i="2"/>
  <c r="EZ10" i="2"/>
  <c r="EY10" i="2"/>
  <c r="EX10" i="2"/>
  <c r="EW10" i="2"/>
  <c r="EV10" i="2"/>
  <c r="EU10" i="2"/>
  <c r="ET10" i="2"/>
  <c r="ES10" i="2"/>
  <c r="ER10" i="2"/>
  <c r="EQ10" i="2"/>
  <c r="DV10" i="2"/>
  <c r="DU10" i="2"/>
  <c r="DT10" i="2"/>
  <c r="DS10" i="2"/>
  <c r="DR10" i="2"/>
  <c r="DQ10" i="2"/>
  <c r="DP10" i="2"/>
  <c r="DO10" i="2"/>
  <c r="DN10" i="2"/>
  <c r="DM10" i="2"/>
  <c r="DL10" i="2"/>
  <c r="DK10" i="2"/>
  <c r="DJ10" i="2"/>
  <c r="DI10" i="2"/>
  <c r="DH10" i="2"/>
  <c r="DG10" i="2"/>
  <c r="DF10" i="2"/>
  <c r="DE10" i="2"/>
  <c r="DD10" i="2"/>
  <c r="DC10" i="2"/>
  <c r="DB10" i="2"/>
  <c r="DA10" i="2"/>
  <c r="CZ10" i="2"/>
  <c r="CY10" i="2"/>
  <c r="CX10" i="2"/>
  <c r="CW10" i="2"/>
  <c r="CV10" i="2"/>
  <c r="CU10" i="2"/>
  <c r="CT10" i="2"/>
  <c r="CS10" i="2"/>
  <c r="CR10" i="2"/>
  <c r="CQ10" i="2"/>
  <c r="CP10" i="2"/>
  <c r="CO10" i="2"/>
  <c r="CN10" i="2"/>
  <c r="CM10" i="2"/>
  <c r="CL10" i="2"/>
  <c r="CK10" i="2"/>
  <c r="CJ10" i="2"/>
  <c r="CI10" i="2"/>
  <c r="CH10" i="2"/>
  <c r="CG10" i="2"/>
  <c r="CF10" i="2"/>
  <c r="CE10" i="2"/>
  <c r="CD10" i="2"/>
  <c r="CC10" i="2"/>
  <c r="CB10" i="2"/>
  <c r="CA10" i="2"/>
  <c r="BZ10" i="2"/>
  <c r="BY10" i="2"/>
  <c r="BX10" i="2"/>
  <c r="BW10" i="2"/>
  <c r="BV10" i="2"/>
  <c r="BU10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FD9" i="2"/>
  <c r="FC9" i="2"/>
  <c r="FB9" i="2"/>
  <c r="FA9" i="2"/>
  <c r="EZ9" i="2"/>
  <c r="EY9" i="2"/>
  <c r="EX9" i="2"/>
  <c r="EW9" i="2"/>
  <c r="EV9" i="2"/>
  <c r="EU9" i="2"/>
  <c r="ET9" i="2"/>
  <c r="ES9" i="2"/>
  <c r="ER9" i="2"/>
  <c r="EQ9" i="2"/>
  <c r="DV9" i="2"/>
  <c r="DU9" i="2"/>
  <c r="DT9" i="2"/>
  <c r="DS9" i="2"/>
  <c r="DR9" i="2"/>
  <c r="DQ9" i="2"/>
  <c r="DP9" i="2"/>
  <c r="DO9" i="2"/>
  <c r="DN9" i="2"/>
  <c r="DM9" i="2"/>
  <c r="DL9" i="2"/>
  <c r="DK9" i="2"/>
  <c r="DJ9" i="2"/>
  <c r="DI9" i="2"/>
  <c r="DH9" i="2"/>
  <c r="DG9" i="2"/>
  <c r="DF9" i="2"/>
  <c r="DE9" i="2"/>
  <c r="DD9" i="2"/>
  <c r="DC9" i="2"/>
  <c r="DB9" i="2"/>
  <c r="DA9" i="2"/>
  <c r="CZ9" i="2"/>
  <c r="CY9" i="2"/>
  <c r="CX9" i="2"/>
  <c r="CW9" i="2"/>
  <c r="CV9" i="2"/>
  <c r="CU9" i="2"/>
  <c r="CT9" i="2"/>
  <c r="CS9" i="2"/>
  <c r="CR9" i="2"/>
  <c r="CQ9" i="2"/>
  <c r="CP9" i="2"/>
  <c r="CO9" i="2"/>
  <c r="CN9" i="2"/>
  <c r="CM9" i="2"/>
  <c r="CL9" i="2"/>
  <c r="CK9" i="2"/>
  <c r="CJ9" i="2"/>
  <c r="CI9" i="2"/>
  <c r="CH9" i="2"/>
  <c r="CG9" i="2"/>
  <c r="CF9" i="2"/>
  <c r="CE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FD8" i="2"/>
  <c r="FC8" i="2"/>
  <c r="FB8" i="2"/>
  <c r="FA8" i="2"/>
  <c r="EZ8" i="2"/>
  <c r="EY8" i="2"/>
  <c r="EX8" i="2"/>
  <c r="EW8" i="2"/>
  <c r="EV8" i="2"/>
  <c r="EU8" i="2"/>
  <c r="ET8" i="2"/>
  <c r="ES8" i="2"/>
  <c r="ER8" i="2"/>
  <c r="EQ8" i="2"/>
  <c r="DV8" i="2"/>
  <c r="DU8" i="2"/>
  <c r="DT8" i="2"/>
  <c r="DS8" i="2"/>
  <c r="DR8" i="2"/>
  <c r="DQ8" i="2"/>
  <c r="DP8" i="2"/>
  <c r="DO8" i="2"/>
  <c r="DN8" i="2"/>
  <c r="DM8" i="2"/>
  <c r="DL8" i="2"/>
  <c r="DK8" i="2"/>
  <c r="DJ8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FD6" i="2"/>
  <c r="FC6" i="2"/>
  <c r="FB6" i="2"/>
  <c r="FA6" i="2"/>
  <c r="EZ6" i="2"/>
  <c r="EY6" i="2"/>
  <c r="EX6" i="2"/>
  <c r="EW6" i="2"/>
  <c r="EV6" i="2"/>
  <c r="EU6" i="2"/>
  <c r="ET6" i="2"/>
  <c r="ES6" i="2"/>
  <c r="ER6" i="2"/>
  <c r="EQ6" i="2"/>
  <c r="DV6" i="2"/>
  <c r="DU6" i="2"/>
  <c r="DT6" i="2"/>
  <c r="DS6" i="2"/>
  <c r="DR6" i="2"/>
  <c r="DQ6" i="2"/>
  <c r="DP6" i="2"/>
  <c r="DO6" i="2"/>
  <c r="DN6" i="2"/>
  <c r="DM6" i="2"/>
  <c r="DL6" i="2"/>
  <c r="DK6" i="2"/>
  <c r="DJ6" i="2"/>
  <c r="DI6" i="2"/>
  <c r="DH6" i="2"/>
  <c r="DG6" i="2"/>
  <c r="DF6" i="2"/>
  <c r="DE6" i="2"/>
  <c r="DD6" i="2"/>
  <c r="DC6" i="2"/>
  <c r="DB6" i="2"/>
  <c r="DA6" i="2"/>
  <c r="CZ6" i="2"/>
  <c r="CY6" i="2"/>
  <c r="CX6" i="2"/>
  <c r="CW6" i="2"/>
  <c r="CV6" i="2"/>
  <c r="CU6" i="2"/>
  <c r="CT6" i="2"/>
  <c r="CS6" i="2"/>
  <c r="CR6" i="2"/>
  <c r="CQ6" i="2"/>
  <c r="CP6" i="2"/>
  <c r="CO6" i="2"/>
  <c r="CN6" i="2"/>
  <c r="CM6" i="2"/>
  <c r="CL6" i="2"/>
  <c r="CK6" i="2"/>
  <c r="CJ6" i="2"/>
  <c r="CI6" i="2"/>
  <c r="CH6" i="2"/>
  <c r="CG6" i="2"/>
  <c r="CF6" i="2"/>
  <c r="CE6" i="2"/>
  <c r="CD6" i="2"/>
  <c r="CC6" i="2"/>
  <c r="CB6" i="2"/>
  <c r="CA6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FD5" i="2"/>
  <c r="FC5" i="2"/>
  <c r="FB5" i="2"/>
  <c r="FA5" i="2"/>
  <c r="EZ5" i="2"/>
  <c r="EY5" i="2"/>
  <c r="EX5" i="2"/>
  <c r="EW5" i="2"/>
  <c r="EV5" i="2"/>
  <c r="EU5" i="2"/>
  <c r="ET5" i="2"/>
  <c r="ES5" i="2"/>
  <c r="ER5" i="2"/>
  <c r="EQ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FD4" i="2"/>
  <c r="FC4" i="2"/>
  <c r="FB4" i="2"/>
  <c r="FA4" i="2"/>
  <c r="EZ4" i="2"/>
  <c r="EY4" i="2"/>
  <c r="EX4" i="2"/>
  <c r="EW4" i="2"/>
  <c r="EV4" i="2"/>
  <c r="EU4" i="2"/>
  <c r="ET4" i="2"/>
  <c r="ES4" i="2"/>
  <c r="ER4" i="2"/>
  <c r="EQ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U4" i="2"/>
  <c r="AT4" i="2"/>
  <c r="AS4" i="2"/>
  <c r="AR4" i="2"/>
  <c r="AQ4" i="2"/>
  <c r="AP4" i="2"/>
  <c r="AO4" i="2"/>
  <c r="AN4" i="2"/>
  <c r="AM4" i="2"/>
  <c r="AL4" i="2"/>
  <c r="AA4" i="2"/>
  <c r="Z4" i="2"/>
  <c r="Y4" i="2"/>
  <c r="X4" i="2"/>
  <c r="W4" i="2"/>
  <c r="V4" i="2"/>
  <c r="U4" i="2"/>
  <c r="T4" i="2"/>
  <c r="S4" i="2"/>
  <c r="R4" i="2"/>
  <c r="P4" i="2"/>
  <c r="O4" i="2"/>
  <c r="N4" i="2"/>
  <c r="M4" i="2"/>
  <c r="L4" i="2"/>
  <c r="K4" i="2"/>
  <c r="J4" i="2"/>
  <c r="FD3" i="2"/>
  <c r="FC3" i="2"/>
  <c r="FB3" i="2"/>
  <c r="FA3" i="2"/>
  <c r="EZ3" i="2"/>
  <c r="EY3" i="2"/>
  <c r="EX3" i="2"/>
  <c r="EW3" i="2"/>
  <c r="EV3" i="2"/>
  <c r="EU3" i="2"/>
  <c r="ET3" i="2"/>
  <c r="ES3" i="2"/>
  <c r="ER3" i="2"/>
  <c r="EQ3" i="2"/>
  <c r="DQ3" i="2"/>
  <c r="DL3" i="2"/>
  <c r="DG3" i="2"/>
  <c r="DB3" i="2"/>
  <c r="CV3" i="2"/>
  <c r="CQ3" i="2"/>
  <c r="CL3" i="2"/>
  <c r="CG3" i="2"/>
  <c r="CB3" i="2"/>
  <c r="BW3" i="2"/>
  <c r="BR3" i="2"/>
  <c r="BM3" i="2"/>
  <c r="EB1" i="2"/>
  <c r="DV1" i="2"/>
  <c r="DU1" i="2"/>
  <c r="DT1" i="2"/>
  <c r="DS1" i="2"/>
  <c r="DR1" i="2"/>
  <c r="DQ1" i="2"/>
  <c r="DP1" i="2"/>
  <c r="DO1" i="2"/>
  <c r="DN1" i="2"/>
  <c r="DM1" i="2"/>
  <c r="DL1" i="2"/>
  <c r="DK1" i="2"/>
  <c r="DJ1" i="2"/>
  <c r="DI1" i="2"/>
  <c r="DH1" i="2"/>
  <c r="DG1" i="2"/>
  <c r="DF1" i="2"/>
  <c r="DE1" i="2"/>
  <c r="DD1" i="2"/>
  <c r="DC1" i="2"/>
  <c r="DB1" i="2"/>
  <c r="DA1" i="2"/>
  <c r="CZ1" i="2"/>
  <c r="CY1" i="2"/>
  <c r="CX1" i="2"/>
  <c r="CW1" i="2"/>
  <c r="CV1" i="2"/>
  <c r="CU1" i="2"/>
  <c r="CT1" i="2"/>
  <c r="CS1" i="2"/>
  <c r="CR1" i="2"/>
  <c r="CQ1" i="2"/>
  <c r="CP1" i="2"/>
  <c r="CO1" i="2"/>
  <c r="CN1" i="2"/>
  <c r="CM1" i="2"/>
  <c r="CL1" i="2"/>
  <c r="CK1" i="2"/>
  <c r="CJ1" i="2"/>
  <c r="CI1" i="2"/>
  <c r="CH1" i="2"/>
  <c r="CG1" i="2"/>
  <c r="CF1" i="2"/>
  <c r="CE1" i="2"/>
  <c r="CD1" i="2"/>
  <c r="CC1" i="2"/>
  <c r="CB1" i="2"/>
  <c r="CA1" i="2"/>
  <c r="BZ1" i="2"/>
  <c r="BY1" i="2"/>
  <c r="BX1" i="2"/>
  <c r="BW1" i="2"/>
  <c r="BV1" i="2"/>
  <c r="BU1" i="2"/>
  <c r="BT1" i="2"/>
  <c r="BS1" i="2"/>
  <c r="BR1" i="2"/>
  <c r="BQ1" i="2"/>
  <c r="BP1" i="2"/>
  <c r="BO1" i="2"/>
  <c r="BN1" i="2"/>
  <c r="BM1" i="2"/>
  <c r="BL1" i="2"/>
  <c r="BK1" i="2"/>
  <c r="BJ1" i="2"/>
  <c r="BI1" i="2"/>
  <c r="BH1" i="2"/>
  <c r="BG1" i="2"/>
  <c r="BF1" i="2"/>
  <c r="BE1" i="2"/>
  <c r="BD1" i="2"/>
  <c r="BC1" i="2"/>
  <c r="BB1" i="2"/>
  <c r="BA1" i="2"/>
  <c r="AZ1" i="2"/>
  <c r="AY1" i="2"/>
  <c r="AX1" i="2"/>
  <c r="AW1" i="2"/>
  <c r="AV1" i="2"/>
  <c r="AU1" i="2"/>
  <c r="AT1" i="2"/>
  <c r="AS1" i="2"/>
  <c r="AR1" i="2"/>
  <c r="AQ1" i="2"/>
  <c r="AP1" i="2"/>
  <c r="AO1" i="2"/>
  <c r="AN1" i="2"/>
  <c r="AM1" i="2"/>
  <c r="AL1" i="2"/>
  <c r="AK1" i="2"/>
  <c r="AJ1" i="2"/>
  <c r="AI1" i="2"/>
  <c r="AH1" i="2"/>
  <c r="AG1" i="2"/>
  <c r="AF1" i="2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K43" i="6"/>
  <c r="E43" i="6"/>
  <c r="D43" i="6"/>
  <c r="B43" i="6"/>
  <c r="K42" i="6"/>
  <c r="E42" i="6"/>
  <c r="D42" i="6"/>
  <c r="B42" i="6"/>
  <c r="K41" i="6"/>
  <c r="E41" i="6"/>
  <c r="D41" i="6"/>
  <c r="B41" i="6"/>
  <c r="K40" i="6"/>
  <c r="E40" i="6"/>
  <c r="D40" i="6"/>
  <c r="B40" i="6"/>
  <c r="K39" i="6"/>
  <c r="E39" i="6"/>
  <c r="D39" i="6"/>
  <c r="B39" i="6"/>
  <c r="K38" i="6"/>
  <c r="E38" i="6"/>
  <c r="D38" i="6"/>
  <c r="B38" i="6"/>
  <c r="K37" i="6"/>
  <c r="E37" i="6"/>
  <c r="D37" i="6"/>
  <c r="B37" i="6"/>
  <c r="K36" i="6"/>
  <c r="E36" i="6"/>
  <c r="D36" i="6"/>
  <c r="B36" i="6"/>
  <c r="K35" i="6"/>
  <c r="E35" i="6"/>
  <c r="D35" i="6"/>
  <c r="B35" i="6"/>
  <c r="K34" i="6"/>
  <c r="E34" i="6"/>
  <c r="D34" i="6"/>
  <c r="B34" i="6"/>
  <c r="K33" i="6"/>
  <c r="E33" i="6"/>
  <c r="D33" i="6"/>
  <c r="B33" i="6"/>
  <c r="K32" i="6"/>
  <c r="E32" i="6"/>
  <c r="D32" i="6"/>
  <c r="B32" i="6"/>
  <c r="K31" i="6"/>
  <c r="E31" i="6"/>
  <c r="D31" i="6"/>
  <c r="B31" i="6"/>
  <c r="K30" i="6"/>
  <c r="E30" i="6"/>
  <c r="D30" i="6"/>
  <c r="B30" i="6"/>
  <c r="K29" i="6"/>
  <c r="E29" i="6"/>
  <c r="D29" i="6"/>
  <c r="B29" i="6"/>
  <c r="K28" i="6"/>
  <c r="E28" i="6"/>
  <c r="D28" i="6"/>
  <c r="B28" i="6"/>
  <c r="K27" i="6"/>
  <c r="E27" i="6"/>
  <c r="D27" i="6"/>
  <c r="B27" i="6"/>
  <c r="K26" i="6"/>
  <c r="E26" i="6"/>
  <c r="D26" i="6"/>
  <c r="B26" i="6"/>
  <c r="K25" i="6"/>
  <c r="E25" i="6"/>
  <c r="D25" i="6"/>
  <c r="B25" i="6"/>
  <c r="K24" i="6"/>
  <c r="E24" i="6"/>
  <c r="D24" i="6"/>
  <c r="B24" i="6"/>
  <c r="K23" i="6"/>
  <c r="E23" i="6"/>
  <c r="D23" i="6"/>
  <c r="B23" i="6"/>
  <c r="K22" i="6"/>
  <c r="E22" i="6"/>
  <c r="D22" i="6"/>
  <c r="B22" i="6"/>
  <c r="K21" i="6"/>
  <c r="E21" i="6"/>
  <c r="D21" i="6"/>
  <c r="B21" i="6"/>
  <c r="K20" i="6"/>
  <c r="E20" i="6"/>
  <c r="D20" i="6"/>
  <c r="B20" i="6"/>
  <c r="K19" i="6"/>
  <c r="E19" i="6"/>
  <c r="D19" i="6"/>
  <c r="B19" i="6"/>
  <c r="K18" i="6"/>
  <c r="E18" i="6"/>
  <c r="D18" i="6"/>
  <c r="B18" i="6"/>
  <c r="K17" i="6"/>
  <c r="E17" i="6"/>
  <c r="D17" i="6"/>
  <c r="B17" i="6"/>
  <c r="K16" i="6"/>
  <c r="E16" i="6"/>
  <c r="D16" i="6"/>
  <c r="B16" i="6"/>
  <c r="K15" i="6"/>
  <c r="E15" i="6"/>
  <c r="D15" i="6"/>
  <c r="B15" i="6"/>
  <c r="K14" i="6"/>
  <c r="E14" i="6"/>
  <c r="D14" i="6"/>
  <c r="B14" i="6"/>
  <c r="K13" i="6"/>
  <c r="E13" i="6"/>
  <c r="D13" i="6"/>
  <c r="B13" i="6"/>
  <c r="K12" i="6"/>
  <c r="E12" i="6"/>
  <c r="D12" i="6"/>
  <c r="B12" i="6"/>
  <c r="K11" i="6"/>
  <c r="E11" i="6"/>
  <c r="D11" i="6"/>
  <c r="B11" i="6"/>
  <c r="K10" i="6"/>
  <c r="E10" i="6"/>
  <c r="D10" i="6"/>
  <c r="B10" i="6"/>
  <c r="K9" i="6"/>
  <c r="E9" i="6"/>
  <c r="D9" i="6"/>
  <c r="B9" i="6"/>
  <c r="K8" i="6"/>
  <c r="E8" i="6"/>
  <c r="D8" i="6"/>
  <c r="B8" i="6"/>
  <c r="K7" i="6"/>
  <c r="E7" i="6"/>
  <c r="D7" i="6"/>
  <c r="B7" i="6"/>
  <c r="K6" i="6"/>
  <c r="E6" i="6"/>
  <c r="D6" i="6"/>
  <c r="B6" i="6"/>
  <c r="K5" i="6"/>
  <c r="G5" i="6" a="1"/>
  <c r="G5" i="6"/>
  <c r="E5" i="6"/>
  <c r="D5" i="6"/>
  <c r="B5" i="6"/>
  <c r="BQ4" i="6"/>
  <c r="BN4" i="6"/>
  <c r="BK4" i="6"/>
  <c r="BH4" i="6"/>
  <c r="BE4" i="6"/>
  <c r="BB4" i="6"/>
  <c r="AY4" i="6"/>
  <c r="AV4" i="6"/>
  <c r="AS4" i="6"/>
  <c r="AP4" i="6"/>
  <c r="AM4" i="6"/>
  <c r="AJ4" i="6"/>
  <c r="AG4" i="6"/>
  <c r="AD4" i="6"/>
  <c r="AA4" i="6"/>
  <c r="X4" i="6"/>
  <c r="U4" i="6"/>
  <c r="R4" i="6"/>
  <c r="O4" i="6"/>
  <c r="L4" i="6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HX53" i="3"/>
  <c r="HW53" i="3"/>
  <c r="HV53" i="3"/>
  <c r="HU53" i="3"/>
  <c r="HT53" i="3"/>
  <c r="HR53" i="3"/>
  <c r="HQ53" i="3"/>
  <c r="HP53" i="3"/>
  <c r="HO53" i="3"/>
  <c r="HM53" i="3"/>
  <c r="HL53" i="3"/>
  <c r="HK53" i="3"/>
  <c r="HJ53" i="3"/>
  <c r="HH53" i="3"/>
  <c r="HG53" i="3"/>
  <c r="HF53" i="3"/>
  <c r="HE53" i="3"/>
  <c r="HC53" i="3"/>
  <c r="HB53" i="3"/>
  <c r="HA53" i="3"/>
  <c r="GZ53" i="3"/>
  <c r="GY53" i="3"/>
  <c r="GW53" i="3"/>
  <c r="GV53" i="3"/>
  <c r="GU53" i="3"/>
  <c r="GT53" i="3"/>
  <c r="GR53" i="3"/>
  <c r="GQ53" i="3"/>
  <c r="GP53" i="3"/>
  <c r="GO53" i="3"/>
  <c r="GM53" i="3"/>
  <c r="GL53" i="3"/>
  <c r="GK53" i="3"/>
  <c r="GJ53" i="3"/>
  <c r="GH53" i="3"/>
  <c r="GG53" i="3"/>
  <c r="GF53" i="3"/>
  <c r="GE53" i="3"/>
  <c r="GC53" i="3"/>
  <c r="GB53" i="3"/>
  <c r="GA53" i="3"/>
  <c r="FZ53" i="3"/>
  <c r="FX53" i="3"/>
  <c r="FW53" i="3"/>
  <c r="FV53" i="3"/>
  <c r="FU53" i="3"/>
  <c r="FS53" i="3"/>
  <c r="FR53" i="3"/>
  <c r="FQ53" i="3"/>
  <c r="FP53" i="3"/>
  <c r="FN53" i="3"/>
  <c r="FM53" i="3"/>
  <c r="FL53" i="3"/>
  <c r="FK53" i="3"/>
  <c r="FJ53" i="3"/>
  <c r="FH53" i="3"/>
  <c r="FG53" i="3"/>
  <c r="FF53" i="3"/>
  <c r="FE53" i="3"/>
  <c r="FC53" i="3"/>
  <c r="FB53" i="3"/>
  <c r="FA53" i="3"/>
  <c r="EZ53" i="3"/>
  <c r="EX53" i="3"/>
  <c r="EW53" i="3"/>
  <c r="EV53" i="3"/>
  <c r="EU53" i="3"/>
  <c r="ET53" i="3"/>
  <c r="ER53" i="3"/>
  <c r="EQ53" i="3"/>
  <c r="EP53" i="3"/>
  <c r="EO53" i="3"/>
  <c r="EM53" i="3"/>
  <c r="EL53" i="3"/>
  <c r="EK53" i="3"/>
  <c r="EJ53" i="3"/>
  <c r="EH53" i="3"/>
  <c r="EG53" i="3"/>
  <c r="EF53" i="3"/>
  <c r="EE53" i="3"/>
  <c r="EC53" i="3"/>
  <c r="DX53" i="3"/>
  <c r="DW53" i="3"/>
  <c r="DV53" i="3"/>
  <c r="DU53" i="3"/>
  <c r="DT53" i="3"/>
  <c r="DR53" i="3"/>
  <c r="DQ53" i="3"/>
  <c r="DL53" i="3"/>
  <c r="DJ53" i="3"/>
  <c r="DI53" i="3"/>
  <c r="DH53" i="3"/>
  <c r="DG53" i="3"/>
  <c r="DE53" i="3"/>
  <c r="DD53" i="3"/>
  <c r="DC53" i="3"/>
  <c r="DB53" i="3"/>
  <c r="DA53" i="3"/>
  <c r="CY53" i="3"/>
  <c r="CX53" i="3"/>
  <c r="CW53" i="3"/>
  <c r="CV53" i="3"/>
  <c r="CU53" i="3"/>
  <c r="CS53" i="3"/>
  <c r="CR53" i="3"/>
  <c r="CQ53" i="3"/>
  <c r="CP53" i="3"/>
  <c r="CO53" i="3"/>
  <c r="CN53" i="3"/>
  <c r="CM53" i="3"/>
  <c r="CL53" i="3"/>
  <c r="CK53" i="3"/>
  <c r="CJ53" i="3"/>
  <c r="CI53" i="3"/>
  <c r="CH53" i="3"/>
  <c r="CG53" i="3"/>
  <c r="CF53" i="3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HX52" i="3"/>
  <c r="HW52" i="3"/>
  <c r="HV52" i="3"/>
  <c r="HU52" i="3"/>
  <c r="HT52" i="3"/>
  <c r="HR52" i="3"/>
  <c r="HQ52" i="3"/>
  <c r="HP52" i="3"/>
  <c r="HO52" i="3"/>
  <c r="HM52" i="3"/>
  <c r="HL52" i="3"/>
  <c r="HK52" i="3"/>
  <c r="HJ52" i="3"/>
  <c r="HH52" i="3"/>
  <c r="HG52" i="3"/>
  <c r="HF52" i="3"/>
  <c r="HE52" i="3"/>
  <c r="HC52" i="3"/>
  <c r="HB52" i="3"/>
  <c r="HA52" i="3"/>
  <c r="GZ52" i="3"/>
  <c r="GY52" i="3"/>
  <c r="GW52" i="3"/>
  <c r="GV52" i="3"/>
  <c r="GU52" i="3"/>
  <c r="GT52" i="3"/>
  <c r="GR52" i="3"/>
  <c r="GQ52" i="3"/>
  <c r="GP52" i="3"/>
  <c r="GO52" i="3"/>
  <c r="GM52" i="3"/>
  <c r="GL52" i="3"/>
  <c r="GK52" i="3"/>
  <c r="GJ52" i="3"/>
  <c r="GH52" i="3"/>
  <c r="GG52" i="3"/>
  <c r="GF52" i="3"/>
  <c r="GE52" i="3"/>
  <c r="GC52" i="3"/>
  <c r="GB52" i="3"/>
  <c r="GA52" i="3"/>
  <c r="FZ52" i="3"/>
  <c r="FX52" i="3"/>
  <c r="FW52" i="3"/>
  <c r="FV52" i="3"/>
  <c r="FU52" i="3"/>
  <c r="FS52" i="3"/>
  <c r="FR52" i="3"/>
  <c r="FQ52" i="3"/>
  <c r="FP52" i="3"/>
  <c r="FN52" i="3"/>
  <c r="FM52" i="3"/>
  <c r="FL52" i="3"/>
  <c r="FK52" i="3"/>
  <c r="FJ52" i="3"/>
  <c r="FH52" i="3"/>
  <c r="FG52" i="3"/>
  <c r="FF52" i="3"/>
  <c r="FE52" i="3"/>
  <c r="FC52" i="3"/>
  <c r="FB52" i="3"/>
  <c r="FA52" i="3"/>
  <c r="EZ52" i="3"/>
  <c r="EX52" i="3"/>
  <c r="EW52" i="3"/>
  <c r="EV52" i="3"/>
  <c r="EU52" i="3"/>
  <c r="ET52" i="3"/>
  <c r="ER52" i="3"/>
  <c r="EQ52" i="3"/>
  <c r="EP52" i="3"/>
  <c r="EO52" i="3"/>
  <c r="EM52" i="3"/>
  <c r="EL52" i="3"/>
  <c r="EK52" i="3"/>
  <c r="EJ52" i="3"/>
  <c r="EH52" i="3"/>
  <c r="EG52" i="3"/>
  <c r="EF52" i="3"/>
  <c r="EE52" i="3"/>
  <c r="EC52" i="3"/>
  <c r="DX52" i="3"/>
  <c r="DW52" i="3"/>
  <c r="DV52" i="3"/>
  <c r="DU52" i="3"/>
  <c r="DT52" i="3"/>
  <c r="DR52" i="3"/>
  <c r="DQ52" i="3"/>
  <c r="DL52" i="3"/>
  <c r="DJ52" i="3"/>
  <c r="DI52" i="3"/>
  <c r="DH52" i="3"/>
  <c r="DG52" i="3"/>
  <c r="DE52" i="3"/>
  <c r="DD52" i="3"/>
  <c r="DC52" i="3"/>
  <c r="DB52" i="3"/>
  <c r="DA52" i="3"/>
  <c r="CY52" i="3"/>
  <c r="CX52" i="3"/>
  <c r="CW52" i="3"/>
  <c r="CV52" i="3"/>
  <c r="CU52" i="3"/>
  <c r="CS52" i="3"/>
  <c r="CR52" i="3"/>
  <c r="CQ52" i="3"/>
  <c r="CP52" i="3"/>
  <c r="CO52" i="3"/>
  <c r="CN52" i="3"/>
  <c r="CM52" i="3"/>
  <c r="CL52" i="3"/>
  <c r="CK52" i="3"/>
  <c r="CJ52" i="3"/>
  <c r="CI52" i="3"/>
  <c r="CH52" i="3"/>
  <c r="CG52" i="3"/>
  <c r="CF52" i="3"/>
  <c r="CE52" i="3"/>
  <c r="CD52" i="3"/>
  <c r="CC52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HX51" i="3"/>
  <c r="HW51" i="3"/>
  <c r="HV51" i="3"/>
  <c r="HU51" i="3"/>
  <c r="HT51" i="3"/>
  <c r="HR51" i="3"/>
  <c r="HQ51" i="3"/>
  <c r="HP51" i="3"/>
  <c r="HO51" i="3"/>
  <c r="HM51" i="3"/>
  <c r="HL51" i="3"/>
  <c r="HK51" i="3"/>
  <c r="HJ51" i="3"/>
  <c r="HH51" i="3"/>
  <c r="HG51" i="3"/>
  <c r="HF51" i="3"/>
  <c r="HE51" i="3"/>
  <c r="HC51" i="3"/>
  <c r="HB51" i="3"/>
  <c r="HA51" i="3"/>
  <c r="GZ51" i="3"/>
  <c r="GY51" i="3"/>
  <c r="GW51" i="3"/>
  <c r="GV51" i="3"/>
  <c r="GU51" i="3"/>
  <c r="GT51" i="3"/>
  <c r="GR51" i="3"/>
  <c r="GQ51" i="3"/>
  <c r="GP51" i="3"/>
  <c r="GO51" i="3"/>
  <c r="GM51" i="3"/>
  <c r="GL51" i="3"/>
  <c r="GK51" i="3"/>
  <c r="GJ51" i="3"/>
  <c r="GH51" i="3"/>
  <c r="GG51" i="3"/>
  <c r="GF51" i="3"/>
  <c r="GE51" i="3"/>
  <c r="GC51" i="3"/>
  <c r="GB51" i="3"/>
  <c r="GA51" i="3"/>
  <c r="FZ51" i="3"/>
  <c r="FX51" i="3"/>
  <c r="FW51" i="3"/>
  <c r="FV51" i="3"/>
  <c r="FU51" i="3"/>
  <c r="FS51" i="3"/>
  <c r="FR51" i="3"/>
  <c r="FQ51" i="3"/>
  <c r="FP51" i="3"/>
  <c r="FN51" i="3"/>
  <c r="FM51" i="3"/>
  <c r="FL51" i="3"/>
  <c r="FK51" i="3"/>
  <c r="FJ51" i="3"/>
  <c r="FH51" i="3"/>
  <c r="FG51" i="3"/>
  <c r="FF51" i="3"/>
  <c r="FE51" i="3"/>
  <c r="FC51" i="3"/>
  <c r="FB51" i="3"/>
  <c r="FA51" i="3"/>
  <c r="EZ51" i="3"/>
  <c r="EX51" i="3"/>
  <c r="EW51" i="3"/>
  <c r="EV51" i="3"/>
  <c r="EU51" i="3"/>
  <c r="ET51" i="3"/>
  <c r="ER51" i="3"/>
  <c r="EQ51" i="3"/>
  <c r="EP51" i="3"/>
  <c r="EO51" i="3"/>
  <c r="EM51" i="3"/>
  <c r="EL51" i="3"/>
  <c r="EK51" i="3"/>
  <c r="EJ51" i="3"/>
  <c r="EH51" i="3"/>
  <c r="EG51" i="3"/>
  <c r="EF51" i="3"/>
  <c r="EE51" i="3"/>
  <c r="EC51" i="3"/>
  <c r="DX51" i="3"/>
  <c r="DW51" i="3"/>
  <c r="DV51" i="3"/>
  <c r="DU51" i="3"/>
  <c r="DT51" i="3"/>
  <c r="DR51" i="3"/>
  <c r="DQ51" i="3"/>
  <c r="DL51" i="3"/>
  <c r="DJ51" i="3"/>
  <c r="DI51" i="3"/>
  <c r="DH51" i="3"/>
  <c r="DG51" i="3"/>
  <c r="DE51" i="3"/>
  <c r="DD51" i="3"/>
  <c r="DC51" i="3"/>
  <c r="DB51" i="3"/>
  <c r="DA51" i="3"/>
  <c r="CY51" i="3"/>
  <c r="CX51" i="3"/>
  <c r="CW51" i="3"/>
  <c r="CV51" i="3"/>
  <c r="CU51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HX50" i="3"/>
  <c r="HW50" i="3"/>
  <c r="HV50" i="3"/>
  <c r="HU50" i="3"/>
  <c r="HT50" i="3"/>
  <c r="HR50" i="3"/>
  <c r="HQ50" i="3"/>
  <c r="HP50" i="3"/>
  <c r="HO50" i="3"/>
  <c r="HM50" i="3"/>
  <c r="HL50" i="3"/>
  <c r="HK50" i="3"/>
  <c r="HJ50" i="3"/>
  <c r="HH50" i="3"/>
  <c r="HG50" i="3"/>
  <c r="HF50" i="3"/>
  <c r="HE50" i="3"/>
  <c r="HC50" i="3"/>
  <c r="HB50" i="3"/>
  <c r="HA50" i="3"/>
  <c r="GZ50" i="3"/>
  <c r="GY50" i="3"/>
  <c r="GW50" i="3"/>
  <c r="GV50" i="3"/>
  <c r="GU50" i="3"/>
  <c r="GT50" i="3"/>
  <c r="GR50" i="3"/>
  <c r="GQ50" i="3"/>
  <c r="GP50" i="3"/>
  <c r="GO50" i="3"/>
  <c r="GM50" i="3"/>
  <c r="GL50" i="3"/>
  <c r="GK50" i="3"/>
  <c r="GJ50" i="3"/>
  <c r="GH50" i="3"/>
  <c r="GG50" i="3"/>
  <c r="GF50" i="3"/>
  <c r="GE50" i="3"/>
  <c r="GC50" i="3"/>
  <c r="GB50" i="3"/>
  <c r="GA50" i="3"/>
  <c r="FZ50" i="3"/>
  <c r="FX50" i="3"/>
  <c r="FW50" i="3"/>
  <c r="FV50" i="3"/>
  <c r="FU50" i="3"/>
  <c r="FS50" i="3"/>
  <c r="FR50" i="3"/>
  <c r="FQ50" i="3"/>
  <c r="FP50" i="3"/>
  <c r="FN50" i="3"/>
  <c r="FM50" i="3"/>
  <c r="FL50" i="3"/>
  <c r="FK50" i="3"/>
  <c r="FJ50" i="3"/>
  <c r="FH50" i="3"/>
  <c r="FG50" i="3"/>
  <c r="FF50" i="3"/>
  <c r="FE50" i="3"/>
  <c r="FC50" i="3"/>
  <c r="FB50" i="3"/>
  <c r="FA50" i="3"/>
  <c r="EZ50" i="3"/>
  <c r="EX50" i="3"/>
  <c r="EW50" i="3"/>
  <c r="EV50" i="3"/>
  <c r="EU50" i="3"/>
  <c r="ET50" i="3"/>
  <c r="ER50" i="3"/>
  <c r="EQ50" i="3"/>
  <c r="EP50" i="3"/>
  <c r="EO50" i="3"/>
  <c r="EM50" i="3"/>
  <c r="EL50" i="3"/>
  <c r="EK50" i="3"/>
  <c r="EJ50" i="3"/>
  <c r="EH50" i="3"/>
  <c r="EG50" i="3"/>
  <c r="EF50" i="3"/>
  <c r="EE50" i="3"/>
  <c r="EC50" i="3"/>
  <c r="DX50" i="3"/>
  <c r="DW50" i="3"/>
  <c r="DV50" i="3"/>
  <c r="DU50" i="3"/>
  <c r="DT50" i="3"/>
  <c r="DR50" i="3"/>
  <c r="DQ50" i="3"/>
  <c r="DL50" i="3"/>
  <c r="DJ50" i="3"/>
  <c r="DI50" i="3"/>
  <c r="DH50" i="3"/>
  <c r="DG50" i="3"/>
  <c r="DE50" i="3"/>
  <c r="DD50" i="3"/>
  <c r="DC50" i="3"/>
  <c r="DB50" i="3"/>
  <c r="DA50" i="3"/>
  <c r="CY50" i="3"/>
  <c r="CX50" i="3"/>
  <c r="CW50" i="3"/>
  <c r="CV50" i="3"/>
  <c r="CU50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HX49" i="3"/>
  <c r="HW49" i="3"/>
  <c r="HV49" i="3"/>
  <c r="HU49" i="3"/>
  <c r="HT49" i="3"/>
  <c r="HR49" i="3"/>
  <c r="HQ49" i="3"/>
  <c r="HP49" i="3"/>
  <c r="HO49" i="3"/>
  <c r="HM49" i="3"/>
  <c r="HL49" i="3"/>
  <c r="HK49" i="3"/>
  <c r="HJ49" i="3"/>
  <c r="HH49" i="3"/>
  <c r="HG49" i="3"/>
  <c r="HF49" i="3"/>
  <c r="HE49" i="3"/>
  <c r="HC49" i="3"/>
  <c r="HB49" i="3"/>
  <c r="HA49" i="3"/>
  <c r="GZ49" i="3"/>
  <c r="GY49" i="3"/>
  <c r="GW49" i="3"/>
  <c r="GV49" i="3"/>
  <c r="GU49" i="3"/>
  <c r="GT49" i="3"/>
  <c r="GR49" i="3"/>
  <c r="GQ49" i="3"/>
  <c r="GP49" i="3"/>
  <c r="GO49" i="3"/>
  <c r="GM49" i="3"/>
  <c r="GL49" i="3"/>
  <c r="GK49" i="3"/>
  <c r="GJ49" i="3"/>
  <c r="GH49" i="3"/>
  <c r="GG49" i="3"/>
  <c r="GF49" i="3"/>
  <c r="GE49" i="3"/>
  <c r="GC49" i="3"/>
  <c r="GB49" i="3"/>
  <c r="GA49" i="3"/>
  <c r="FZ49" i="3"/>
  <c r="FX49" i="3"/>
  <c r="FW49" i="3"/>
  <c r="FV49" i="3"/>
  <c r="FU49" i="3"/>
  <c r="FS49" i="3"/>
  <c r="FR49" i="3"/>
  <c r="FQ49" i="3"/>
  <c r="FP49" i="3"/>
  <c r="FN49" i="3"/>
  <c r="FM49" i="3"/>
  <c r="FL49" i="3"/>
  <c r="FK49" i="3"/>
  <c r="FJ49" i="3"/>
  <c r="FH49" i="3"/>
  <c r="FG49" i="3"/>
  <c r="FF49" i="3"/>
  <c r="FE49" i="3"/>
  <c r="FC49" i="3"/>
  <c r="FB49" i="3"/>
  <c r="FA49" i="3"/>
  <c r="EZ49" i="3"/>
  <c r="EX49" i="3"/>
  <c r="EW49" i="3"/>
  <c r="EV49" i="3"/>
  <c r="EU49" i="3"/>
  <c r="ET49" i="3"/>
  <c r="ER49" i="3"/>
  <c r="EQ49" i="3"/>
  <c r="EP49" i="3"/>
  <c r="EO49" i="3"/>
  <c r="EM49" i="3"/>
  <c r="EL49" i="3"/>
  <c r="EK49" i="3"/>
  <c r="EJ49" i="3"/>
  <c r="EH49" i="3"/>
  <c r="EG49" i="3"/>
  <c r="EF49" i="3"/>
  <c r="EE49" i="3"/>
  <c r="EC49" i="3"/>
  <c r="DX49" i="3"/>
  <c r="DW49" i="3"/>
  <c r="DV49" i="3"/>
  <c r="DU49" i="3"/>
  <c r="DT49" i="3"/>
  <c r="DR49" i="3"/>
  <c r="DQ49" i="3"/>
  <c r="DL49" i="3"/>
  <c r="DJ49" i="3"/>
  <c r="DI49" i="3"/>
  <c r="DH49" i="3"/>
  <c r="DG49" i="3"/>
  <c r="DE49" i="3"/>
  <c r="DD49" i="3"/>
  <c r="DC49" i="3"/>
  <c r="DB49" i="3"/>
  <c r="DA49" i="3"/>
  <c r="CY49" i="3"/>
  <c r="CX49" i="3"/>
  <c r="CW49" i="3"/>
  <c r="CV49" i="3"/>
  <c r="CU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HX48" i="3"/>
  <c r="HW48" i="3"/>
  <c r="HV48" i="3"/>
  <c r="HU48" i="3"/>
  <c r="HT48" i="3"/>
  <c r="HR48" i="3"/>
  <c r="HQ48" i="3"/>
  <c r="HP48" i="3"/>
  <c r="HO48" i="3"/>
  <c r="HM48" i="3"/>
  <c r="HL48" i="3"/>
  <c r="HK48" i="3"/>
  <c r="HJ48" i="3"/>
  <c r="HH48" i="3"/>
  <c r="HG48" i="3"/>
  <c r="HF48" i="3"/>
  <c r="HE48" i="3"/>
  <c r="HC48" i="3"/>
  <c r="HB48" i="3"/>
  <c r="HA48" i="3"/>
  <c r="GZ48" i="3"/>
  <c r="GY48" i="3"/>
  <c r="GW48" i="3"/>
  <c r="GV48" i="3"/>
  <c r="GU48" i="3"/>
  <c r="GT48" i="3"/>
  <c r="GR48" i="3"/>
  <c r="GQ48" i="3"/>
  <c r="GP48" i="3"/>
  <c r="GO48" i="3"/>
  <c r="GM48" i="3"/>
  <c r="GL48" i="3"/>
  <c r="GK48" i="3"/>
  <c r="GJ48" i="3"/>
  <c r="GH48" i="3"/>
  <c r="GG48" i="3"/>
  <c r="GF48" i="3"/>
  <c r="GE48" i="3"/>
  <c r="GC48" i="3"/>
  <c r="GB48" i="3"/>
  <c r="GA48" i="3"/>
  <c r="FZ48" i="3"/>
  <c r="FX48" i="3"/>
  <c r="FW48" i="3"/>
  <c r="FV48" i="3"/>
  <c r="FU48" i="3"/>
  <c r="FS48" i="3"/>
  <c r="FR48" i="3"/>
  <c r="FQ48" i="3"/>
  <c r="FP48" i="3"/>
  <c r="FN48" i="3"/>
  <c r="FM48" i="3"/>
  <c r="FL48" i="3"/>
  <c r="FK48" i="3"/>
  <c r="FJ48" i="3"/>
  <c r="FH48" i="3"/>
  <c r="FG48" i="3"/>
  <c r="FF48" i="3"/>
  <c r="FE48" i="3"/>
  <c r="FC48" i="3"/>
  <c r="FB48" i="3"/>
  <c r="FA48" i="3"/>
  <c r="EZ48" i="3"/>
  <c r="EX48" i="3"/>
  <c r="EW48" i="3"/>
  <c r="EV48" i="3"/>
  <c r="EU48" i="3"/>
  <c r="ET48" i="3"/>
  <c r="ER48" i="3"/>
  <c r="EQ48" i="3"/>
  <c r="EP48" i="3"/>
  <c r="EO48" i="3"/>
  <c r="EM48" i="3"/>
  <c r="EL48" i="3"/>
  <c r="EK48" i="3"/>
  <c r="EJ48" i="3"/>
  <c r="EH48" i="3"/>
  <c r="EG48" i="3"/>
  <c r="EF48" i="3"/>
  <c r="EE48" i="3"/>
  <c r="EC48" i="3"/>
  <c r="DX48" i="3"/>
  <c r="DW48" i="3"/>
  <c r="DV48" i="3"/>
  <c r="DU48" i="3"/>
  <c r="DT48" i="3"/>
  <c r="DR48" i="3"/>
  <c r="DQ48" i="3"/>
  <c r="DL48" i="3"/>
  <c r="DJ48" i="3"/>
  <c r="DI48" i="3"/>
  <c r="DH48" i="3"/>
  <c r="DG48" i="3"/>
  <c r="DE48" i="3"/>
  <c r="DD48" i="3"/>
  <c r="DC48" i="3"/>
  <c r="DB48" i="3"/>
  <c r="DA48" i="3"/>
  <c r="CY48" i="3"/>
  <c r="CX48" i="3"/>
  <c r="CW48" i="3"/>
  <c r="CV48" i="3"/>
  <c r="CU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HX47" i="3"/>
  <c r="HW47" i="3"/>
  <c r="HV47" i="3"/>
  <c r="HU47" i="3"/>
  <c r="HT47" i="3"/>
  <c r="HR47" i="3"/>
  <c r="HQ47" i="3"/>
  <c r="HP47" i="3"/>
  <c r="HO47" i="3"/>
  <c r="HM47" i="3"/>
  <c r="HL47" i="3"/>
  <c r="HK47" i="3"/>
  <c r="HJ47" i="3"/>
  <c r="HH47" i="3"/>
  <c r="HG47" i="3"/>
  <c r="HF47" i="3"/>
  <c r="HE47" i="3"/>
  <c r="HC47" i="3"/>
  <c r="HB47" i="3"/>
  <c r="HA47" i="3"/>
  <c r="GZ47" i="3"/>
  <c r="GY47" i="3"/>
  <c r="GW47" i="3"/>
  <c r="GV47" i="3"/>
  <c r="GU47" i="3"/>
  <c r="GT47" i="3"/>
  <c r="GR47" i="3"/>
  <c r="GQ47" i="3"/>
  <c r="GP47" i="3"/>
  <c r="GO47" i="3"/>
  <c r="GM47" i="3"/>
  <c r="GL47" i="3"/>
  <c r="GK47" i="3"/>
  <c r="GJ47" i="3"/>
  <c r="GH47" i="3"/>
  <c r="GG47" i="3"/>
  <c r="GF47" i="3"/>
  <c r="GE47" i="3"/>
  <c r="GC47" i="3"/>
  <c r="GB47" i="3"/>
  <c r="GA47" i="3"/>
  <c r="FZ47" i="3"/>
  <c r="FX47" i="3"/>
  <c r="FW47" i="3"/>
  <c r="FV47" i="3"/>
  <c r="FU47" i="3"/>
  <c r="FS47" i="3"/>
  <c r="FR47" i="3"/>
  <c r="FQ47" i="3"/>
  <c r="FP47" i="3"/>
  <c r="FN47" i="3"/>
  <c r="FM47" i="3"/>
  <c r="FL47" i="3"/>
  <c r="FK47" i="3"/>
  <c r="FJ47" i="3"/>
  <c r="FH47" i="3"/>
  <c r="FG47" i="3"/>
  <c r="FF47" i="3"/>
  <c r="FE47" i="3"/>
  <c r="FC47" i="3"/>
  <c r="FB47" i="3"/>
  <c r="FA47" i="3"/>
  <c r="EZ47" i="3"/>
  <c r="EX47" i="3"/>
  <c r="EW47" i="3"/>
  <c r="EV47" i="3"/>
  <c r="EU47" i="3"/>
  <c r="ET47" i="3"/>
  <c r="ER47" i="3"/>
  <c r="EQ47" i="3"/>
  <c r="EP47" i="3"/>
  <c r="EO47" i="3"/>
  <c r="EM47" i="3"/>
  <c r="EL47" i="3"/>
  <c r="EK47" i="3"/>
  <c r="EJ47" i="3"/>
  <c r="EH47" i="3"/>
  <c r="EG47" i="3"/>
  <c r="EF47" i="3"/>
  <c r="EE47" i="3"/>
  <c r="EC47" i="3"/>
  <c r="DX47" i="3"/>
  <c r="DW47" i="3"/>
  <c r="DV47" i="3"/>
  <c r="DU47" i="3"/>
  <c r="DT47" i="3"/>
  <c r="DR47" i="3"/>
  <c r="DQ47" i="3"/>
  <c r="DL47" i="3"/>
  <c r="DJ47" i="3"/>
  <c r="DI47" i="3"/>
  <c r="DH47" i="3"/>
  <c r="DG47" i="3"/>
  <c r="DE47" i="3"/>
  <c r="DD47" i="3"/>
  <c r="DC47" i="3"/>
  <c r="DB47" i="3"/>
  <c r="DA47" i="3"/>
  <c r="CY47" i="3"/>
  <c r="CX47" i="3"/>
  <c r="CW47" i="3"/>
  <c r="CV47" i="3"/>
  <c r="CU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HX46" i="3"/>
  <c r="HW46" i="3"/>
  <c r="HV46" i="3"/>
  <c r="HU46" i="3"/>
  <c r="HT46" i="3"/>
  <c r="HR46" i="3"/>
  <c r="HQ46" i="3"/>
  <c r="HP46" i="3"/>
  <c r="HO46" i="3"/>
  <c r="HM46" i="3"/>
  <c r="HL46" i="3"/>
  <c r="HK46" i="3"/>
  <c r="HJ46" i="3"/>
  <c r="HH46" i="3"/>
  <c r="HG46" i="3"/>
  <c r="HF46" i="3"/>
  <c r="HE46" i="3"/>
  <c r="HC46" i="3"/>
  <c r="HB46" i="3"/>
  <c r="HA46" i="3"/>
  <c r="GZ46" i="3"/>
  <c r="GY46" i="3"/>
  <c r="GW46" i="3"/>
  <c r="GV46" i="3"/>
  <c r="GU46" i="3"/>
  <c r="GT46" i="3"/>
  <c r="GR46" i="3"/>
  <c r="GQ46" i="3"/>
  <c r="GP46" i="3"/>
  <c r="GO46" i="3"/>
  <c r="GM46" i="3"/>
  <c r="GL46" i="3"/>
  <c r="GK46" i="3"/>
  <c r="GJ46" i="3"/>
  <c r="GH46" i="3"/>
  <c r="GG46" i="3"/>
  <c r="GF46" i="3"/>
  <c r="GE46" i="3"/>
  <c r="GC46" i="3"/>
  <c r="GB46" i="3"/>
  <c r="GA46" i="3"/>
  <c r="FZ46" i="3"/>
  <c r="FX46" i="3"/>
  <c r="FW46" i="3"/>
  <c r="FV46" i="3"/>
  <c r="FU46" i="3"/>
  <c r="FS46" i="3"/>
  <c r="FR46" i="3"/>
  <c r="FQ46" i="3"/>
  <c r="FP46" i="3"/>
  <c r="FN46" i="3"/>
  <c r="FM46" i="3"/>
  <c r="FL46" i="3"/>
  <c r="FK46" i="3"/>
  <c r="FJ46" i="3"/>
  <c r="FH46" i="3"/>
  <c r="FG46" i="3"/>
  <c r="FF46" i="3"/>
  <c r="FE46" i="3"/>
  <c r="FC46" i="3"/>
  <c r="FB46" i="3"/>
  <c r="FA46" i="3"/>
  <c r="EZ46" i="3"/>
  <c r="EX46" i="3"/>
  <c r="EW46" i="3"/>
  <c r="EV46" i="3"/>
  <c r="EU46" i="3"/>
  <c r="ET46" i="3"/>
  <c r="ER46" i="3"/>
  <c r="EQ46" i="3"/>
  <c r="EP46" i="3"/>
  <c r="EO46" i="3"/>
  <c r="EM46" i="3"/>
  <c r="EL46" i="3"/>
  <c r="EK46" i="3"/>
  <c r="EJ46" i="3"/>
  <c r="EH46" i="3"/>
  <c r="EG46" i="3"/>
  <c r="EF46" i="3"/>
  <c r="EE46" i="3"/>
  <c r="EC46" i="3"/>
  <c r="DX46" i="3"/>
  <c r="DW46" i="3"/>
  <c r="DV46" i="3"/>
  <c r="DU46" i="3"/>
  <c r="DT46" i="3"/>
  <c r="DR46" i="3"/>
  <c r="DQ46" i="3"/>
  <c r="DL46" i="3"/>
  <c r="DJ46" i="3"/>
  <c r="DI46" i="3"/>
  <c r="DH46" i="3"/>
  <c r="DG46" i="3"/>
  <c r="DE46" i="3"/>
  <c r="DD46" i="3"/>
  <c r="DC46" i="3"/>
  <c r="DB46" i="3"/>
  <c r="DA46" i="3"/>
  <c r="CY46" i="3"/>
  <c r="CX46" i="3"/>
  <c r="CW46" i="3"/>
  <c r="CV46" i="3"/>
  <c r="CU46" i="3"/>
  <c r="CS46" i="3"/>
  <c r="CR46" i="3"/>
  <c r="CQ46" i="3"/>
  <c r="CP46" i="3"/>
  <c r="CO46" i="3"/>
  <c r="CN46" i="3"/>
  <c r="CM46" i="3"/>
  <c r="CL46" i="3"/>
  <c r="CK46" i="3"/>
  <c r="CJ46" i="3"/>
  <c r="CI46" i="3"/>
  <c r="CH46" i="3"/>
  <c r="CG46" i="3"/>
  <c r="CF46" i="3"/>
  <c r="CE46" i="3"/>
  <c r="CD46" i="3"/>
  <c r="CC46" i="3"/>
  <c r="CB46" i="3"/>
  <c r="CA46" i="3"/>
  <c r="BZ46" i="3"/>
  <c r="BY46" i="3"/>
  <c r="BX46" i="3"/>
  <c r="BW46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HX45" i="3"/>
  <c r="HW45" i="3"/>
  <c r="HV45" i="3"/>
  <c r="HU45" i="3"/>
  <c r="HT45" i="3"/>
  <c r="HR45" i="3"/>
  <c r="HQ45" i="3"/>
  <c r="HP45" i="3"/>
  <c r="HO45" i="3"/>
  <c r="HM45" i="3"/>
  <c r="HL45" i="3"/>
  <c r="HK45" i="3"/>
  <c r="HJ45" i="3"/>
  <c r="HH45" i="3"/>
  <c r="HG45" i="3"/>
  <c r="HF45" i="3"/>
  <c r="HE45" i="3"/>
  <c r="HC45" i="3"/>
  <c r="HB45" i="3"/>
  <c r="HA45" i="3"/>
  <c r="GZ45" i="3"/>
  <c r="GY45" i="3"/>
  <c r="GW45" i="3"/>
  <c r="GV45" i="3"/>
  <c r="GU45" i="3"/>
  <c r="GT45" i="3"/>
  <c r="GR45" i="3"/>
  <c r="GQ45" i="3"/>
  <c r="GP45" i="3"/>
  <c r="GO45" i="3"/>
  <c r="GM45" i="3"/>
  <c r="GL45" i="3"/>
  <c r="GK45" i="3"/>
  <c r="GJ45" i="3"/>
  <c r="GH45" i="3"/>
  <c r="GG45" i="3"/>
  <c r="GF45" i="3"/>
  <c r="GE45" i="3"/>
  <c r="GC45" i="3"/>
  <c r="GB45" i="3"/>
  <c r="GA45" i="3"/>
  <c r="FZ45" i="3"/>
  <c r="FX45" i="3"/>
  <c r="FW45" i="3"/>
  <c r="FV45" i="3"/>
  <c r="FU45" i="3"/>
  <c r="FS45" i="3"/>
  <c r="FR45" i="3"/>
  <c r="FQ45" i="3"/>
  <c r="FP45" i="3"/>
  <c r="FN45" i="3"/>
  <c r="FM45" i="3"/>
  <c r="FL45" i="3"/>
  <c r="FK45" i="3"/>
  <c r="FJ45" i="3"/>
  <c r="FH45" i="3"/>
  <c r="FG45" i="3"/>
  <c r="FF45" i="3"/>
  <c r="FE45" i="3"/>
  <c r="FC45" i="3"/>
  <c r="FB45" i="3"/>
  <c r="FA45" i="3"/>
  <c r="EZ45" i="3"/>
  <c r="EX45" i="3"/>
  <c r="EW45" i="3"/>
  <c r="EV45" i="3"/>
  <c r="EU45" i="3"/>
  <c r="ET45" i="3"/>
  <c r="ER45" i="3"/>
  <c r="EQ45" i="3"/>
  <c r="EP45" i="3"/>
  <c r="EO45" i="3"/>
  <c r="EM45" i="3"/>
  <c r="EL45" i="3"/>
  <c r="EK45" i="3"/>
  <c r="EJ45" i="3"/>
  <c r="EH45" i="3"/>
  <c r="EG45" i="3"/>
  <c r="EF45" i="3"/>
  <c r="EE45" i="3"/>
  <c r="EC45" i="3"/>
  <c r="DX45" i="3"/>
  <c r="DW45" i="3"/>
  <c r="DV45" i="3"/>
  <c r="DU45" i="3"/>
  <c r="DT45" i="3"/>
  <c r="DR45" i="3"/>
  <c r="DQ45" i="3"/>
  <c r="DL45" i="3"/>
  <c r="DJ45" i="3"/>
  <c r="DI45" i="3"/>
  <c r="DH45" i="3"/>
  <c r="DG45" i="3"/>
  <c r="DE45" i="3"/>
  <c r="DD45" i="3"/>
  <c r="DC45" i="3"/>
  <c r="DB45" i="3"/>
  <c r="DA45" i="3"/>
  <c r="CY45" i="3"/>
  <c r="CX45" i="3"/>
  <c r="CW45" i="3"/>
  <c r="CV45" i="3"/>
  <c r="CU45" i="3"/>
  <c r="CS45" i="3"/>
  <c r="CR45" i="3"/>
  <c r="CQ45" i="3"/>
  <c r="CP45" i="3"/>
  <c r="CO45" i="3"/>
  <c r="CN45" i="3"/>
  <c r="CM45" i="3"/>
  <c r="CL45" i="3"/>
  <c r="CK45" i="3"/>
  <c r="CJ45" i="3"/>
  <c r="CI45" i="3"/>
  <c r="CH45" i="3"/>
  <c r="CG45" i="3"/>
  <c r="CF45" i="3"/>
  <c r="CE45" i="3"/>
  <c r="CD45" i="3"/>
  <c r="CC45" i="3"/>
  <c r="CB45" i="3"/>
  <c r="CA45" i="3"/>
  <c r="BZ45" i="3"/>
  <c r="BY45" i="3"/>
  <c r="BX45" i="3"/>
  <c r="BW45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HX44" i="3"/>
  <c r="HW44" i="3"/>
  <c r="HV44" i="3"/>
  <c r="HU44" i="3"/>
  <c r="HT44" i="3"/>
  <c r="HR44" i="3"/>
  <c r="HQ44" i="3"/>
  <c r="HP44" i="3"/>
  <c r="HO44" i="3"/>
  <c r="HM44" i="3"/>
  <c r="HL44" i="3"/>
  <c r="HK44" i="3"/>
  <c r="HJ44" i="3"/>
  <c r="HH44" i="3"/>
  <c r="HG44" i="3"/>
  <c r="HF44" i="3"/>
  <c r="HE44" i="3"/>
  <c r="HC44" i="3"/>
  <c r="HB44" i="3"/>
  <c r="HA44" i="3"/>
  <c r="GZ44" i="3"/>
  <c r="GY44" i="3"/>
  <c r="GW44" i="3"/>
  <c r="GV44" i="3"/>
  <c r="GU44" i="3"/>
  <c r="GT44" i="3"/>
  <c r="GR44" i="3"/>
  <c r="GQ44" i="3"/>
  <c r="GP44" i="3"/>
  <c r="GO44" i="3"/>
  <c r="GM44" i="3"/>
  <c r="GL44" i="3"/>
  <c r="GK44" i="3"/>
  <c r="GJ44" i="3"/>
  <c r="GH44" i="3"/>
  <c r="GG44" i="3"/>
  <c r="GF44" i="3"/>
  <c r="GE44" i="3"/>
  <c r="GC44" i="3"/>
  <c r="GB44" i="3"/>
  <c r="GA44" i="3"/>
  <c r="FZ44" i="3"/>
  <c r="FX44" i="3"/>
  <c r="FW44" i="3"/>
  <c r="FV44" i="3"/>
  <c r="FU44" i="3"/>
  <c r="FS44" i="3"/>
  <c r="FR44" i="3"/>
  <c r="FQ44" i="3"/>
  <c r="FP44" i="3"/>
  <c r="FN44" i="3"/>
  <c r="FM44" i="3"/>
  <c r="FL44" i="3"/>
  <c r="FK44" i="3"/>
  <c r="FJ44" i="3"/>
  <c r="FH44" i="3"/>
  <c r="FG44" i="3"/>
  <c r="FF44" i="3"/>
  <c r="FE44" i="3"/>
  <c r="FC44" i="3"/>
  <c r="FB44" i="3"/>
  <c r="FA44" i="3"/>
  <c r="EZ44" i="3"/>
  <c r="EX44" i="3"/>
  <c r="EW44" i="3"/>
  <c r="EV44" i="3"/>
  <c r="EU44" i="3"/>
  <c r="ET44" i="3"/>
  <c r="ER44" i="3"/>
  <c r="EQ44" i="3"/>
  <c r="EP44" i="3"/>
  <c r="EO44" i="3"/>
  <c r="EM44" i="3"/>
  <c r="EL44" i="3"/>
  <c r="EK44" i="3"/>
  <c r="EJ44" i="3"/>
  <c r="EH44" i="3"/>
  <c r="EG44" i="3"/>
  <c r="EF44" i="3"/>
  <c r="EE44" i="3"/>
  <c r="EC44" i="3"/>
  <c r="DX44" i="3"/>
  <c r="DW44" i="3"/>
  <c r="DV44" i="3"/>
  <c r="DU44" i="3"/>
  <c r="DT44" i="3"/>
  <c r="DR44" i="3"/>
  <c r="DQ44" i="3"/>
  <c r="DL44" i="3"/>
  <c r="DJ44" i="3"/>
  <c r="DI44" i="3"/>
  <c r="DH44" i="3"/>
  <c r="DG44" i="3"/>
  <c r="DE44" i="3"/>
  <c r="DD44" i="3"/>
  <c r="DC44" i="3"/>
  <c r="DB44" i="3"/>
  <c r="DA44" i="3"/>
  <c r="CY44" i="3"/>
  <c r="CX44" i="3"/>
  <c r="CW44" i="3"/>
  <c r="CV44" i="3"/>
  <c r="CU44" i="3"/>
  <c r="CS44" i="3"/>
  <c r="CR44" i="3"/>
  <c r="CQ44" i="3"/>
  <c r="CP44" i="3"/>
  <c r="CO44" i="3"/>
  <c r="CN44" i="3"/>
  <c r="CM44" i="3"/>
  <c r="CL44" i="3"/>
  <c r="CK44" i="3"/>
  <c r="CJ44" i="3"/>
  <c r="CI44" i="3"/>
  <c r="CH44" i="3"/>
  <c r="CG44" i="3"/>
  <c r="CF44" i="3"/>
  <c r="CE44" i="3"/>
  <c r="CD44" i="3"/>
  <c r="CC44" i="3"/>
  <c r="CB44" i="3"/>
  <c r="CA44" i="3"/>
  <c r="BZ44" i="3"/>
  <c r="BY44" i="3"/>
  <c r="BX44" i="3"/>
  <c r="BW44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HX43" i="3"/>
  <c r="HW43" i="3"/>
  <c r="HV43" i="3"/>
  <c r="HU43" i="3"/>
  <c r="HT43" i="3"/>
  <c r="HR43" i="3"/>
  <c r="HQ43" i="3"/>
  <c r="HP43" i="3"/>
  <c r="HO43" i="3"/>
  <c r="HM43" i="3"/>
  <c r="HL43" i="3"/>
  <c r="HK43" i="3"/>
  <c r="HJ43" i="3"/>
  <c r="HH43" i="3"/>
  <c r="HG43" i="3"/>
  <c r="HF43" i="3"/>
  <c r="HE43" i="3"/>
  <c r="HC43" i="3"/>
  <c r="HB43" i="3"/>
  <c r="HA43" i="3"/>
  <c r="GZ43" i="3"/>
  <c r="GY43" i="3"/>
  <c r="GW43" i="3"/>
  <c r="GV43" i="3"/>
  <c r="GU43" i="3"/>
  <c r="GT43" i="3"/>
  <c r="GR43" i="3"/>
  <c r="GQ43" i="3"/>
  <c r="GP43" i="3"/>
  <c r="GO43" i="3"/>
  <c r="GM43" i="3"/>
  <c r="GL43" i="3"/>
  <c r="GK43" i="3"/>
  <c r="GJ43" i="3"/>
  <c r="GH43" i="3"/>
  <c r="GG43" i="3"/>
  <c r="GF43" i="3"/>
  <c r="GE43" i="3"/>
  <c r="GC43" i="3"/>
  <c r="GB43" i="3"/>
  <c r="GA43" i="3"/>
  <c r="FZ43" i="3"/>
  <c r="FX43" i="3"/>
  <c r="FW43" i="3"/>
  <c r="FV43" i="3"/>
  <c r="FU43" i="3"/>
  <c r="FS43" i="3"/>
  <c r="FR43" i="3"/>
  <c r="FQ43" i="3"/>
  <c r="FP43" i="3"/>
  <c r="FN43" i="3"/>
  <c r="FM43" i="3"/>
  <c r="FL43" i="3"/>
  <c r="FK43" i="3"/>
  <c r="FJ43" i="3"/>
  <c r="FH43" i="3"/>
  <c r="FG43" i="3"/>
  <c r="FF43" i="3"/>
  <c r="FE43" i="3"/>
  <c r="FC43" i="3"/>
  <c r="FB43" i="3"/>
  <c r="FA43" i="3"/>
  <c r="EZ43" i="3"/>
  <c r="EX43" i="3"/>
  <c r="EW43" i="3"/>
  <c r="EV43" i="3"/>
  <c r="EU43" i="3"/>
  <c r="ET43" i="3"/>
  <c r="ER43" i="3"/>
  <c r="EQ43" i="3"/>
  <c r="EP43" i="3"/>
  <c r="EO43" i="3"/>
  <c r="EM43" i="3"/>
  <c r="EL43" i="3"/>
  <c r="EK43" i="3"/>
  <c r="EJ43" i="3"/>
  <c r="EH43" i="3"/>
  <c r="EG43" i="3"/>
  <c r="EF43" i="3"/>
  <c r="EE43" i="3"/>
  <c r="EC43" i="3"/>
  <c r="DX43" i="3"/>
  <c r="DW43" i="3"/>
  <c r="DV43" i="3"/>
  <c r="DU43" i="3"/>
  <c r="DT43" i="3"/>
  <c r="DR43" i="3"/>
  <c r="DQ43" i="3"/>
  <c r="DL43" i="3"/>
  <c r="DJ43" i="3"/>
  <c r="DI43" i="3"/>
  <c r="DH43" i="3"/>
  <c r="DG43" i="3"/>
  <c r="DE43" i="3"/>
  <c r="DD43" i="3"/>
  <c r="DC43" i="3"/>
  <c r="DB43" i="3"/>
  <c r="DA43" i="3"/>
  <c r="CY43" i="3"/>
  <c r="CX43" i="3"/>
  <c r="CW43" i="3"/>
  <c r="CV43" i="3"/>
  <c r="CU43" i="3"/>
  <c r="CS43" i="3"/>
  <c r="CR43" i="3"/>
  <c r="CQ43" i="3"/>
  <c r="CP43" i="3"/>
  <c r="CO43" i="3"/>
  <c r="CN43" i="3"/>
  <c r="CM43" i="3"/>
  <c r="CL43" i="3"/>
  <c r="CK43" i="3"/>
  <c r="CJ43" i="3"/>
  <c r="CI43" i="3"/>
  <c r="CH43" i="3"/>
  <c r="CG43" i="3"/>
  <c r="CF43" i="3"/>
  <c r="CE43" i="3"/>
  <c r="CD43" i="3"/>
  <c r="CC43" i="3"/>
  <c r="CB43" i="3"/>
  <c r="CA43" i="3"/>
  <c r="BZ43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HX42" i="3"/>
  <c r="HW42" i="3"/>
  <c r="HV42" i="3"/>
  <c r="HU42" i="3"/>
  <c r="HT42" i="3"/>
  <c r="HR42" i="3"/>
  <c r="HQ42" i="3"/>
  <c r="HP42" i="3"/>
  <c r="HO42" i="3"/>
  <c r="HM42" i="3"/>
  <c r="HL42" i="3"/>
  <c r="HK42" i="3"/>
  <c r="HJ42" i="3"/>
  <c r="HH42" i="3"/>
  <c r="HG42" i="3"/>
  <c r="HF42" i="3"/>
  <c r="HE42" i="3"/>
  <c r="HC42" i="3"/>
  <c r="HB42" i="3"/>
  <c r="HA42" i="3"/>
  <c r="GZ42" i="3"/>
  <c r="GY42" i="3"/>
  <c r="GW42" i="3"/>
  <c r="GV42" i="3"/>
  <c r="GU42" i="3"/>
  <c r="GT42" i="3"/>
  <c r="GR42" i="3"/>
  <c r="GQ42" i="3"/>
  <c r="GP42" i="3"/>
  <c r="GO42" i="3"/>
  <c r="GM42" i="3"/>
  <c r="GL42" i="3"/>
  <c r="GK42" i="3"/>
  <c r="GJ42" i="3"/>
  <c r="GH42" i="3"/>
  <c r="GG42" i="3"/>
  <c r="GF42" i="3"/>
  <c r="GE42" i="3"/>
  <c r="GC42" i="3"/>
  <c r="GB42" i="3"/>
  <c r="GA42" i="3"/>
  <c r="FZ42" i="3"/>
  <c r="FX42" i="3"/>
  <c r="FW42" i="3"/>
  <c r="FV42" i="3"/>
  <c r="FU42" i="3"/>
  <c r="FS42" i="3"/>
  <c r="FR42" i="3"/>
  <c r="FQ42" i="3"/>
  <c r="FP42" i="3"/>
  <c r="FN42" i="3"/>
  <c r="FM42" i="3"/>
  <c r="FL42" i="3"/>
  <c r="FK42" i="3"/>
  <c r="FJ42" i="3"/>
  <c r="FH42" i="3"/>
  <c r="FG42" i="3"/>
  <c r="FF42" i="3"/>
  <c r="FE42" i="3"/>
  <c r="FC42" i="3"/>
  <c r="FB42" i="3"/>
  <c r="FA42" i="3"/>
  <c r="EZ42" i="3"/>
  <c r="EX42" i="3"/>
  <c r="EW42" i="3"/>
  <c r="EV42" i="3"/>
  <c r="EU42" i="3"/>
  <c r="ET42" i="3"/>
  <c r="ER42" i="3"/>
  <c r="EQ42" i="3"/>
  <c r="EP42" i="3"/>
  <c r="EO42" i="3"/>
  <c r="EM42" i="3"/>
  <c r="EL42" i="3"/>
  <c r="EK42" i="3"/>
  <c r="EJ42" i="3"/>
  <c r="EH42" i="3"/>
  <c r="EG42" i="3"/>
  <c r="EF42" i="3"/>
  <c r="EE42" i="3"/>
  <c r="EC42" i="3"/>
  <c r="DX42" i="3"/>
  <c r="DW42" i="3"/>
  <c r="DV42" i="3"/>
  <c r="DU42" i="3"/>
  <c r="DT42" i="3"/>
  <c r="DR42" i="3"/>
  <c r="DQ42" i="3"/>
  <c r="DL42" i="3"/>
  <c r="DJ42" i="3"/>
  <c r="DI42" i="3"/>
  <c r="DH42" i="3"/>
  <c r="DG42" i="3"/>
  <c r="DE42" i="3"/>
  <c r="DD42" i="3"/>
  <c r="DC42" i="3"/>
  <c r="DB42" i="3"/>
  <c r="DA42" i="3"/>
  <c r="CY42" i="3"/>
  <c r="CX42" i="3"/>
  <c r="CW42" i="3"/>
  <c r="CV42" i="3"/>
  <c r="CU42" i="3"/>
  <c r="CS42" i="3"/>
  <c r="CR42" i="3"/>
  <c r="CQ42" i="3"/>
  <c r="CP42" i="3"/>
  <c r="CO42" i="3"/>
  <c r="CN42" i="3"/>
  <c r="CM42" i="3"/>
  <c r="CL42" i="3"/>
  <c r="CK42" i="3"/>
  <c r="CJ42" i="3"/>
  <c r="CI42" i="3"/>
  <c r="CH42" i="3"/>
  <c r="CG42" i="3"/>
  <c r="CF42" i="3"/>
  <c r="CE42" i="3"/>
  <c r="CD42" i="3"/>
  <c r="CC42" i="3"/>
  <c r="CB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HX41" i="3"/>
  <c r="HW41" i="3"/>
  <c r="HV41" i="3"/>
  <c r="HU41" i="3"/>
  <c r="HT41" i="3"/>
  <c r="HR41" i="3"/>
  <c r="HQ41" i="3"/>
  <c r="HP41" i="3"/>
  <c r="HO41" i="3"/>
  <c r="HM41" i="3"/>
  <c r="HL41" i="3"/>
  <c r="HK41" i="3"/>
  <c r="HJ41" i="3"/>
  <c r="HH41" i="3"/>
  <c r="HG41" i="3"/>
  <c r="HF41" i="3"/>
  <c r="HE41" i="3"/>
  <c r="HC41" i="3"/>
  <c r="HB41" i="3"/>
  <c r="HA41" i="3"/>
  <c r="GZ41" i="3"/>
  <c r="GY41" i="3"/>
  <c r="GW41" i="3"/>
  <c r="GV41" i="3"/>
  <c r="GU41" i="3"/>
  <c r="GT41" i="3"/>
  <c r="GR41" i="3"/>
  <c r="GQ41" i="3"/>
  <c r="GP41" i="3"/>
  <c r="GO41" i="3"/>
  <c r="GM41" i="3"/>
  <c r="GL41" i="3"/>
  <c r="GK41" i="3"/>
  <c r="GJ41" i="3"/>
  <c r="GH41" i="3"/>
  <c r="GG41" i="3"/>
  <c r="GF41" i="3"/>
  <c r="GE41" i="3"/>
  <c r="GC41" i="3"/>
  <c r="GB41" i="3"/>
  <c r="GA41" i="3"/>
  <c r="FZ41" i="3"/>
  <c r="FX41" i="3"/>
  <c r="FW41" i="3"/>
  <c r="FV41" i="3"/>
  <c r="FU41" i="3"/>
  <c r="FS41" i="3"/>
  <c r="FR41" i="3"/>
  <c r="FQ41" i="3"/>
  <c r="FP41" i="3"/>
  <c r="FN41" i="3"/>
  <c r="FM41" i="3"/>
  <c r="FL41" i="3"/>
  <c r="FK41" i="3"/>
  <c r="FJ41" i="3"/>
  <c r="FH41" i="3"/>
  <c r="FG41" i="3"/>
  <c r="FF41" i="3"/>
  <c r="FE41" i="3"/>
  <c r="FC41" i="3"/>
  <c r="FB41" i="3"/>
  <c r="FA41" i="3"/>
  <c r="EZ41" i="3"/>
  <c r="EX41" i="3"/>
  <c r="EW41" i="3"/>
  <c r="EV41" i="3"/>
  <c r="EU41" i="3"/>
  <c r="ET41" i="3"/>
  <c r="ER41" i="3"/>
  <c r="EQ41" i="3"/>
  <c r="EP41" i="3"/>
  <c r="EO41" i="3"/>
  <c r="EM41" i="3"/>
  <c r="EL41" i="3"/>
  <c r="EK41" i="3"/>
  <c r="EJ41" i="3"/>
  <c r="EH41" i="3"/>
  <c r="EG41" i="3"/>
  <c r="EF41" i="3"/>
  <c r="EE41" i="3"/>
  <c r="EC41" i="3"/>
  <c r="DX41" i="3"/>
  <c r="DW41" i="3"/>
  <c r="DV41" i="3"/>
  <c r="DU41" i="3"/>
  <c r="DT41" i="3"/>
  <c r="DR41" i="3"/>
  <c r="DQ41" i="3"/>
  <c r="DL41" i="3"/>
  <c r="DJ41" i="3"/>
  <c r="DI41" i="3"/>
  <c r="DH41" i="3"/>
  <c r="DG41" i="3"/>
  <c r="DE41" i="3"/>
  <c r="DD41" i="3"/>
  <c r="DC41" i="3"/>
  <c r="DB41" i="3"/>
  <c r="DA41" i="3"/>
  <c r="CY41" i="3"/>
  <c r="CX41" i="3"/>
  <c r="CW41" i="3"/>
  <c r="CV41" i="3"/>
  <c r="CU41" i="3"/>
  <c r="CS41" i="3"/>
  <c r="CR41" i="3"/>
  <c r="CQ41" i="3"/>
  <c r="CP41" i="3"/>
  <c r="CO41" i="3"/>
  <c r="CN41" i="3"/>
  <c r="CM41" i="3"/>
  <c r="CL41" i="3"/>
  <c r="CK41" i="3"/>
  <c r="CJ41" i="3"/>
  <c r="CI41" i="3"/>
  <c r="CH41" i="3"/>
  <c r="CG41" i="3"/>
  <c r="CF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HX40" i="3"/>
  <c r="HW40" i="3"/>
  <c r="HV40" i="3"/>
  <c r="HU40" i="3"/>
  <c r="HT40" i="3"/>
  <c r="HR40" i="3"/>
  <c r="HQ40" i="3"/>
  <c r="HP40" i="3"/>
  <c r="HO40" i="3"/>
  <c r="HM40" i="3"/>
  <c r="HL40" i="3"/>
  <c r="HK40" i="3"/>
  <c r="HJ40" i="3"/>
  <c r="HH40" i="3"/>
  <c r="HG40" i="3"/>
  <c r="HF40" i="3"/>
  <c r="HE40" i="3"/>
  <c r="HC40" i="3"/>
  <c r="HB40" i="3"/>
  <c r="HA40" i="3"/>
  <c r="GZ40" i="3"/>
  <c r="GY40" i="3"/>
  <c r="GW40" i="3"/>
  <c r="GV40" i="3"/>
  <c r="GU40" i="3"/>
  <c r="GT40" i="3"/>
  <c r="GR40" i="3"/>
  <c r="GQ40" i="3"/>
  <c r="GP40" i="3"/>
  <c r="GO40" i="3"/>
  <c r="GM40" i="3"/>
  <c r="GL40" i="3"/>
  <c r="GK40" i="3"/>
  <c r="GJ40" i="3"/>
  <c r="GH40" i="3"/>
  <c r="GG40" i="3"/>
  <c r="GF40" i="3"/>
  <c r="GE40" i="3"/>
  <c r="GC40" i="3"/>
  <c r="GB40" i="3"/>
  <c r="GA40" i="3"/>
  <c r="FZ40" i="3"/>
  <c r="FX40" i="3"/>
  <c r="FW40" i="3"/>
  <c r="FV40" i="3"/>
  <c r="FU40" i="3"/>
  <c r="FS40" i="3"/>
  <c r="FR40" i="3"/>
  <c r="FQ40" i="3"/>
  <c r="FP40" i="3"/>
  <c r="FN40" i="3"/>
  <c r="FM40" i="3"/>
  <c r="FL40" i="3"/>
  <c r="FK40" i="3"/>
  <c r="FJ40" i="3"/>
  <c r="FH40" i="3"/>
  <c r="FG40" i="3"/>
  <c r="FF40" i="3"/>
  <c r="FE40" i="3"/>
  <c r="FC40" i="3"/>
  <c r="FB40" i="3"/>
  <c r="FA40" i="3"/>
  <c r="EZ40" i="3"/>
  <c r="EX40" i="3"/>
  <c r="EW40" i="3"/>
  <c r="EV40" i="3"/>
  <c r="EU40" i="3"/>
  <c r="ET40" i="3"/>
  <c r="ER40" i="3"/>
  <c r="EQ40" i="3"/>
  <c r="EP40" i="3"/>
  <c r="EO40" i="3"/>
  <c r="EM40" i="3"/>
  <c r="EL40" i="3"/>
  <c r="EK40" i="3"/>
  <c r="EJ40" i="3"/>
  <c r="EH40" i="3"/>
  <c r="EG40" i="3"/>
  <c r="EF40" i="3"/>
  <c r="EE40" i="3"/>
  <c r="EC40" i="3"/>
  <c r="DX40" i="3"/>
  <c r="DW40" i="3"/>
  <c r="DV40" i="3"/>
  <c r="DU40" i="3"/>
  <c r="DT40" i="3"/>
  <c r="DR40" i="3"/>
  <c r="DQ40" i="3"/>
  <c r="DL40" i="3"/>
  <c r="DJ40" i="3"/>
  <c r="DI40" i="3"/>
  <c r="DH40" i="3"/>
  <c r="DG40" i="3"/>
  <c r="DE40" i="3"/>
  <c r="DD40" i="3"/>
  <c r="DC40" i="3"/>
  <c r="DB40" i="3"/>
  <c r="DA40" i="3"/>
  <c r="CY40" i="3"/>
  <c r="CX40" i="3"/>
  <c r="CW40" i="3"/>
  <c r="CV40" i="3"/>
  <c r="CU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HX39" i="3"/>
  <c r="HW39" i="3"/>
  <c r="HV39" i="3"/>
  <c r="HU39" i="3"/>
  <c r="HT39" i="3"/>
  <c r="HR39" i="3"/>
  <c r="HQ39" i="3"/>
  <c r="HP39" i="3"/>
  <c r="HO39" i="3"/>
  <c r="HM39" i="3"/>
  <c r="HL39" i="3"/>
  <c r="HK39" i="3"/>
  <c r="HJ39" i="3"/>
  <c r="HH39" i="3"/>
  <c r="HG39" i="3"/>
  <c r="HF39" i="3"/>
  <c r="HE39" i="3"/>
  <c r="HC39" i="3"/>
  <c r="HB39" i="3"/>
  <c r="HA39" i="3"/>
  <c r="GZ39" i="3"/>
  <c r="GY39" i="3"/>
  <c r="GW39" i="3"/>
  <c r="GV39" i="3"/>
  <c r="GU39" i="3"/>
  <c r="GT39" i="3"/>
  <c r="GR39" i="3"/>
  <c r="GQ39" i="3"/>
  <c r="GP39" i="3"/>
  <c r="GO39" i="3"/>
  <c r="GM39" i="3"/>
  <c r="GL39" i="3"/>
  <c r="GK39" i="3"/>
  <c r="GJ39" i="3"/>
  <c r="GH39" i="3"/>
  <c r="GG39" i="3"/>
  <c r="GF39" i="3"/>
  <c r="GE39" i="3"/>
  <c r="GC39" i="3"/>
  <c r="GB39" i="3"/>
  <c r="GA39" i="3"/>
  <c r="FZ39" i="3"/>
  <c r="FX39" i="3"/>
  <c r="FW39" i="3"/>
  <c r="FV39" i="3"/>
  <c r="FU39" i="3"/>
  <c r="FS39" i="3"/>
  <c r="FR39" i="3"/>
  <c r="FQ39" i="3"/>
  <c r="FP39" i="3"/>
  <c r="FN39" i="3"/>
  <c r="FM39" i="3"/>
  <c r="FL39" i="3"/>
  <c r="FK39" i="3"/>
  <c r="FJ39" i="3"/>
  <c r="FH39" i="3"/>
  <c r="FG39" i="3"/>
  <c r="FF39" i="3"/>
  <c r="FE39" i="3"/>
  <c r="FC39" i="3"/>
  <c r="FB39" i="3"/>
  <c r="FA39" i="3"/>
  <c r="EZ39" i="3"/>
  <c r="EX39" i="3"/>
  <c r="EW39" i="3"/>
  <c r="EV39" i="3"/>
  <c r="EU39" i="3"/>
  <c r="ET39" i="3"/>
  <c r="ER39" i="3"/>
  <c r="EQ39" i="3"/>
  <c r="EP39" i="3"/>
  <c r="EO39" i="3"/>
  <c r="EM39" i="3"/>
  <c r="EL39" i="3"/>
  <c r="EK39" i="3"/>
  <c r="EJ39" i="3"/>
  <c r="EH39" i="3"/>
  <c r="EG39" i="3"/>
  <c r="EF39" i="3"/>
  <c r="EE39" i="3"/>
  <c r="EC39" i="3"/>
  <c r="DX39" i="3"/>
  <c r="DW39" i="3"/>
  <c r="DV39" i="3"/>
  <c r="DU39" i="3"/>
  <c r="DT39" i="3"/>
  <c r="DR39" i="3"/>
  <c r="DQ39" i="3"/>
  <c r="DL39" i="3"/>
  <c r="DJ39" i="3"/>
  <c r="DI39" i="3"/>
  <c r="DH39" i="3"/>
  <c r="DG39" i="3"/>
  <c r="DE39" i="3"/>
  <c r="DD39" i="3"/>
  <c r="DC39" i="3"/>
  <c r="DB39" i="3"/>
  <c r="DA39" i="3"/>
  <c r="CY39" i="3"/>
  <c r="CX39" i="3"/>
  <c r="CW39" i="3"/>
  <c r="CV39" i="3"/>
  <c r="CU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HX38" i="3"/>
  <c r="HW38" i="3"/>
  <c r="HV38" i="3"/>
  <c r="HU38" i="3"/>
  <c r="HT38" i="3"/>
  <c r="HR38" i="3"/>
  <c r="HQ38" i="3"/>
  <c r="HP38" i="3"/>
  <c r="HO38" i="3"/>
  <c r="HM38" i="3"/>
  <c r="HL38" i="3"/>
  <c r="HK38" i="3"/>
  <c r="HJ38" i="3"/>
  <c r="HH38" i="3"/>
  <c r="HG38" i="3"/>
  <c r="HF38" i="3"/>
  <c r="HE38" i="3"/>
  <c r="HC38" i="3"/>
  <c r="HB38" i="3"/>
  <c r="HA38" i="3"/>
  <c r="GZ38" i="3"/>
  <c r="GY38" i="3"/>
  <c r="GW38" i="3"/>
  <c r="GV38" i="3"/>
  <c r="GU38" i="3"/>
  <c r="GT38" i="3"/>
  <c r="GR38" i="3"/>
  <c r="GQ38" i="3"/>
  <c r="GP38" i="3"/>
  <c r="GO38" i="3"/>
  <c r="GM38" i="3"/>
  <c r="GL38" i="3"/>
  <c r="GK38" i="3"/>
  <c r="GJ38" i="3"/>
  <c r="GH38" i="3"/>
  <c r="GG38" i="3"/>
  <c r="GF38" i="3"/>
  <c r="GE38" i="3"/>
  <c r="GC38" i="3"/>
  <c r="GB38" i="3"/>
  <c r="GA38" i="3"/>
  <c r="FZ38" i="3"/>
  <c r="FX38" i="3"/>
  <c r="FW38" i="3"/>
  <c r="FV38" i="3"/>
  <c r="FU38" i="3"/>
  <c r="FS38" i="3"/>
  <c r="FR38" i="3"/>
  <c r="FQ38" i="3"/>
  <c r="FP38" i="3"/>
  <c r="FN38" i="3"/>
  <c r="FM38" i="3"/>
  <c r="FL38" i="3"/>
  <c r="FK38" i="3"/>
  <c r="FJ38" i="3"/>
  <c r="FH38" i="3"/>
  <c r="FG38" i="3"/>
  <c r="FF38" i="3"/>
  <c r="FE38" i="3"/>
  <c r="FC38" i="3"/>
  <c r="FB38" i="3"/>
  <c r="FA38" i="3"/>
  <c r="EZ38" i="3"/>
  <c r="EX38" i="3"/>
  <c r="EW38" i="3"/>
  <c r="EV38" i="3"/>
  <c r="EU38" i="3"/>
  <c r="ET38" i="3"/>
  <c r="ER38" i="3"/>
  <c r="EQ38" i="3"/>
  <c r="EP38" i="3"/>
  <c r="EO38" i="3"/>
  <c r="EM38" i="3"/>
  <c r="EL38" i="3"/>
  <c r="EK38" i="3"/>
  <c r="EJ38" i="3"/>
  <c r="EH38" i="3"/>
  <c r="EG38" i="3"/>
  <c r="EF38" i="3"/>
  <c r="EE38" i="3"/>
  <c r="EC38" i="3"/>
  <c r="DX38" i="3"/>
  <c r="DW38" i="3"/>
  <c r="DV38" i="3"/>
  <c r="DU38" i="3"/>
  <c r="DT38" i="3"/>
  <c r="DR38" i="3"/>
  <c r="DQ38" i="3"/>
  <c r="DL38" i="3"/>
  <c r="DJ38" i="3"/>
  <c r="DI38" i="3"/>
  <c r="DH38" i="3"/>
  <c r="DG38" i="3"/>
  <c r="DE38" i="3"/>
  <c r="DD38" i="3"/>
  <c r="DC38" i="3"/>
  <c r="DB38" i="3"/>
  <c r="DA38" i="3"/>
  <c r="CY38" i="3"/>
  <c r="CX38" i="3"/>
  <c r="CW38" i="3"/>
  <c r="CV38" i="3"/>
  <c r="CU38" i="3"/>
  <c r="CS38" i="3"/>
  <c r="CR38" i="3"/>
  <c r="CQ38" i="3"/>
  <c r="CP38" i="3"/>
  <c r="CO38" i="3"/>
  <c r="CN38" i="3"/>
  <c r="CM38" i="3"/>
  <c r="CL38" i="3"/>
  <c r="CK38" i="3"/>
  <c r="CJ38" i="3"/>
  <c r="CI38" i="3"/>
  <c r="CH38" i="3"/>
  <c r="CG38" i="3"/>
  <c r="CF38" i="3"/>
  <c r="CE38" i="3"/>
  <c r="CD38" i="3"/>
  <c r="CC38" i="3"/>
  <c r="CB38" i="3"/>
  <c r="CA38" i="3"/>
  <c r="BZ38" i="3"/>
  <c r="BY38" i="3"/>
  <c r="BX38" i="3"/>
  <c r="BW38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HX37" i="3"/>
  <c r="HW37" i="3"/>
  <c r="HV37" i="3"/>
  <c r="HU37" i="3"/>
  <c r="HT37" i="3"/>
  <c r="HR37" i="3"/>
  <c r="HQ37" i="3"/>
  <c r="HP37" i="3"/>
  <c r="HO37" i="3"/>
  <c r="HM37" i="3"/>
  <c r="HL37" i="3"/>
  <c r="HK37" i="3"/>
  <c r="HJ37" i="3"/>
  <c r="HH37" i="3"/>
  <c r="HG37" i="3"/>
  <c r="HF37" i="3"/>
  <c r="HE37" i="3"/>
  <c r="HC37" i="3"/>
  <c r="HB37" i="3"/>
  <c r="HA37" i="3"/>
  <c r="GZ37" i="3"/>
  <c r="GY37" i="3"/>
  <c r="GW37" i="3"/>
  <c r="GV37" i="3"/>
  <c r="GU37" i="3"/>
  <c r="GT37" i="3"/>
  <c r="GR37" i="3"/>
  <c r="GQ37" i="3"/>
  <c r="GP37" i="3"/>
  <c r="GO37" i="3"/>
  <c r="GM37" i="3"/>
  <c r="GL37" i="3"/>
  <c r="GK37" i="3"/>
  <c r="GJ37" i="3"/>
  <c r="GH37" i="3"/>
  <c r="GG37" i="3"/>
  <c r="GF37" i="3"/>
  <c r="GE37" i="3"/>
  <c r="GC37" i="3"/>
  <c r="GB37" i="3"/>
  <c r="GA37" i="3"/>
  <c r="FZ37" i="3"/>
  <c r="FX37" i="3"/>
  <c r="FW37" i="3"/>
  <c r="FV37" i="3"/>
  <c r="FU37" i="3"/>
  <c r="FS37" i="3"/>
  <c r="FR37" i="3"/>
  <c r="FQ37" i="3"/>
  <c r="FP37" i="3"/>
  <c r="FN37" i="3"/>
  <c r="FM37" i="3"/>
  <c r="FL37" i="3"/>
  <c r="FK37" i="3"/>
  <c r="FJ37" i="3"/>
  <c r="FH37" i="3"/>
  <c r="FG37" i="3"/>
  <c r="FF37" i="3"/>
  <c r="FE37" i="3"/>
  <c r="FC37" i="3"/>
  <c r="FB37" i="3"/>
  <c r="FA37" i="3"/>
  <c r="EZ37" i="3"/>
  <c r="EX37" i="3"/>
  <c r="EW37" i="3"/>
  <c r="EV37" i="3"/>
  <c r="EU37" i="3"/>
  <c r="ET37" i="3"/>
  <c r="ER37" i="3"/>
  <c r="EQ37" i="3"/>
  <c r="EP37" i="3"/>
  <c r="EO37" i="3"/>
  <c r="EM37" i="3"/>
  <c r="EL37" i="3"/>
  <c r="EK37" i="3"/>
  <c r="EJ37" i="3"/>
  <c r="EH37" i="3"/>
  <c r="EG37" i="3"/>
  <c r="EF37" i="3"/>
  <c r="EE37" i="3"/>
  <c r="EC37" i="3"/>
  <c r="DX37" i="3"/>
  <c r="DW37" i="3"/>
  <c r="DV37" i="3"/>
  <c r="DU37" i="3"/>
  <c r="DT37" i="3"/>
  <c r="DR37" i="3"/>
  <c r="DQ37" i="3"/>
  <c r="DL37" i="3"/>
  <c r="DJ37" i="3"/>
  <c r="DI37" i="3"/>
  <c r="DH37" i="3"/>
  <c r="DG37" i="3"/>
  <c r="DE37" i="3"/>
  <c r="DD37" i="3"/>
  <c r="DC37" i="3"/>
  <c r="DB37" i="3"/>
  <c r="DA37" i="3"/>
  <c r="CY37" i="3"/>
  <c r="CX37" i="3"/>
  <c r="CW37" i="3"/>
  <c r="CV37" i="3"/>
  <c r="CU37" i="3"/>
  <c r="CS37" i="3"/>
  <c r="CR37" i="3"/>
  <c r="CQ37" i="3"/>
  <c r="CP37" i="3"/>
  <c r="CO37" i="3"/>
  <c r="CN37" i="3"/>
  <c r="CM37" i="3"/>
  <c r="CL37" i="3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HX36" i="3"/>
  <c r="HW36" i="3"/>
  <c r="HV36" i="3"/>
  <c r="HU36" i="3"/>
  <c r="HT36" i="3"/>
  <c r="HR36" i="3"/>
  <c r="HQ36" i="3"/>
  <c r="HP36" i="3"/>
  <c r="HO36" i="3"/>
  <c r="HM36" i="3"/>
  <c r="HL36" i="3"/>
  <c r="HK36" i="3"/>
  <c r="HJ36" i="3"/>
  <c r="HH36" i="3"/>
  <c r="HG36" i="3"/>
  <c r="HF36" i="3"/>
  <c r="HE36" i="3"/>
  <c r="HC36" i="3"/>
  <c r="HB36" i="3"/>
  <c r="HA36" i="3"/>
  <c r="GZ36" i="3"/>
  <c r="GY36" i="3"/>
  <c r="GW36" i="3"/>
  <c r="GV36" i="3"/>
  <c r="GU36" i="3"/>
  <c r="GT36" i="3"/>
  <c r="GR36" i="3"/>
  <c r="GQ36" i="3"/>
  <c r="GP36" i="3"/>
  <c r="GO36" i="3"/>
  <c r="GM36" i="3"/>
  <c r="GL36" i="3"/>
  <c r="GK36" i="3"/>
  <c r="GJ36" i="3"/>
  <c r="GH36" i="3"/>
  <c r="GG36" i="3"/>
  <c r="GF36" i="3"/>
  <c r="GE36" i="3"/>
  <c r="GC36" i="3"/>
  <c r="GB36" i="3"/>
  <c r="GA36" i="3"/>
  <c r="FZ36" i="3"/>
  <c r="FX36" i="3"/>
  <c r="FW36" i="3"/>
  <c r="FV36" i="3"/>
  <c r="FU36" i="3"/>
  <c r="FS36" i="3"/>
  <c r="FR36" i="3"/>
  <c r="FQ36" i="3"/>
  <c r="FP36" i="3"/>
  <c r="FN36" i="3"/>
  <c r="FM36" i="3"/>
  <c r="FL36" i="3"/>
  <c r="FK36" i="3"/>
  <c r="FJ36" i="3"/>
  <c r="FH36" i="3"/>
  <c r="FG36" i="3"/>
  <c r="FF36" i="3"/>
  <c r="FE36" i="3"/>
  <c r="FC36" i="3"/>
  <c r="FB36" i="3"/>
  <c r="FA36" i="3"/>
  <c r="EZ36" i="3"/>
  <c r="EX36" i="3"/>
  <c r="EW36" i="3"/>
  <c r="EV36" i="3"/>
  <c r="EU36" i="3"/>
  <c r="ET36" i="3"/>
  <c r="ER36" i="3"/>
  <c r="EQ36" i="3"/>
  <c r="EP36" i="3"/>
  <c r="EO36" i="3"/>
  <c r="EM36" i="3"/>
  <c r="EL36" i="3"/>
  <c r="EK36" i="3"/>
  <c r="EJ36" i="3"/>
  <c r="EH36" i="3"/>
  <c r="EG36" i="3"/>
  <c r="EF36" i="3"/>
  <c r="EE36" i="3"/>
  <c r="EC36" i="3"/>
  <c r="DX36" i="3"/>
  <c r="DW36" i="3"/>
  <c r="DV36" i="3"/>
  <c r="DU36" i="3"/>
  <c r="DT36" i="3"/>
  <c r="DR36" i="3"/>
  <c r="DQ36" i="3"/>
  <c r="DL36" i="3"/>
  <c r="DJ36" i="3"/>
  <c r="DI36" i="3"/>
  <c r="DH36" i="3"/>
  <c r="DG36" i="3"/>
  <c r="DE36" i="3"/>
  <c r="DD36" i="3"/>
  <c r="DC36" i="3"/>
  <c r="DB36" i="3"/>
  <c r="DA36" i="3"/>
  <c r="CY36" i="3"/>
  <c r="CX36" i="3"/>
  <c r="CW36" i="3"/>
  <c r="CV36" i="3"/>
  <c r="CU36" i="3"/>
  <c r="CS36" i="3"/>
  <c r="CR36" i="3"/>
  <c r="CQ36" i="3"/>
  <c r="CP36" i="3"/>
  <c r="CO36" i="3"/>
  <c r="CN36" i="3"/>
  <c r="CM36" i="3"/>
  <c r="CL36" i="3"/>
  <c r="CK36" i="3"/>
  <c r="CJ36" i="3"/>
  <c r="CI36" i="3"/>
  <c r="CH36" i="3"/>
  <c r="CG36" i="3"/>
  <c r="CF36" i="3"/>
  <c r="CE36" i="3"/>
  <c r="CD36" i="3"/>
  <c r="CC36" i="3"/>
  <c r="CB36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HX35" i="3"/>
  <c r="HW35" i="3"/>
  <c r="HV35" i="3"/>
  <c r="HU35" i="3"/>
  <c r="HT35" i="3"/>
  <c r="HR35" i="3"/>
  <c r="HQ35" i="3"/>
  <c r="HP35" i="3"/>
  <c r="HO35" i="3"/>
  <c r="HM35" i="3"/>
  <c r="HL35" i="3"/>
  <c r="HK35" i="3"/>
  <c r="HJ35" i="3"/>
  <c r="HH35" i="3"/>
  <c r="HG35" i="3"/>
  <c r="HF35" i="3"/>
  <c r="HE35" i="3"/>
  <c r="HC35" i="3"/>
  <c r="HB35" i="3"/>
  <c r="HA35" i="3"/>
  <c r="GZ35" i="3"/>
  <c r="GY35" i="3"/>
  <c r="GW35" i="3"/>
  <c r="GV35" i="3"/>
  <c r="GU35" i="3"/>
  <c r="GT35" i="3"/>
  <c r="GR35" i="3"/>
  <c r="GQ35" i="3"/>
  <c r="GP35" i="3"/>
  <c r="GO35" i="3"/>
  <c r="GM35" i="3"/>
  <c r="GL35" i="3"/>
  <c r="GK35" i="3"/>
  <c r="GJ35" i="3"/>
  <c r="GH35" i="3"/>
  <c r="GG35" i="3"/>
  <c r="GF35" i="3"/>
  <c r="GE35" i="3"/>
  <c r="GC35" i="3"/>
  <c r="GB35" i="3"/>
  <c r="GA35" i="3"/>
  <c r="FZ35" i="3"/>
  <c r="FX35" i="3"/>
  <c r="FW35" i="3"/>
  <c r="FV35" i="3"/>
  <c r="FU35" i="3"/>
  <c r="FS35" i="3"/>
  <c r="FR35" i="3"/>
  <c r="FQ35" i="3"/>
  <c r="FP35" i="3"/>
  <c r="FN35" i="3"/>
  <c r="FM35" i="3"/>
  <c r="FL35" i="3"/>
  <c r="FK35" i="3"/>
  <c r="FJ35" i="3"/>
  <c r="FH35" i="3"/>
  <c r="FG35" i="3"/>
  <c r="FF35" i="3"/>
  <c r="FE35" i="3"/>
  <c r="FC35" i="3"/>
  <c r="FB35" i="3"/>
  <c r="FA35" i="3"/>
  <c r="EZ35" i="3"/>
  <c r="EX35" i="3"/>
  <c r="EW35" i="3"/>
  <c r="EV35" i="3"/>
  <c r="EU35" i="3"/>
  <c r="ET35" i="3"/>
  <c r="ER35" i="3"/>
  <c r="EQ35" i="3"/>
  <c r="EP35" i="3"/>
  <c r="EO35" i="3"/>
  <c r="EM35" i="3"/>
  <c r="EL35" i="3"/>
  <c r="EK35" i="3"/>
  <c r="EJ35" i="3"/>
  <c r="EH35" i="3"/>
  <c r="EG35" i="3"/>
  <c r="EF35" i="3"/>
  <c r="EE35" i="3"/>
  <c r="EC35" i="3"/>
  <c r="DX35" i="3"/>
  <c r="DW35" i="3"/>
  <c r="DV35" i="3"/>
  <c r="DU35" i="3"/>
  <c r="DT35" i="3"/>
  <c r="DR35" i="3"/>
  <c r="DQ35" i="3"/>
  <c r="DL35" i="3"/>
  <c r="DJ35" i="3"/>
  <c r="DI35" i="3"/>
  <c r="DH35" i="3"/>
  <c r="DG35" i="3"/>
  <c r="DE35" i="3"/>
  <c r="DD35" i="3"/>
  <c r="DC35" i="3"/>
  <c r="DB35" i="3"/>
  <c r="DA35" i="3"/>
  <c r="CY35" i="3"/>
  <c r="CX35" i="3"/>
  <c r="CW35" i="3"/>
  <c r="CV35" i="3"/>
  <c r="CU35" i="3"/>
  <c r="CS35" i="3"/>
  <c r="CR35" i="3"/>
  <c r="CQ35" i="3"/>
  <c r="CP35" i="3"/>
  <c r="CO35" i="3"/>
  <c r="CN35" i="3"/>
  <c r="CM35" i="3"/>
  <c r="CL35" i="3"/>
  <c r="CK35" i="3"/>
  <c r="CJ35" i="3"/>
  <c r="CI35" i="3"/>
  <c r="CH35" i="3"/>
  <c r="CG35" i="3"/>
  <c r="CF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HX34" i="3"/>
  <c r="HW34" i="3"/>
  <c r="HV34" i="3"/>
  <c r="HU34" i="3"/>
  <c r="HT34" i="3"/>
  <c r="HR34" i="3"/>
  <c r="HQ34" i="3"/>
  <c r="HP34" i="3"/>
  <c r="HO34" i="3"/>
  <c r="HM34" i="3"/>
  <c r="HL34" i="3"/>
  <c r="HK34" i="3"/>
  <c r="HJ34" i="3"/>
  <c r="HH34" i="3"/>
  <c r="HG34" i="3"/>
  <c r="HF34" i="3"/>
  <c r="HE34" i="3"/>
  <c r="HC34" i="3"/>
  <c r="HB34" i="3"/>
  <c r="HA34" i="3"/>
  <c r="GZ34" i="3"/>
  <c r="GY34" i="3"/>
  <c r="GW34" i="3"/>
  <c r="GV34" i="3"/>
  <c r="GU34" i="3"/>
  <c r="GT34" i="3"/>
  <c r="GR34" i="3"/>
  <c r="GQ34" i="3"/>
  <c r="GP34" i="3"/>
  <c r="GO34" i="3"/>
  <c r="GM34" i="3"/>
  <c r="GL34" i="3"/>
  <c r="GK34" i="3"/>
  <c r="GJ34" i="3"/>
  <c r="GH34" i="3"/>
  <c r="GG34" i="3"/>
  <c r="GF34" i="3"/>
  <c r="GE34" i="3"/>
  <c r="GC34" i="3"/>
  <c r="GB34" i="3"/>
  <c r="GA34" i="3"/>
  <c r="FZ34" i="3"/>
  <c r="FX34" i="3"/>
  <c r="FW34" i="3"/>
  <c r="FV34" i="3"/>
  <c r="FU34" i="3"/>
  <c r="FS34" i="3"/>
  <c r="FR34" i="3"/>
  <c r="FQ34" i="3"/>
  <c r="FP34" i="3"/>
  <c r="FN34" i="3"/>
  <c r="FM34" i="3"/>
  <c r="FL34" i="3"/>
  <c r="FK34" i="3"/>
  <c r="FJ34" i="3"/>
  <c r="FH34" i="3"/>
  <c r="FG34" i="3"/>
  <c r="FF34" i="3"/>
  <c r="FE34" i="3"/>
  <c r="FC34" i="3"/>
  <c r="FB34" i="3"/>
  <c r="FA34" i="3"/>
  <c r="EZ34" i="3"/>
  <c r="EX34" i="3"/>
  <c r="EW34" i="3"/>
  <c r="EV34" i="3"/>
  <c r="EU34" i="3"/>
  <c r="ET34" i="3"/>
  <c r="ER34" i="3"/>
  <c r="EQ34" i="3"/>
  <c r="EP34" i="3"/>
  <c r="EO34" i="3"/>
  <c r="EM34" i="3"/>
  <c r="EL34" i="3"/>
  <c r="EK34" i="3"/>
  <c r="EJ34" i="3"/>
  <c r="EH34" i="3"/>
  <c r="EG34" i="3"/>
  <c r="EF34" i="3"/>
  <c r="EE34" i="3"/>
  <c r="EC34" i="3"/>
  <c r="DX34" i="3"/>
  <c r="DW34" i="3"/>
  <c r="DV34" i="3"/>
  <c r="DU34" i="3"/>
  <c r="DT34" i="3"/>
  <c r="DR34" i="3"/>
  <c r="DQ34" i="3"/>
  <c r="DL34" i="3"/>
  <c r="DJ34" i="3"/>
  <c r="DI34" i="3"/>
  <c r="DH34" i="3"/>
  <c r="DG34" i="3"/>
  <c r="DE34" i="3"/>
  <c r="DD34" i="3"/>
  <c r="DC34" i="3"/>
  <c r="DB34" i="3"/>
  <c r="DA34" i="3"/>
  <c r="CY34" i="3"/>
  <c r="CX34" i="3"/>
  <c r="CW34" i="3"/>
  <c r="CV34" i="3"/>
  <c r="CU34" i="3"/>
  <c r="CS34" i="3"/>
  <c r="CR34" i="3"/>
  <c r="CQ34" i="3"/>
  <c r="CP34" i="3"/>
  <c r="CO34" i="3"/>
  <c r="CN34" i="3"/>
  <c r="CM34" i="3"/>
  <c r="CL34" i="3"/>
  <c r="CK34" i="3"/>
  <c r="CJ34" i="3"/>
  <c r="CI34" i="3"/>
  <c r="CH34" i="3"/>
  <c r="CG34" i="3"/>
  <c r="CF34" i="3"/>
  <c r="CE34" i="3"/>
  <c r="CD34" i="3"/>
  <c r="CC34" i="3"/>
  <c r="CB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HX33" i="3"/>
  <c r="HW33" i="3"/>
  <c r="HV33" i="3"/>
  <c r="HU33" i="3"/>
  <c r="HT33" i="3"/>
  <c r="HR33" i="3"/>
  <c r="HQ33" i="3"/>
  <c r="HP33" i="3"/>
  <c r="HO33" i="3"/>
  <c r="HM33" i="3"/>
  <c r="HL33" i="3"/>
  <c r="HK33" i="3"/>
  <c r="HJ33" i="3"/>
  <c r="HH33" i="3"/>
  <c r="HG33" i="3"/>
  <c r="HF33" i="3"/>
  <c r="HE33" i="3"/>
  <c r="HC33" i="3"/>
  <c r="HB33" i="3"/>
  <c r="HA33" i="3"/>
  <c r="GZ33" i="3"/>
  <c r="GY33" i="3"/>
  <c r="GW33" i="3"/>
  <c r="GV33" i="3"/>
  <c r="GU33" i="3"/>
  <c r="GT33" i="3"/>
  <c r="GR33" i="3"/>
  <c r="GQ33" i="3"/>
  <c r="GP33" i="3"/>
  <c r="GO33" i="3"/>
  <c r="GM33" i="3"/>
  <c r="GL33" i="3"/>
  <c r="GK33" i="3"/>
  <c r="GJ33" i="3"/>
  <c r="GH33" i="3"/>
  <c r="GG33" i="3"/>
  <c r="GF33" i="3"/>
  <c r="GE33" i="3"/>
  <c r="GC33" i="3"/>
  <c r="GB33" i="3"/>
  <c r="GA33" i="3"/>
  <c r="FZ33" i="3"/>
  <c r="FX33" i="3"/>
  <c r="FW33" i="3"/>
  <c r="FV33" i="3"/>
  <c r="FU33" i="3"/>
  <c r="FS33" i="3"/>
  <c r="FR33" i="3"/>
  <c r="FQ33" i="3"/>
  <c r="FP33" i="3"/>
  <c r="FN33" i="3"/>
  <c r="FM33" i="3"/>
  <c r="FL33" i="3"/>
  <c r="FK33" i="3"/>
  <c r="FJ33" i="3"/>
  <c r="FH33" i="3"/>
  <c r="FG33" i="3"/>
  <c r="FF33" i="3"/>
  <c r="FE33" i="3"/>
  <c r="FC33" i="3"/>
  <c r="FB33" i="3"/>
  <c r="FA33" i="3"/>
  <c r="EZ33" i="3"/>
  <c r="EX33" i="3"/>
  <c r="EW33" i="3"/>
  <c r="EV33" i="3"/>
  <c r="EU33" i="3"/>
  <c r="ET33" i="3"/>
  <c r="ER33" i="3"/>
  <c r="EQ33" i="3"/>
  <c r="EP33" i="3"/>
  <c r="EO33" i="3"/>
  <c r="EM33" i="3"/>
  <c r="EL33" i="3"/>
  <c r="EK33" i="3"/>
  <c r="EJ33" i="3"/>
  <c r="EH33" i="3"/>
  <c r="EG33" i="3"/>
  <c r="EF33" i="3"/>
  <c r="EE33" i="3"/>
  <c r="EC33" i="3"/>
  <c r="DX33" i="3"/>
  <c r="DW33" i="3"/>
  <c r="DV33" i="3"/>
  <c r="DU33" i="3"/>
  <c r="DT33" i="3"/>
  <c r="DR33" i="3"/>
  <c r="DQ33" i="3"/>
  <c r="DL33" i="3"/>
  <c r="DJ33" i="3"/>
  <c r="DI33" i="3"/>
  <c r="DH33" i="3"/>
  <c r="DG33" i="3"/>
  <c r="DE33" i="3"/>
  <c r="DD33" i="3"/>
  <c r="DC33" i="3"/>
  <c r="DB33" i="3"/>
  <c r="DA33" i="3"/>
  <c r="CY33" i="3"/>
  <c r="CX33" i="3"/>
  <c r="CW33" i="3"/>
  <c r="CV33" i="3"/>
  <c r="CU33" i="3"/>
  <c r="CS33" i="3"/>
  <c r="CR33" i="3"/>
  <c r="CQ33" i="3"/>
  <c r="CP33" i="3"/>
  <c r="CO33" i="3"/>
  <c r="CN33" i="3"/>
  <c r="CM33" i="3"/>
  <c r="CL33" i="3"/>
  <c r="CK33" i="3"/>
  <c r="CJ33" i="3"/>
  <c r="CI33" i="3"/>
  <c r="CH33" i="3"/>
  <c r="CG33" i="3"/>
  <c r="CF33" i="3"/>
  <c r="CE33" i="3"/>
  <c r="CD33" i="3"/>
  <c r="CC33" i="3"/>
  <c r="CB33" i="3"/>
  <c r="CA33" i="3"/>
  <c r="BZ33" i="3"/>
  <c r="BY33" i="3"/>
  <c r="BX33" i="3"/>
  <c r="BW33" i="3"/>
  <c r="BV33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HX32" i="3"/>
  <c r="HW32" i="3"/>
  <c r="HV32" i="3"/>
  <c r="HU32" i="3"/>
  <c r="HT32" i="3"/>
  <c r="HR32" i="3"/>
  <c r="HQ32" i="3"/>
  <c r="HP32" i="3"/>
  <c r="HO32" i="3"/>
  <c r="HM32" i="3"/>
  <c r="HL32" i="3"/>
  <c r="HK32" i="3"/>
  <c r="HJ32" i="3"/>
  <c r="HH32" i="3"/>
  <c r="HG32" i="3"/>
  <c r="HF32" i="3"/>
  <c r="HE32" i="3"/>
  <c r="HC32" i="3"/>
  <c r="HB32" i="3"/>
  <c r="HA32" i="3"/>
  <c r="GZ32" i="3"/>
  <c r="GY32" i="3"/>
  <c r="GW32" i="3"/>
  <c r="GV32" i="3"/>
  <c r="GU32" i="3"/>
  <c r="GT32" i="3"/>
  <c r="GR32" i="3"/>
  <c r="GQ32" i="3"/>
  <c r="GP32" i="3"/>
  <c r="GO32" i="3"/>
  <c r="GM32" i="3"/>
  <c r="GL32" i="3"/>
  <c r="GK32" i="3"/>
  <c r="GJ32" i="3"/>
  <c r="GH32" i="3"/>
  <c r="GG32" i="3"/>
  <c r="GF32" i="3"/>
  <c r="GE32" i="3"/>
  <c r="GC32" i="3"/>
  <c r="GB32" i="3"/>
  <c r="GA32" i="3"/>
  <c r="FZ32" i="3"/>
  <c r="FX32" i="3"/>
  <c r="FW32" i="3"/>
  <c r="FV32" i="3"/>
  <c r="FU32" i="3"/>
  <c r="FS32" i="3"/>
  <c r="FR32" i="3"/>
  <c r="FQ32" i="3"/>
  <c r="FP32" i="3"/>
  <c r="FN32" i="3"/>
  <c r="FM32" i="3"/>
  <c r="FL32" i="3"/>
  <c r="FK32" i="3"/>
  <c r="FJ32" i="3"/>
  <c r="FH32" i="3"/>
  <c r="FG32" i="3"/>
  <c r="FF32" i="3"/>
  <c r="FE32" i="3"/>
  <c r="FC32" i="3"/>
  <c r="FB32" i="3"/>
  <c r="FA32" i="3"/>
  <c r="EZ32" i="3"/>
  <c r="EX32" i="3"/>
  <c r="EW32" i="3"/>
  <c r="EV32" i="3"/>
  <c r="EU32" i="3"/>
  <c r="ET32" i="3"/>
  <c r="ER32" i="3"/>
  <c r="EQ32" i="3"/>
  <c r="EP32" i="3"/>
  <c r="EO32" i="3"/>
  <c r="EM32" i="3"/>
  <c r="EL32" i="3"/>
  <c r="EK32" i="3"/>
  <c r="EJ32" i="3"/>
  <c r="EH32" i="3"/>
  <c r="EG32" i="3"/>
  <c r="EF32" i="3"/>
  <c r="EE32" i="3"/>
  <c r="EC32" i="3"/>
  <c r="DX32" i="3"/>
  <c r="DW32" i="3"/>
  <c r="DV32" i="3"/>
  <c r="DU32" i="3"/>
  <c r="DT32" i="3"/>
  <c r="DR32" i="3"/>
  <c r="DQ32" i="3"/>
  <c r="DL32" i="3"/>
  <c r="DJ32" i="3"/>
  <c r="DI32" i="3"/>
  <c r="DH32" i="3"/>
  <c r="DG32" i="3"/>
  <c r="DE32" i="3"/>
  <c r="DD32" i="3"/>
  <c r="DC32" i="3"/>
  <c r="DB32" i="3"/>
  <c r="DA32" i="3"/>
  <c r="CY32" i="3"/>
  <c r="CX32" i="3"/>
  <c r="CW32" i="3"/>
  <c r="CV32" i="3"/>
  <c r="CU32" i="3"/>
  <c r="CS32" i="3"/>
  <c r="CR32" i="3"/>
  <c r="CQ32" i="3"/>
  <c r="CP32" i="3"/>
  <c r="CO32" i="3"/>
  <c r="CN32" i="3"/>
  <c r="CM32" i="3"/>
  <c r="CL32" i="3"/>
  <c r="CK32" i="3"/>
  <c r="CJ32" i="3"/>
  <c r="CI32" i="3"/>
  <c r="CH32" i="3"/>
  <c r="CG32" i="3"/>
  <c r="CF32" i="3"/>
  <c r="CE32" i="3"/>
  <c r="CD32" i="3"/>
  <c r="CC32" i="3"/>
  <c r="CB32" i="3"/>
  <c r="CA32" i="3"/>
  <c r="BZ32" i="3"/>
  <c r="BY32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HX31" i="3"/>
  <c r="HW31" i="3"/>
  <c r="HV31" i="3"/>
  <c r="HU31" i="3"/>
  <c r="HT31" i="3"/>
  <c r="HR31" i="3"/>
  <c r="HQ31" i="3"/>
  <c r="HP31" i="3"/>
  <c r="HO31" i="3"/>
  <c r="HM31" i="3"/>
  <c r="HL31" i="3"/>
  <c r="HK31" i="3"/>
  <c r="HJ31" i="3"/>
  <c r="HH31" i="3"/>
  <c r="HG31" i="3"/>
  <c r="HF31" i="3"/>
  <c r="HE31" i="3"/>
  <c r="HC31" i="3"/>
  <c r="HB31" i="3"/>
  <c r="HA31" i="3"/>
  <c r="GZ31" i="3"/>
  <c r="GY31" i="3"/>
  <c r="GW31" i="3"/>
  <c r="GV31" i="3"/>
  <c r="GU31" i="3"/>
  <c r="GT31" i="3"/>
  <c r="GR31" i="3"/>
  <c r="GQ31" i="3"/>
  <c r="GP31" i="3"/>
  <c r="GO31" i="3"/>
  <c r="GM31" i="3"/>
  <c r="GL31" i="3"/>
  <c r="GK31" i="3"/>
  <c r="GJ31" i="3"/>
  <c r="GH31" i="3"/>
  <c r="GG31" i="3"/>
  <c r="GF31" i="3"/>
  <c r="GE31" i="3"/>
  <c r="GC31" i="3"/>
  <c r="GB31" i="3"/>
  <c r="GA31" i="3"/>
  <c r="FZ31" i="3"/>
  <c r="FX31" i="3"/>
  <c r="FW31" i="3"/>
  <c r="FV31" i="3"/>
  <c r="FU31" i="3"/>
  <c r="FS31" i="3"/>
  <c r="FR31" i="3"/>
  <c r="FQ31" i="3"/>
  <c r="FP31" i="3"/>
  <c r="FN31" i="3"/>
  <c r="FM31" i="3"/>
  <c r="FL31" i="3"/>
  <c r="FK31" i="3"/>
  <c r="FJ31" i="3"/>
  <c r="FH31" i="3"/>
  <c r="FG31" i="3"/>
  <c r="FF31" i="3"/>
  <c r="FE31" i="3"/>
  <c r="FC31" i="3"/>
  <c r="FB31" i="3"/>
  <c r="FA31" i="3"/>
  <c r="EZ31" i="3"/>
  <c r="EX31" i="3"/>
  <c r="EW31" i="3"/>
  <c r="EV31" i="3"/>
  <c r="EU31" i="3"/>
  <c r="ET31" i="3"/>
  <c r="ER31" i="3"/>
  <c r="EQ31" i="3"/>
  <c r="EP31" i="3"/>
  <c r="EO31" i="3"/>
  <c r="EM31" i="3"/>
  <c r="EL31" i="3"/>
  <c r="EK31" i="3"/>
  <c r="EJ31" i="3"/>
  <c r="EH31" i="3"/>
  <c r="EG31" i="3"/>
  <c r="EF31" i="3"/>
  <c r="EE31" i="3"/>
  <c r="EC31" i="3"/>
  <c r="DX31" i="3"/>
  <c r="DW31" i="3"/>
  <c r="DV31" i="3"/>
  <c r="DU31" i="3"/>
  <c r="DT31" i="3"/>
  <c r="DR31" i="3"/>
  <c r="DQ31" i="3"/>
  <c r="DL31" i="3"/>
  <c r="DJ31" i="3"/>
  <c r="DI31" i="3"/>
  <c r="DH31" i="3"/>
  <c r="DG31" i="3"/>
  <c r="DE31" i="3"/>
  <c r="DD31" i="3"/>
  <c r="DC31" i="3"/>
  <c r="DB31" i="3"/>
  <c r="DA31" i="3"/>
  <c r="CY31" i="3"/>
  <c r="CX31" i="3"/>
  <c r="CW31" i="3"/>
  <c r="CV31" i="3"/>
  <c r="CU31" i="3"/>
  <c r="CS31" i="3"/>
  <c r="CR31" i="3"/>
  <c r="CQ31" i="3"/>
  <c r="CP31" i="3"/>
  <c r="CO31" i="3"/>
  <c r="CN31" i="3"/>
  <c r="CM31" i="3"/>
  <c r="CL31" i="3"/>
  <c r="CK31" i="3"/>
  <c r="CJ31" i="3"/>
  <c r="CI31" i="3"/>
  <c r="CH31" i="3"/>
  <c r="CG31" i="3"/>
  <c r="CF31" i="3"/>
  <c r="CE31" i="3"/>
  <c r="CD31" i="3"/>
  <c r="CC31" i="3"/>
  <c r="CB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HX30" i="3"/>
  <c r="HW30" i="3"/>
  <c r="HV30" i="3"/>
  <c r="HU30" i="3"/>
  <c r="HT30" i="3"/>
  <c r="HR30" i="3"/>
  <c r="HQ30" i="3"/>
  <c r="HP30" i="3"/>
  <c r="HO30" i="3"/>
  <c r="HM30" i="3"/>
  <c r="HL30" i="3"/>
  <c r="HK30" i="3"/>
  <c r="HJ30" i="3"/>
  <c r="HH30" i="3"/>
  <c r="HG30" i="3"/>
  <c r="HF30" i="3"/>
  <c r="HE30" i="3"/>
  <c r="HC30" i="3"/>
  <c r="HB30" i="3"/>
  <c r="HA30" i="3"/>
  <c r="GZ30" i="3"/>
  <c r="GY30" i="3"/>
  <c r="GW30" i="3"/>
  <c r="GV30" i="3"/>
  <c r="GU30" i="3"/>
  <c r="GT30" i="3"/>
  <c r="GR30" i="3"/>
  <c r="GQ30" i="3"/>
  <c r="GP30" i="3"/>
  <c r="GO30" i="3"/>
  <c r="GM30" i="3"/>
  <c r="GL30" i="3"/>
  <c r="GK30" i="3"/>
  <c r="GJ30" i="3"/>
  <c r="GH30" i="3"/>
  <c r="GG30" i="3"/>
  <c r="GF30" i="3"/>
  <c r="GE30" i="3"/>
  <c r="GC30" i="3"/>
  <c r="GB30" i="3"/>
  <c r="GA30" i="3"/>
  <c r="FZ30" i="3"/>
  <c r="FX30" i="3"/>
  <c r="FW30" i="3"/>
  <c r="FV30" i="3"/>
  <c r="FU30" i="3"/>
  <c r="FS30" i="3"/>
  <c r="FR30" i="3"/>
  <c r="FQ30" i="3"/>
  <c r="FP30" i="3"/>
  <c r="FN30" i="3"/>
  <c r="FM30" i="3"/>
  <c r="FL30" i="3"/>
  <c r="FK30" i="3"/>
  <c r="FJ30" i="3"/>
  <c r="FH30" i="3"/>
  <c r="FG30" i="3"/>
  <c r="FF30" i="3"/>
  <c r="FE30" i="3"/>
  <c r="FC30" i="3"/>
  <c r="FB30" i="3"/>
  <c r="FA30" i="3"/>
  <c r="EZ30" i="3"/>
  <c r="EX30" i="3"/>
  <c r="EW30" i="3"/>
  <c r="EV30" i="3"/>
  <c r="EU30" i="3"/>
  <c r="ET30" i="3"/>
  <c r="ER30" i="3"/>
  <c r="EQ30" i="3"/>
  <c r="EP30" i="3"/>
  <c r="EO30" i="3"/>
  <c r="EM30" i="3"/>
  <c r="EL30" i="3"/>
  <c r="EK30" i="3"/>
  <c r="EJ30" i="3"/>
  <c r="EH30" i="3"/>
  <c r="EG30" i="3"/>
  <c r="EF30" i="3"/>
  <c r="EE30" i="3"/>
  <c r="EC30" i="3"/>
  <c r="DX30" i="3"/>
  <c r="DW30" i="3"/>
  <c r="DV30" i="3"/>
  <c r="DU30" i="3"/>
  <c r="DT30" i="3"/>
  <c r="DR30" i="3"/>
  <c r="DQ30" i="3"/>
  <c r="DL30" i="3"/>
  <c r="DJ30" i="3"/>
  <c r="DI30" i="3"/>
  <c r="DH30" i="3"/>
  <c r="DG30" i="3"/>
  <c r="DE30" i="3"/>
  <c r="DD30" i="3"/>
  <c r="DC30" i="3"/>
  <c r="DB30" i="3"/>
  <c r="DA30" i="3"/>
  <c r="CY30" i="3"/>
  <c r="CX30" i="3"/>
  <c r="CW30" i="3"/>
  <c r="CV30" i="3"/>
  <c r="CU30" i="3"/>
  <c r="CS30" i="3"/>
  <c r="CR30" i="3"/>
  <c r="CQ30" i="3"/>
  <c r="CP30" i="3"/>
  <c r="CO30" i="3"/>
  <c r="CN30" i="3"/>
  <c r="CM30" i="3"/>
  <c r="CL30" i="3"/>
  <c r="CK30" i="3"/>
  <c r="CJ30" i="3"/>
  <c r="CI30" i="3"/>
  <c r="CH30" i="3"/>
  <c r="CG30" i="3"/>
  <c r="CF30" i="3"/>
  <c r="CE30" i="3"/>
  <c r="CD30" i="3"/>
  <c r="CC30" i="3"/>
  <c r="CB30" i="3"/>
  <c r="CA30" i="3"/>
  <c r="BZ30" i="3"/>
  <c r="BY30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HX29" i="3"/>
  <c r="HW29" i="3"/>
  <c r="HV29" i="3"/>
  <c r="HU29" i="3"/>
  <c r="HT29" i="3"/>
  <c r="HR29" i="3"/>
  <c r="HQ29" i="3"/>
  <c r="HP29" i="3"/>
  <c r="HO29" i="3"/>
  <c r="HM29" i="3"/>
  <c r="HL29" i="3"/>
  <c r="HK29" i="3"/>
  <c r="HJ29" i="3"/>
  <c r="HH29" i="3"/>
  <c r="HG29" i="3"/>
  <c r="HF29" i="3"/>
  <c r="HE29" i="3"/>
  <c r="HC29" i="3"/>
  <c r="HB29" i="3"/>
  <c r="HA29" i="3"/>
  <c r="GZ29" i="3"/>
  <c r="GY29" i="3"/>
  <c r="GW29" i="3"/>
  <c r="GV29" i="3"/>
  <c r="GU29" i="3"/>
  <c r="GT29" i="3"/>
  <c r="GR29" i="3"/>
  <c r="GQ29" i="3"/>
  <c r="GP29" i="3"/>
  <c r="GO29" i="3"/>
  <c r="GM29" i="3"/>
  <c r="GL29" i="3"/>
  <c r="GK29" i="3"/>
  <c r="GJ29" i="3"/>
  <c r="GH29" i="3"/>
  <c r="GG29" i="3"/>
  <c r="GF29" i="3"/>
  <c r="GE29" i="3"/>
  <c r="GC29" i="3"/>
  <c r="GB29" i="3"/>
  <c r="GA29" i="3"/>
  <c r="FZ29" i="3"/>
  <c r="FX29" i="3"/>
  <c r="FW29" i="3"/>
  <c r="FV29" i="3"/>
  <c r="FU29" i="3"/>
  <c r="FS29" i="3"/>
  <c r="FR29" i="3"/>
  <c r="FQ29" i="3"/>
  <c r="FP29" i="3"/>
  <c r="FN29" i="3"/>
  <c r="FM29" i="3"/>
  <c r="FL29" i="3"/>
  <c r="FK29" i="3"/>
  <c r="FJ29" i="3"/>
  <c r="FH29" i="3"/>
  <c r="FG29" i="3"/>
  <c r="FF29" i="3"/>
  <c r="FE29" i="3"/>
  <c r="FC29" i="3"/>
  <c r="FB29" i="3"/>
  <c r="FA29" i="3"/>
  <c r="EZ29" i="3"/>
  <c r="EX29" i="3"/>
  <c r="EW29" i="3"/>
  <c r="EV29" i="3"/>
  <c r="EU29" i="3"/>
  <c r="ET29" i="3"/>
  <c r="ER29" i="3"/>
  <c r="EQ29" i="3"/>
  <c r="EP29" i="3"/>
  <c r="EO29" i="3"/>
  <c r="EM29" i="3"/>
  <c r="EL29" i="3"/>
  <c r="EK29" i="3"/>
  <c r="EJ29" i="3"/>
  <c r="EH29" i="3"/>
  <c r="EG29" i="3"/>
  <c r="EF29" i="3"/>
  <c r="EE29" i="3"/>
  <c r="EC29" i="3"/>
  <c r="DX29" i="3"/>
  <c r="DW29" i="3"/>
  <c r="DV29" i="3"/>
  <c r="DU29" i="3"/>
  <c r="DT29" i="3"/>
  <c r="DR29" i="3"/>
  <c r="DQ29" i="3"/>
  <c r="DL29" i="3"/>
  <c r="DJ29" i="3"/>
  <c r="DI29" i="3"/>
  <c r="DH29" i="3"/>
  <c r="DG29" i="3"/>
  <c r="DE29" i="3"/>
  <c r="DD29" i="3"/>
  <c r="DC29" i="3"/>
  <c r="DB29" i="3"/>
  <c r="DA29" i="3"/>
  <c r="CY29" i="3"/>
  <c r="CX29" i="3"/>
  <c r="CW29" i="3"/>
  <c r="CV29" i="3"/>
  <c r="CU29" i="3"/>
  <c r="CS29" i="3"/>
  <c r="CR29" i="3"/>
  <c r="CQ29" i="3"/>
  <c r="CP29" i="3"/>
  <c r="CO29" i="3"/>
  <c r="CN29" i="3"/>
  <c r="CM29" i="3"/>
  <c r="CL29" i="3"/>
  <c r="CK29" i="3"/>
  <c r="CJ29" i="3"/>
  <c r="CI29" i="3"/>
  <c r="CH29" i="3"/>
  <c r="CG29" i="3"/>
  <c r="CF29" i="3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HX28" i="3"/>
  <c r="HW28" i="3"/>
  <c r="HV28" i="3"/>
  <c r="HU28" i="3"/>
  <c r="HT28" i="3"/>
  <c r="HR28" i="3"/>
  <c r="HQ28" i="3"/>
  <c r="HP28" i="3"/>
  <c r="HO28" i="3"/>
  <c r="HM28" i="3"/>
  <c r="HL28" i="3"/>
  <c r="HK28" i="3"/>
  <c r="HJ28" i="3"/>
  <c r="HH28" i="3"/>
  <c r="HG28" i="3"/>
  <c r="HF28" i="3"/>
  <c r="HE28" i="3"/>
  <c r="HC28" i="3"/>
  <c r="HB28" i="3"/>
  <c r="HA28" i="3"/>
  <c r="GZ28" i="3"/>
  <c r="GY28" i="3"/>
  <c r="GW28" i="3"/>
  <c r="GV28" i="3"/>
  <c r="GU28" i="3"/>
  <c r="GT28" i="3"/>
  <c r="GR28" i="3"/>
  <c r="GQ28" i="3"/>
  <c r="GP28" i="3"/>
  <c r="GO28" i="3"/>
  <c r="GM28" i="3"/>
  <c r="GL28" i="3"/>
  <c r="GK28" i="3"/>
  <c r="GJ28" i="3"/>
  <c r="GH28" i="3"/>
  <c r="GG28" i="3"/>
  <c r="GF28" i="3"/>
  <c r="GE28" i="3"/>
  <c r="GC28" i="3"/>
  <c r="GB28" i="3"/>
  <c r="GA28" i="3"/>
  <c r="FZ28" i="3"/>
  <c r="FX28" i="3"/>
  <c r="FW28" i="3"/>
  <c r="FV28" i="3"/>
  <c r="FU28" i="3"/>
  <c r="FS28" i="3"/>
  <c r="FR28" i="3"/>
  <c r="FQ28" i="3"/>
  <c r="FP28" i="3"/>
  <c r="FN28" i="3"/>
  <c r="FM28" i="3"/>
  <c r="FL28" i="3"/>
  <c r="FK28" i="3"/>
  <c r="FJ28" i="3"/>
  <c r="FH28" i="3"/>
  <c r="FG28" i="3"/>
  <c r="FF28" i="3"/>
  <c r="FE28" i="3"/>
  <c r="FC28" i="3"/>
  <c r="FB28" i="3"/>
  <c r="FA28" i="3"/>
  <c r="EZ28" i="3"/>
  <c r="EX28" i="3"/>
  <c r="EW28" i="3"/>
  <c r="EV28" i="3"/>
  <c r="EU28" i="3"/>
  <c r="ET28" i="3"/>
  <c r="ER28" i="3"/>
  <c r="EQ28" i="3"/>
  <c r="EP28" i="3"/>
  <c r="EO28" i="3"/>
  <c r="EM28" i="3"/>
  <c r="EL28" i="3"/>
  <c r="EK28" i="3"/>
  <c r="EJ28" i="3"/>
  <c r="EH28" i="3"/>
  <c r="EG28" i="3"/>
  <c r="EF28" i="3"/>
  <c r="EE28" i="3"/>
  <c r="EC28" i="3"/>
  <c r="DX28" i="3"/>
  <c r="DW28" i="3"/>
  <c r="DV28" i="3"/>
  <c r="DU28" i="3"/>
  <c r="DT28" i="3"/>
  <c r="DR28" i="3"/>
  <c r="DQ28" i="3"/>
  <c r="DL28" i="3"/>
  <c r="DJ28" i="3"/>
  <c r="DI28" i="3"/>
  <c r="DH28" i="3"/>
  <c r="DG28" i="3"/>
  <c r="DE28" i="3"/>
  <c r="DD28" i="3"/>
  <c r="DC28" i="3"/>
  <c r="DB28" i="3"/>
  <c r="DA28" i="3"/>
  <c r="CY28" i="3"/>
  <c r="CX28" i="3"/>
  <c r="CW28" i="3"/>
  <c r="CV28" i="3"/>
  <c r="CU28" i="3"/>
  <c r="CS28" i="3"/>
  <c r="CR28" i="3"/>
  <c r="CQ28" i="3"/>
  <c r="CP28" i="3"/>
  <c r="CO28" i="3"/>
  <c r="CN28" i="3"/>
  <c r="CM28" i="3"/>
  <c r="CL28" i="3"/>
  <c r="CK28" i="3"/>
  <c r="CJ28" i="3"/>
  <c r="CI28" i="3"/>
  <c r="CH28" i="3"/>
  <c r="CG28" i="3"/>
  <c r="CF28" i="3"/>
  <c r="CE28" i="3"/>
  <c r="CD28" i="3"/>
  <c r="CC28" i="3"/>
  <c r="CB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HX27" i="3"/>
  <c r="HW27" i="3"/>
  <c r="HV27" i="3"/>
  <c r="HU27" i="3"/>
  <c r="HT27" i="3"/>
  <c r="HR27" i="3"/>
  <c r="HQ27" i="3"/>
  <c r="HP27" i="3"/>
  <c r="HO27" i="3"/>
  <c r="HM27" i="3"/>
  <c r="HL27" i="3"/>
  <c r="HK27" i="3"/>
  <c r="HJ27" i="3"/>
  <c r="HH27" i="3"/>
  <c r="HG27" i="3"/>
  <c r="HF27" i="3"/>
  <c r="HE27" i="3"/>
  <c r="HC27" i="3"/>
  <c r="HB27" i="3"/>
  <c r="HA27" i="3"/>
  <c r="GZ27" i="3"/>
  <c r="GY27" i="3"/>
  <c r="GW27" i="3"/>
  <c r="GV27" i="3"/>
  <c r="GU27" i="3"/>
  <c r="GT27" i="3"/>
  <c r="GR27" i="3"/>
  <c r="GQ27" i="3"/>
  <c r="GP27" i="3"/>
  <c r="GO27" i="3"/>
  <c r="GM27" i="3"/>
  <c r="GL27" i="3"/>
  <c r="GK27" i="3"/>
  <c r="GJ27" i="3"/>
  <c r="GH27" i="3"/>
  <c r="GG27" i="3"/>
  <c r="GF27" i="3"/>
  <c r="GE27" i="3"/>
  <c r="GC27" i="3"/>
  <c r="GB27" i="3"/>
  <c r="GA27" i="3"/>
  <c r="FZ27" i="3"/>
  <c r="FX27" i="3"/>
  <c r="FW27" i="3"/>
  <c r="FV27" i="3"/>
  <c r="FU27" i="3"/>
  <c r="FS27" i="3"/>
  <c r="FR27" i="3"/>
  <c r="FQ27" i="3"/>
  <c r="FP27" i="3"/>
  <c r="FN27" i="3"/>
  <c r="FM27" i="3"/>
  <c r="FL27" i="3"/>
  <c r="FK27" i="3"/>
  <c r="FJ27" i="3"/>
  <c r="FH27" i="3"/>
  <c r="FG27" i="3"/>
  <c r="FF27" i="3"/>
  <c r="FE27" i="3"/>
  <c r="FC27" i="3"/>
  <c r="FB27" i="3"/>
  <c r="FA27" i="3"/>
  <c r="EZ27" i="3"/>
  <c r="EX27" i="3"/>
  <c r="EW27" i="3"/>
  <c r="EV27" i="3"/>
  <c r="EU27" i="3"/>
  <c r="ET27" i="3"/>
  <c r="ER27" i="3"/>
  <c r="EQ27" i="3"/>
  <c r="EP27" i="3"/>
  <c r="EO27" i="3"/>
  <c r="EM27" i="3"/>
  <c r="EL27" i="3"/>
  <c r="EK27" i="3"/>
  <c r="EJ27" i="3"/>
  <c r="EH27" i="3"/>
  <c r="EG27" i="3"/>
  <c r="EF27" i="3"/>
  <c r="EE27" i="3"/>
  <c r="EC27" i="3"/>
  <c r="DX27" i="3"/>
  <c r="DW27" i="3"/>
  <c r="DV27" i="3"/>
  <c r="DU27" i="3"/>
  <c r="DT27" i="3"/>
  <c r="DR27" i="3"/>
  <c r="DQ27" i="3"/>
  <c r="DL27" i="3"/>
  <c r="DJ27" i="3"/>
  <c r="DI27" i="3"/>
  <c r="DH27" i="3"/>
  <c r="DG27" i="3"/>
  <c r="DE27" i="3"/>
  <c r="DD27" i="3"/>
  <c r="DC27" i="3"/>
  <c r="DB27" i="3"/>
  <c r="DA27" i="3"/>
  <c r="CY27" i="3"/>
  <c r="CX27" i="3"/>
  <c r="CW27" i="3"/>
  <c r="CV27" i="3"/>
  <c r="CU27" i="3"/>
  <c r="CS27" i="3"/>
  <c r="CR27" i="3"/>
  <c r="CQ27" i="3"/>
  <c r="CP27" i="3"/>
  <c r="CO27" i="3"/>
  <c r="CN27" i="3"/>
  <c r="CM27" i="3"/>
  <c r="CL27" i="3"/>
  <c r="CK27" i="3"/>
  <c r="CJ27" i="3"/>
  <c r="CI27" i="3"/>
  <c r="CH27" i="3"/>
  <c r="CG27" i="3"/>
  <c r="CF27" i="3"/>
  <c r="CE27" i="3"/>
  <c r="CD27" i="3"/>
  <c r="CC27" i="3"/>
  <c r="CB27" i="3"/>
  <c r="CA27" i="3"/>
  <c r="BZ27" i="3"/>
  <c r="BY27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HX26" i="3"/>
  <c r="HW26" i="3"/>
  <c r="HV26" i="3"/>
  <c r="HU26" i="3"/>
  <c r="HT26" i="3"/>
  <c r="HR26" i="3"/>
  <c r="HQ26" i="3"/>
  <c r="HP26" i="3"/>
  <c r="HO26" i="3"/>
  <c r="HM26" i="3"/>
  <c r="HL26" i="3"/>
  <c r="HK26" i="3"/>
  <c r="HJ26" i="3"/>
  <c r="HH26" i="3"/>
  <c r="HG26" i="3"/>
  <c r="HF26" i="3"/>
  <c r="HE26" i="3"/>
  <c r="HC26" i="3"/>
  <c r="HB26" i="3"/>
  <c r="HA26" i="3"/>
  <c r="GZ26" i="3"/>
  <c r="GY26" i="3"/>
  <c r="GW26" i="3"/>
  <c r="GV26" i="3"/>
  <c r="GU26" i="3"/>
  <c r="GT26" i="3"/>
  <c r="GR26" i="3"/>
  <c r="GQ26" i="3"/>
  <c r="GP26" i="3"/>
  <c r="GO26" i="3"/>
  <c r="GM26" i="3"/>
  <c r="GL26" i="3"/>
  <c r="GK26" i="3"/>
  <c r="GJ26" i="3"/>
  <c r="GH26" i="3"/>
  <c r="GG26" i="3"/>
  <c r="GF26" i="3"/>
  <c r="GE26" i="3"/>
  <c r="GC26" i="3"/>
  <c r="GB26" i="3"/>
  <c r="GA26" i="3"/>
  <c r="FZ26" i="3"/>
  <c r="FX26" i="3"/>
  <c r="FW26" i="3"/>
  <c r="FV26" i="3"/>
  <c r="FU26" i="3"/>
  <c r="FS26" i="3"/>
  <c r="FR26" i="3"/>
  <c r="FQ26" i="3"/>
  <c r="FP26" i="3"/>
  <c r="FN26" i="3"/>
  <c r="FM26" i="3"/>
  <c r="FL26" i="3"/>
  <c r="FK26" i="3"/>
  <c r="FJ26" i="3"/>
  <c r="FH26" i="3"/>
  <c r="FG26" i="3"/>
  <c r="FF26" i="3"/>
  <c r="FE26" i="3"/>
  <c r="FC26" i="3"/>
  <c r="FB26" i="3"/>
  <c r="FA26" i="3"/>
  <c r="EZ26" i="3"/>
  <c r="EX26" i="3"/>
  <c r="EW26" i="3"/>
  <c r="EV26" i="3"/>
  <c r="EU26" i="3"/>
  <c r="ET26" i="3"/>
  <c r="ER26" i="3"/>
  <c r="EQ26" i="3"/>
  <c r="EP26" i="3"/>
  <c r="EO26" i="3"/>
  <c r="EM26" i="3"/>
  <c r="EL26" i="3"/>
  <c r="EK26" i="3"/>
  <c r="EJ26" i="3"/>
  <c r="EH26" i="3"/>
  <c r="EG26" i="3"/>
  <c r="EF26" i="3"/>
  <c r="EE26" i="3"/>
  <c r="EC26" i="3"/>
  <c r="DX26" i="3"/>
  <c r="DW26" i="3"/>
  <c r="DV26" i="3"/>
  <c r="DU26" i="3"/>
  <c r="DT26" i="3"/>
  <c r="DR26" i="3"/>
  <c r="DQ26" i="3"/>
  <c r="DL26" i="3"/>
  <c r="DJ26" i="3"/>
  <c r="DI26" i="3"/>
  <c r="DH26" i="3"/>
  <c r="DG26" i="3"/>
  <c r="DE26" i="3"/>
  <c r="DD26" i="3"/>
  <c r="DC26" i="3"/>
  <c r="DB26" i="3"/>
  <c r="DA26" i="3"/>
  <c r="CY26" i="3"/>
  <c r="CX26" i="3"/>
  <c r="CW26" i="3"/>
  <c r="CV26" i="3"/>
  <c r="CU26" i="3"/>
  <c r="CS26" i="3"/>
  <c r="CR26" i="3"/>
  <c r="CQ26" i="3"/>
  <c r="CP26" i="3"/>
  <c r="CO26" i="3"/>
  <c r="CN26" i="3"/>
  <c r="CM26" i="3"/>
  <c r="CL26" i="3"/>
  <c r="CK26" i="3"/>
  <c r="CJ26" i="3"/>
  <c r="CI26" i="3"/>
  <c r="CH26" i="3"/>
  <c r="CG26" i="3"/>
  <c r="CF26" i="3"/>
  <c r="CE26" i="3"/>
  <c r="CD26" i="3"/>
  <c r="CC26" i="3"/>
  <c r="CB26" i="3"/>
  <c r="CA26" i="3"/>
  <c r="BZ26" i="3"/>
  <c r="BY26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HX25" i="3"/>
  <c r="HW25" i="3"/>
  <c r="HV25" i="3"/>
  <c r="HU25" i="3"/>
  <c r="HT25" i="3"/>
  <c r="HR25" i="3"/>
  <c r="HQ25" i="3"/>
  <c r="HP25" i="3"/>
  <c r="HO25" i="3"/>
  <c r="HM25" i="3"/>
  <c r="HL25" i="3"/>
  <c r="HK25" i="3"/>
  <c r="HJ25" i="3"/>
  <c r="HH25" i="3"/>
  <c r="HG25" i="3"/>
  <c r="HF25" i="3"/>
  <c r="HE25" i="3"/>
  <c r="HC25" i="3"/>
  <c r="HB25" i="3"/>
  <c r="HA25" i="3"/>
  <c r="GZ25" i="3"/>
  <c r="GY25" i="3"/>
  <c r="GW25" i="3"/>
  <c r="GV25" i="3"/>
  <c r="GU25" i="3"/>
  <c r="GT25" i="3"/>
  <c r="GR25" i="3"/>
  <c r="GQ25" i="3"/>
  <c r="GP25" i="3"/>
  <c r="GO25" i="3"/>
  <c r="GM25" i="3"/>
  <c r="GL25" i="3"/>
  <c r="GK25" i="3"/>
  <c r="GJ25" i="3"/>
  <c r="GH25" i="3"/>
  <c r="GG25" i="3"/>
  <c r="GF25" i="3"/>
  <c r="GE25" i="3"/>
  <c r="GC25" i="3"/>
  <c r="GB25" i="3"/>
  <c r="GA25" i="3"/>
  <c r="FZ25" i="3"/>
  <c r="FX25" i="3"/>
  <c r="FW25" i="3"/>
  <c r="FV25" i="3"/>
  <c r="FU25" i="3"/>
  <c r="FS25" i="3"/>
  <c r="FR25" i="3"/>
  <c r="FQ25" i="3"/>
  <c r="FP25" i="3"/>
  <c r="FN25" i="3"/>
  <c r="FM25" i="3"/>
  <c r="FL25" i="3"/>
  <c r="FK25" i="3"/>
  <c r="FJ25" i="3"/>
  <c r="FH25" i="3"/>
  <c r="FG25" i="3"/>
  <c r="FF25" i="3"/>
  <c r="FE25" i="3"/>
  <c r="FC25" i="3"/>
  <c r="FB25" i="3"/>
  <c r="FA25" i="3"/>
  <c r="EZ25" i="3"/>
  <c r="EX25" i="3"/>
  <c r="EW25" i="3"/>
  <c r="EV25" i="3"/>
  <c r="EU25" i="3"/>
  <c r="ET25" i="3"/>
  <c r="ER25" i="3"/>
  <c r="EQ25" i="3"/>
  <c r="EP25" i="3"/>
  <c r="EO25" i="3"/>
  <c r="EM25" i="3"/>
  <c r="EL25" i="3"/>
  <c r="EK25" i="3"/>
  <c r="EJ25" i="3"/>
  <c r="EH25" i="3"/>
  <c r="EG25" i="3"/>
  <c r="EF25" i="3"/>
  <c r="EE25" i="3"/>
  <c r="EC25" i="3"/>
  <c r="DX25" i="3"/>
  <c r="DW25" i="3"/>
  <c r="DV25" i="3"/>
  <c r="DU25" i="3"/>
  <c r="DT25" i="3"/>
  <c r="DR25" i="3"/>
  <c r="DQ25" i="3"/>
  <c r="DL25" i="3"/>
  <c r="DJ25" i="3"/>
  <c r="DI25" i="3"/>
  <c r="DH25" i="3"/>
  <c r="DG25" i="3"/>
  <c r="DE25" i="3"/>
  <c r="DD25" i="3"/>
  <c r="DC25" i="3"/>
  <c r="DB25" i="3"/>
  <c r="DA25" i="3"/>
  <c r="CY25" i="3"/>
  <c r="CX25" i="3"/>
  <c r="CW25" i="3"/>
  <c r="CV25" i="3"/>
  <c r="CU25" i="3"/>
  <c r="CS25" i="3"/>
  <c r="CR25" i="3"/>
  <c r="CQ25" i="3"/>
  <c r="CP25" i="3"/>
  <c r="CO25" i="3"/>
  <c r="CN25" i="3"/>
  <c r="CM25" i="3"/>
  <c r="CL25" i="3"/>
  <c r="CK25" i="3"/>
  <c r="CJ25" i="3"/>
  <c r="CI25" i="3"/>
  <c r="CH25" i="3"/>
  <c r="CG25" i="3"/>
  <c r="CF25" i="3"/>
  <c r="CE25" i="3"/>
  <c r="CD25" i="3"/>
  <c r="CC25" i="3"/>
  <c r="CB25" i="3"/>
  <c r="CA25" i="3"/>
  <c r="BZ25" i="3"/>
  <c r="BY25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HX24" i="3"/>
  <c r="HW24" i="3"/>
  <c r="HV24" i="3"/>
  <c r="HU24" i="3"/>
  <c r="HT24" i="3"/>
  <c r="HR24" i="3"/>
  <c r="HQ24" i="3"/>
  <c r="HP24" i="3"/>
  <c r="HO24" i="3"/>
  <c r="HM24" i="3"/>
  <c r="HL24" i="3"/>
  <c r="HK24" i="3"/>
  <c r="HJ24" i="3"/>
  <c r="HH24" i="3"/>
  <c r="HG24" i="3"/>
  <c r="HF24" i="3"/>
  <c r="HE24" i="3"/>
  <c r="HC24" i="3"/>
  <c r="HB24" i="3"/>
  <c r="HA24" i="3"/>
  <c r="GZ24" i="3"/>
  <c r="GY24" i="3"/>
  <c r="GW24" i="3"/>
  <c r="GV24" i="3"/>
  <c r="GU24" i="3"/>
  <c r="GT24" i="3"/>
  <c r="GR24" i="3"/>
  <c r="GQ24" i="3"/>
  <c r="GP24" i="3"/>
  <c r="GO24" i="3"/>
  <c r="GM24" i="3"/>
  <c r="GL24" i="3"/>
  <c r="GK24" i="3"/>
  <c r="GJ24" i="3"/>
  <c r="GH24" i="3"/>
  <c r="GG24" i="3"/>
  <c r="GF24" i="3"/>
  <c r="GE24" i="3"/>
  <c r="GC24" i="3"/>
  <c r="GB24" i="3"/>
  <c r="GA24" i="3"/>
  <c r="FZ24" i="3"/>
  <c r="FX24" i="3"/>
  <c r="FW24" i="3"/>
  <c r="FV24" i="3"/>
  <c r="FU24" i="3"/>
  <c r="FS24" i="3"/>
  <c r="FR24" i="3"/>
  <c r="FQ24" i="3"/>
  <c r="FP24" i="3"/>
  <c r="FN24" i="3"/>
  <c r="FM24" i="3"/>
  <c r="FL24" i="3"/>
  <c r="FK24" i="3"/>
  <c r="FJ24" i="3"/>
  <c r="FH24" i="3"/>
  <c r="FG24" i="3"/>
  <c r="FF24" i="3"/>
  <c r="FE24" i="3"/>
  <c r="FC24" i="3"/>
  <c r="FB24" i="3"/>
  <c r="FA24" i="3"/>
  <c r="EZ24" i="3"/>
  <c r="EX24" i="3"/>
  <c r="EW24" i="3"/>
  <c r="EV24" i="3"/>
  <c r="EU24" i="3"/>
  <c r="ET24" i="3"/>
  <c r="ER24" i="3"/>
  <c r="EQ24" i="3"/>
  <c r="EP24" i="3"/>
  <c r="EO24" i="3"/>
  <c r="EM24" i="3"/>
  <c r="EL24" i="3"/>
  <c r="EK24" i="3"/>
  <c r="EJ24" i="3"/>
  <c r="EH24" i="3"/>
  <c r="EG24" i="3"/>
  <c r="EF24" i="3"/>
  <c r="EE24" i="3"/>
  <c r="EC24" i="3"/>
  <c r="DX24" i="3"/>
  <c r="DW24" i="3"/>
  <c r="DV24" i="3"/>
  <c r="DU24" i="3"/>
  <c r="DT24" i="3"/>
  <c r="DR24" i="3"/>
  <c r="DQ24" i="3"/>
  <c r="DL24" i="3"/>
  <c r="DJ24" i="3"/>
  <c r="DI24" i="3"/>
  <c r="DH24" i="3"/>
  <c r="DG24" i="3"/>
  <c r="DE24" i="3"/>
  <c r="DD24" i="3"/>
  <c r="DC24" i="3"/>
  <c r="DB24" i="3"/>
  <c r="DA24" i="3"/>
  <c r="CY24" i="3"/>
  <c r="CX24" i="3"/>
  <c r="CW24" i="3"/>
  <c r="CV24" i="3"/>
  <c r="CU24" i="3"/>
  <c r="CS24" i="3"/>
  <c r="CR24" i="3"/>
  <c r="CQ24" i="3"/>
  <c r="CP24" i="3"/>
  <c r="CO24" i="3"/>
  <c r="CN24" i="3"/>
  <c r="CM24" i="3"/>
  <c r="CL24" i="3"/>
  <c r="CK24" i="3"/>
  <c r="CJ24" i="3"/>
  <c r="CI24" i="3"/>
  <c r="CH24" i="3"/>
  <c r="CG24" i="3"/>
  <c r="CF24" i="3"/>
  <c r="CE24" i="3"/>
  <c r="CD24" i="3"/>
  <c r="CC24" i="3"/>
  <c r="CB24" i="3"/>
  <c r="CA24" i="3"/>
  <c r="BZ24" i="3"/>
  <c r="BY24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HX23" i="3"/>
  <c r="HW23" i="3"/>
  <c r="HV23" i="3"/>
  <c r="HU23" i="3"/>
  <c r="HT23" i="3"/>
  <c r="HR23" i="3"/>
  <c r="HQ23" i="3"/>
  <c r="HP23" i="3"/>
  <c r="HO23" i="3"/>
  <c r="HM23" i="3"/>
  <c r="HL23" i="3"/>
  <c r="HK23" i="3"/>
  <c r="HJ23" i="3"/>
  <c r="HH23" i="3"/>
  <c r="HG23" i="3"/>
  <c r="HF23" i="3"/>
  <c r="HE23" i="3"/>
  <c r="HC23" i="3"/>
  <c r="HB23" i="3"/>
  <c r="HA23" i="3"/>
  <c r="GZ23" i="3"/>
  <c r="GY23" i="3"/>
  <c r="GW23" i="3"/>
  <c r="GV23" i="3"/>
  <c r="GU23" i="3"/>
  <c r="GT23" i="3"/>
  <c r="GR23" i="3"/>
  <c r="GQ23" i="3"/>
  <c r="GP23" i="3"/>
  <c r="GO23" i="3"/>
  <c r="GM23" i="3"/>
  <c r="GL23" i="3"/>
  <c r="GK23" i="3"/>
  <c r="GJ23" i="3"/>
  <c r="GH23" i="3"/>
  <c r="GG23" i="3"/>
  <c r="GF23" i="3"/>
  <c r="GE23" i="3"/>
  <c r="GC23" i="3"/>
  <c r="GB23" i="3"/>
  <c r="GA23" i="3"/>
  <c r="FZ23" i="3"/>
  <c r="FX23" i="3"/>
  <c r="FW23" i="3"/>
  <c r="FV23" i="3"/>
  <c r="FU23" i="3"/>
  <c r="FS23" i="3"/>
  <c r="FR23" i="3"/>
  <c r="FQ23" i="3"/>
  <c r="FP23" i="3"/>
  <c r="FN23" i="3"/>
  <c r="FM23" i="3"/>
  <c r="FL23" i="3"/>
  <c r="FK23" i="3"/>
  <c r="FJ23" i="3"/>
  <c r="FH23" i="3"/>
  <c r="FG23" i="3"/>
  <c r="FF23" i="3"/>
  <c r="FE23" i="3"/>
  <c r="FC23" i="3"/>
  <c r="FB23" i="3"/>
  <c r="FA23" i="3"/>
  <c r="EZ23" i="3"/>
  <c r="EX23" i="3"/>
  <c r="EW23" i="3"/>
  <c r="EV23" i="3"/>
  <c r="EU23" i="3"/>
  <c r="ET23" i="3"/>
  <c r="ER23" i="3"/>
  <c r="EQ23" i="3"/>
  <c r="EP23" i="3"/>
  <c r="EO23" i="3"/>
  <c r="EM23" i="3"/>
  <c r="EL23" i="3"/>
  <c r="EK23" i="3"/>
  <c r="EJ23" i="3"/>
  <c r="EH23" i="3"/>
  <c r="EG23" i="3"/>
  <c r="EF23" i="3"/>
  <c r="EE23" i="3"/>
  <c r="EC23" i="3"/>
  <c r="DX23" i="3"/>
  <c r="DW23" i="3"/>
  <c r="DV23" i="3"/>
  <c r="DU23" i="3"/>
  <c r="DT23" i="3"/>
  <c r="DR23" i="3"/>
  <c r="DQ23" i="3"/>
  <c r="DL23" i="3"/>
  <c r="DJ23" i="3"/>
  <c r="DI23" i="3"/>
  <c r="DH23" i="3"/>
  <c r="DG23" i="3"/>
  <c r="DE23" i="3"/>
  <c r="DD23" i="3"/>
  <c r="DC23" i="3"/>
  <c r="DB23" i="3"/>
  <c r="DA23" i="3"/>
  <c r="CY23" i="3"/>
  <c r="CX23" i="3"/>
  <c r="CW23" i="3"/>
  <c r="CV23" i="3"/>
  <c r="CU23" i="3"/>
  <c r="CS23" i="3"/>
  <c r="CR23" i="3"/>
  <c r="CQ23" i="3"/>
  <c r="CP23" i="3"/>
  <c r="CO23" i="3"/>
  <c r="CN23" i="3"/>
  <c r="CM23" i="3"/>
  <c r="CL23" i="3"/>
  <c r="CK23" i="3"/>
  <c r="CJ23" i="3"/>
  <c r="CI23" i="3"/>
  <c r="CH23" i="3"/>
  <c r="CG23" i="3"/>
  <c r="CF23" i="3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HX22" i="3"/>
  <c r="HW22" i="3"/>
  <c r="HV22" i="3"/>
  <c r="HU22" i="3"/>
  <c r="HT22" i="3"/>
  <c r="HR22" i="3"/>
  <c r="HQ22" i="3"/>
  <c r="HP22" i="3"/>
  <c r="HO22" i="3"/>
  <c r="HM22" i="3"/>
  <c r="HL22" i="3"/>
  <c r="HK22" i="3"/>
  <c r="HJ22" i="3"/>
  <c r="HH22" i="3"/>
  <c r="HG22" i="3"/>
  <c r="HF22" i="3"/>
  <c r="HE22" i="3"/>
  <c r="HC22" i="3"/>
  <c r="HB22" i="3"/>
  <c r="HA22" i="3"/>
  <c r="GZ22" i="3"/>
  <c r="GY22" i="3"/>
  <c r="GW22" i="3"/>
  <c r="GV22" i="3"/>
  <c r="GU22" i="3"/>
  <c r="GT22" i="3"/>
  <c r="GR22" i="3"/>
  <c r="GQ22" i="3"/>
  <c r="GP22" i="3"/>
  <c r="GO22" i="3"/>
  <c r="GM22" i="3"/>
  <c r="GL22" i="3"/>
  <c r="GK22" i="3"/>
  <c r="GJ22" i="3"/>
  <c r="GH22" i="3"/>
  <c r="GG22" i="3"/>
  <c r="GF22" i="3"/>
  <c r="GE22" i="3"/>
  <c r="GC22" i="3"/>
  <c r="GB22" i="3"/>
  <c r="GA22" i="3"/>
  <c r="FZ22" i="3"/>
  <c r="FX22" i="3"/>
  <c r="FW22" i="3"/>
  <c r="FV22" i="3"/>
  <c r="FU22" i="3"/>
  <c r="FS22" i="3"/>
  <c r="FR22" i="3"/>
  <c r="FQ22" i="3"/>
  <c r="FP22" i="3"/>
  <c r="FN22" i="3"/>
  <c r="FM22" i="3"/>
  <c r="FL22" i="3"/>
  <c r="FK22" i="3"/>
  <c r="FJ22" i="3"/>
  <c r="FH22" i="3"/>
  <c r="FG22" i="3"/>
  <c r="FF22" i="3"/>
  <c r="FE22" i="3"/>
  <c r="FC22" i="3"/>
  <c r="FB22" i="3"/>
  <c r="FA22" i="3"/>
  <c r="EZ22" i="3"/>
  <c r="EX22" i="3"/>
  <c r="EW22" i="3"/>
  <c r="EV22" i="3"/>
  <c r="EU22" i="3"/>
  <c r="ET22" i="3"/>
  <c r="ER22" i="3"/>
  <c r="EQ22" i="3"/>
  <c r="EP22" i="3"/>
  <c r="EO22" i="3"/>
  <c r="EM22" i="3"/>
  <c r="EL22" i="3"/>
  <c r="EK22" i="3"/>
  <c r="EJ22" i="3"/>
  <c r="EH22" i="3"/>
  <c r="EG22" i="3"/>
  <c r="EF22" i="3"/>
  <c r="EE22" i="3"/>
  <c r="EC22" i="3"/>
  <c r="DX22" i="3"/>
  <c r="DW22" i="3"/>
  <c r="DV22" i="3"/>
  <c r="DU22" i="3"/>
  <c r="DT22" i="3"/>
  <c r="DR22" i="3"/>
  <c r="DQ22" i="3"/>
  <c r="DL22" i="3"/>
  <c r="DJ22" i="3"/>
  <c r="DI22" i="3"/>
  <c r="DH22" i="3"/>
  <c r="DG22" i="3"/>
  <c r="DE22" i="3"/>
  <c r="DD22" i="3"/>
  <c r="DC22" i="3"/>
  <c r="DB22" i="3"/>
  <c r="DA22" i="3"/>
  <c r="CY22" i="3"/>
  <c r="CX22" i="3"/>
  <c r="CW22" i="3"/>
  <c r="CV22" i="3"/>
  <c r="CU22" i="3"/>
  <c r="CS22" i="3"/>
  <c r="CR22" i="3"/>
  <c r="CQ22" i="3"/>
  <c r="CP22" i="3"/>
  <c r="CO22" i="3"/>
  <c r="CN22" i="3"/>
  <c r="CM22" i="3"/>
  <c r="CL22" i="3"/>
  <c r="CK22" i="3"/>
  <c r="CJ22" i="3"/>
  <c r="CI22" i="3"/>
  <c r="CH22" i="3"/>
  <c r="CG22" i="3"/>
  <c r="CF22" i="3"/>
  <c r="CE22" i="3"/>
  <c r="CD22" i="3"/>
  <c r="CC22" i="3"/>
  <c r="CB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HX21" i="3"/>
  <c r="HW21" i="3"/>
  <c r="HV21" i="3"/>
  <c r="HU21" i="3"/>
  <c r="HT21" i="3"/>
  <c r="HR21" i="3"/>
  <c r="HQ21" i="3"/>
  <c r="HP21" i="3"/>
  <c r="HO21" i="3"/>
  <c r="HM21" i="3"/>
  <c r="HL21" i="3"/>
  <c r="HK21" i="3"/>
  <c r="HJ21" i="3"/>
  <c r="HH21" i="3"/>
  <c r="HG21" i="3"/>
  <c r="HF21" i="3"/>
  <c r="HE21" i="3"/>
  <c r="HC21" i="3"/>
  <c r="HB21" i="3"/>
  <c r="HA21" i="3"/>
  <c r="GZ21" i="3"/>
  <c r="GY21" i="3"/>
  <c r="GW21" i="3"/>
  <c r="GV21" i="3"/>
  <c r="GU21" i="3"/>
  <c r="GT21" i="3"/>
  <c r="GR21" i="3"/>
  <c r="GQ21" i="3"/>
  <c r="GP21" i="3"/>
  <c r="GO21" i="3"/>
  <c r="GM21" i="3"/>
  <c r="GL21" i="3"/>
  <c r="GK21" i="3"/>
  <c r="GJ21" i="3"/>
  <c r="GH21" i="3"/>
  <c r="GG21" i="3"/>
  <c r="GF21" i="3"/>
  <c r="GE21" i="3"/>
  <c r="GC21" i="3"/>
  <c r="GB21" i="3"/>
  <c r="GA21" i="3"/>
  <c r="FZ21" i="3"/>
  <c r="FX21" i="3"/>
  <c r="FW21" i="3"/>
  <c r="FV21" i="3"/>
  <c r="FU21" i="3"/>
  <c r="FS21" i="3"/>
  <c r="FR21" i="3"/>
  <c r="FQ21" i="3"/>
  <c r="FP21" i="3"/>
  <c r="FN21" i="3"/>
  <c r="FM21" i="3"/>
  <c r="FL21" i="3"/>
  <c r="FK21" i="3"/>
  <c r="FJ21" i="3"/>
  <c r="FH21" i="3"/>
  <c r="FG21" i="3"/>
  <c r="FF21" i="3"/>
  <c r="FE21" i="3"/>
  <c r="FC21" i="3"/>
  <c r="FB21" i="3"/>
  <c r="FA21" i="3"/>
  <c r="EZ21" i="3"/>
  <c r="EX21" i="3"/>
  <c r="EW21" i="3"/>
  <c r="EV21" i="3"/>
  <c r="EU21" i="3"/>
  <c r="ET21" i="3"/>
  <c r="ER21" i="3"/>
  <c r="EQ21" i="3"/>
  <c r="EP21" i="3"/>
  <c r="EO21" i="3"/>
  <c r="EM21" i="3"/>
  <c r="EL21" i="3"/>
  <c r="EK21" i="3"/>
  <c r="EJ21" i="3"/>
  <c r="EH21" i="3"/>
  <c r="EG21" i="3"/>
  <c r="EF21" i="3"/>
  <c r="EE21" i="3"/>
  <c r="EC21" i="3"/>
  <c r="DX21" i="3"/>
  <c r="DW21" i="3"/>
  <c r="DV21" i="3"/>
  <c r="DU21" i="3"/>
  <c r="DT21" i="3"/>
  <c r="DR21" i="3"/>
  <c r="DQ21" i="3"/>
  <c r="DL21" i="3"/>
  <c r="DJ21" i="3"/>
  <c r="DI21" i="3"/>
  <c r="DH21" i="3"/>
  <c r="DG21" i="3"/>
  <c r="DE21" i="3"/>
  <c r="DD21" i="3"/>
  <c r="DC21" i="3"/>
  <c r="DB21" i="3"/>
  <c r="DA21" i="3"/>
  <c r="CY21" i="3"/>
  <c r="CX21" i="3"/>
  <c r="CW21" i="3"/>
  <c r="CV21" i="3"/>
  <c r="CU21" i="3"/>
  <c r="CS21" i="3"/>
  <c r="CR21" i="3"/>
  <c r="CQ21" i="3"/>
  <c r="CP21" i="3"/>
  <c r="CO21" i="3"/>
  <c r="CN21" i="3"/>
  <c r="CM21" i="3"/>
  <c r="CL21" i="3"/>
  <c r="CK21" i="3"/>
  <c r="CJ21" i="3"/>
  <c r="CI21" i="3"/>
  <c r="CH21" i="3"/>
  <c r="CG21" i="3"/>
  <c r="CF21" i="3"/>
  <c r="CE21" i="3"/>
  <c r="CD21" i="3"/>
  <c r="CC21" i="3"/>
  <c r="CB21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HX20" i="3"/>
  <c r="HW20" i="3"/>
  <c r="HV20" i="3"/>
  <c r="HU20" i="3"/>
  <c r="HT20" i="3"/>
  <c r="HR20" i="3"/>
  <c r="HQ20" i="3"/>
  <c r="HP20" i="3"/>
  <c r="HO20" i="3"/>
  <c r="HM20" i="3"/>
  <c r="HL20" i="3"/>
  <c r="HK20" i="3"/>
  <c r="HJ20" i="3"/>
  <c r="HH20" i="3"/>
  <c r="HG20" i="3"/>
  <c r="HF20" i="3"/>
  <c r="HE20" i="3"/>
  <c r="HC20" i="3"/>
  <c r="HB20" i="3"/>
  <c r="HA20" i="3"/>
  <c r="GZ20" i="3"/>
  <c r="GY20" i="3"/>
  <c r="GW20" i="3"/>
  <c r="GV20" i="3"/>
  <c r="GU20" i="3"/>
  <c r="GT20" i="3"/>
  <c r="GR20" i="3"/>
  <c r="GQ20" i="3"/>
  <c r="GP20" i="3"/>
  <c r="GO20" i="3"/>
  <c r="GM20" i="3"/>
  <c r="GL20" i="3"/>
  <c r="GK20" i="3"/>
  <c r="GJ20" i="3"/>
  <c r="GH20" i="3"/>
  <c r="GG20" i="3"/>
  <c r="GF20" i="3"/>
  <c r="GE20" i="3"/>
  <c r="GC20" i="3"/>
  <c r="GB20" i="3"/>
  <c r="GA20" i="3"/>
  <c r="FZ20" i="3"/>
  <c r="FX20" i="3"/>
  <c r="FW20" i="3"/>
  <c r="FV20" i="3"/>
  <c r="FU20" i="3"/>
  <c r="FS20" i="3"/>
  <c r="FR20" i="3"/>
  <c r="FQ20" i="3"/>
  <c r="FP20" i="3"/>
  <c r="FN20" i="3"/>
  <c r="FM20" i="3"/>
  <c r="FL20" i="3"/>
  <c r="FK20" i="3"/>
  <c r="FJ20" i="3"/>
  <c r="FH20" i="3"/>
  <c r="FG20" i="3"/>
  <c r="FF20" i="3"/>
  <c r="FE20" i="3"/>
  <c r="FC20" i="3"/>
  <c r="FB20" i="3"/>
  <c r="FA20" i="3"/>
  <c r="EZ20" i="3"/>
  <c r="EX20" i="3"/>
  <c r="EW20" i="3"/>
  <c r="EV20" i="3"/>
  <c r="EU20" i="3"/>
  <c r="ET20" i="3"/>
  <c r="ER20" i="3"/>
  <c r="EQ20" i="3"/>
  <c r="EP20" i="3"/>
  <c r="EO20" i="3"/>
  <c r="EM20" i="3"/>
  <c r="EL20" i="3"/>
  <c r="EK20" i="3"/>
  <c r="EJ20" i="3"/>
  <c r="EH20" i="3"/>
  <c r="EG20" i="3"/>
  <c r="EF20" i="3"/>
  <c r="EE20" i="3"/>
  <c r="EC20" i="3"/>
  <c r="DX20" i="3"/>
  <c r="DW20" i="3"/>
  <c r="DV20" i="3"/>
  <c r="DU20" i="3"/>
  <c r="DT20" i="3"/>
  <c r="DR20" i="3"/>
  <c r="DQ20" i="3"/>
  <c r="DL20" i="3"/>
  <c r="DJ20" i="3"/>
  <c r="DI20" i="3"/>
  <c r="DH20" i="3"/>
  <c r="DG20" i="3"/>
  <c r="DE20" i="3"/>
  <c r="DD20" i="3"/>
  <c r="DC20" i="3"/>
  <c r="DB20" i="3"/>
  <c r="DA20" i="3"/>
  <c r="CY20" i="3"/>
  <c r="CX20" i="3"/>
  <c r="CW20" i="3"/>
  <c r="CV20" i="3"/>
  <c r="CU20" i="3"/>
  <c r="CS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C20" i="3"/>
  <c r="CB20" i="3"/>
  <c r="CA20" i="3"/>
  <c r="BZ20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HX19" i="3"/>
  <c r="HW19" i="3"/>
  <c r="HV19" i="3"/>
  <c r="HU19" i="3"/>
  <c r="HT19" i="3"/>
  <c r="HR19" i="3"/>
  <c r="HQ19" i="3"/>
  <c r="HP19" i="3"/>
  <c r="HO19" i="3"/>
  <c r="HM19" i="3"/>
  <c r="HL19" i="3"/>
  <c r="HK19" i="3"/>
  <c r="HJ19" i="3"/>
  <c r="HH19" i="3"/>
  <c r="HG19" i="3"/>
  <c r="HF19" i="3"/>
  <c r="HE19" i="3"/>
  <c r="HC19" i="3"/>
  <c r="HB19" i="3"/>
  <c r="HA19" i="3"/>
  <c r="GZ19" i="3"/>
  <c r="GY19" i="3"/>
  <c r="GW19" i="3"/>
  <c r="GV19" i="3"/>
  <c r="GU19" i="3"/>
  <c r="GT19" i="3"/>
  <c r="GR19" i="3"/>
  <c r="GQ19" i="3"/>
  <c r="GP19" i="3"/>
  <c r="GO19" i="3"/>
  <c r="GM19" i="3"/>
  <c r="GL19" i="3"/>
  <c r="GK19" i="3"/>
  <c r="GJ19" i="3"/>
  <c r="GH19" i="3"/>
  <c r="GG19" i="3"/>
  <c r="GF19" i="3"/>
  <c r="GE19" i="3"/>
  <c r="GC19" i="3"/>
  <c r="GB19" i="3"/>
  <c r="GA19" i="3"/>
  <c r="FZ19" i="3"/>
  <c r="FX19" i="3"/>
  <c r="FW19" i="3"/>
  <c r="FV19" i="3"/>
  <c r="FU19" i="3"/>
  <c r="FS19" i="3"/>
  <c r="FR19" i="3"/>
  <c r="FQ19" i="3"/>
  <c r="FP19" i="3"/>
  <c r="FN19" i="3"/>
  <c r="FM19" i="3"/>
  <c r="FL19" i="3"/>
  <c r="FK19" i="3"/>
  <c r="FJ19" i="3"/>
  <c r="FH19" i="3"/>
  <c r="FG19" i="3"/>
  <c r="FF19" i="3"/>
  <c r="FE19" i="3"/>
  <c r="FC19" i="3"/>
  <c r="FB19" i="3"/>
  <c r="FA19" i="3"/>
  <c r="EZ19" i="3"/>
  <c r="EX19" i="3"/>
  <c r="EW19" i="3"/>
  <c r="EV19" i="3"/>
  <c r="EU19" i="3"/>
  <c r="ET19" i="3"/>
  <c r="ER19" i="3"/>
  <c r="EQ19" i="3"/>
  <c r="EP19" i="3"/>
  <c r="EO19" i="3"/>
  <c r="EM19" i="3"/>
  <c r="EL19" i="3"/>
  <c r="EK19" i="3"/>
  <c r="EJ19" i="3"/>
  <c r="EH19" i="3"/>
  <c r="EG19" i="3"/>
  <c r="EF19" i="3"/>
  <c r="EE19" i="3"/>
  <c r="EC19" i="3"/>
  <c r="DX19" i="3"/>
  <c r="DW19" i="3"/>
  <c r="DV19" i="3"/>
  <c r="DU19" i="3"/>
  <c r="DT19" i="3"/>
  <c r="DR19" i="3"/>
  <c r="DQ19" i="3"/>
  <c r="DL19" i="3"/>
  <c r="DJ19" i="3"/>
  <c r="DI19" i="3"/>
  <c r="DH19" i="3"/>
  <c r="DG19" i="3"/>
  <c r="DE19" i="3"/>
  <c r="DD19" i="3"/>
  <c r="DC19" i="3"/>
  <c r="DB19" i="3"/>
  <c r="DA19" i="3"/>
  <c r="CY19" i="3"/>
  <c r="CX19" i="3"/>
  <c r="CW19" i="3"/>
  <c r="CV19" i="3"/>
  <c r="CU19" i="3"/>
  <c r="CS19" i="3"/>
  <c r="CR19" i="3"/>
  <c r="CQ19" i="3"/>
  <c r="CP19" i="3"/>
  <c r="CO19" i="3"/>
  <c r="CN19" i="3"/>
  <c r="CM19" i="3"/>
  <c r="CL19" i="3"/>
  <c r="CK19" i="3"/>
  <c r="CJ19" i="3"/>
  <c r="CI19" i="3"/>
  <c r="CH19" i="3"/>
  <c r="CG19" i="3"/>
  <c r="CF19" i="3"/>
  <c r="CE19" i="3"/>
  <c r="CD19" i="3"/>
  <c r="CC19" i="3"/>
  <c r="CB19" i="3"/>
  <c r="CA19" i="3"/>
  <c r="BZ19" i="3"/>
  <c r="BY19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HX18" i="3"/>
  <c r="HW18" i="3"/>
  <c r="HV18" i="3"/>
  <c r="HU18" i="3"/>
  <c r="HT18" i="3"/>
  <c r="HR18" i="3"/>
  <c r="HQ18" i="3"/>
  <c r="HP18" i="3"/>
  <c r="HO18" i="3"/>
  <c r="HM18" i="3"/>
  <c r="HL18" i="3"/>
  <c r="HK18" i="3"/>
  <c r="HJ18" i="3"/>
  <c r="HH18" i="3"/>
  <c r="HG18" i="3"/>
  <c r="HF18" i="3"/>
  <c r="HE18" i="3"/>
  <c r="HC18" i="3"/>
  <c r="HB18" i="3"/>
  <c r="HA18" i="3"/>
  <c r="GZ18" i="3"/>
  <c r="GY18" i="3"/>
  <c r="GW18" i="3"/>
  <c r="GV18" i="3"/>
  <c r="GU18" i="3"/>
  <c r="GT18" i="3"/>
  <c r="GR18" i="3"/>
  <c r="GQ18" i="3"/>
  <c r="GP18" i="3"/>
  <c r="GO18" i="3"/>
  <c r="GM18" i="3"/>
  <c r="GL18" i="3"/>
  <c r="GK18" i="3"/>
  <c r="GJ18" i="3"/>
  <c r="GH18" i="3"/>
  <c r="GG18" i="3"/>
  <c r="GF18" i="3"/>
  <c r="GE18" i="3"/>
  <c r="GC18" i="3"/>
  <c r="GB18" i="3"/>
  <c r="GA18" i="3"/>
  <c r="FZ18" i="3"/>
  <c r="FX18" i="3"/>
  <c r="FW18" i="3"/>
  <c r="FV18" i="3"/>
  <c r="FU18" i="3"/>
  <c r="FS18" i="3"/>
  <c r="FR18" i="3"/>
  <c r="FQ18" i="3"/>
  <c r="FP18" i="3"/>
  <c r="FN18" i="3"/>
  <c r="FM18" i="3"/>
  <c r="FL18" i="3"/>
  <c r="FK18" i="3"/>
  <c r="FJ18" i="3"/>
  <c r="FH18" i="3"/>
  <c r="FG18" i="3"/>
  <c r="FF18" i="3"/>
  <c r="FE18" i="3"/>
  <c r="FC18" i="3"/>
  <c r="FB18" i="3"/>
  <c r="FA18" i="3"/>
  <c r="EZ18" i="3"/>
  <c r="EX18" i="3"/>
  <c r="EW18" i="3"/>
  <c r="EV18" i="3"/>
  <c r="EU18" i="3"/>
  <c r="ET18" i="3"/>
  <c r="ER18" i="3"/>
  <c r="EQ18" i="3"/>
  <c r="EP18" i="3"/>
  <c r="EO18" i="3"/>
  <c r="EM18" i="3"/>
  <c r="EL18" i="3"/>
  <c r="EK18" i="3"/>
  <c r="EJ18" i="3"/>
  <c r="EH18" i="3"/>
  <c r="EG18" i="3"/>
  <c r="EF18" i="3"/>
  <c r="EE18" i="3"/>
  <c r="EC18" i="3"/>
  <c r="DX18" i="3"/>
  <c r="DW18" i="3"/>
  <c r="DV18" i="3"/>
  <c r="DU18" i="3"/>
  <c r="DT18" i="3"/>
  <c r="DR18" i="3"/>
  <c r="DQ18" i="3"/>
  <c r="DL18" i="3"/>
  <c r="DJ18" i="3"/>
  <c r="DI18" i="3"/>
  <c r="DH18" i="3"/>
  <c r="DG18" i="3"/>
  <c r="DE18" i="3"/>
  <c r="DD18" i="3"/>
  <c r="DC18" i="3"/>
  <c r="DB18" i="3"/>
  <c r="DA18" i="3"/>
  <c r="CY18" i="3"/>
  <c r="CX18" i="3"/>
  <c r="CW18" i="3"/>
  <c r="CV18" i="3"/>
  <c r="CU18" i="3"/>
  <c r="CS18" i="3"/>
  <c r="CR18" i="3"/>
  <c r="CQ18" i="3"/>
  <c r="CP18" i="3"/>
  <c r="CO18" i="3"/>
  <c r="CN18" i="3"/>
  <c r="CM18" i="3"/>
  <c r="CL18" i="3"/>
  <c r="CK18" i="3"/>
  <c r="CJ18" i="3"/>
  <c r="CI18" i="3"/>
  <c r="CH18" i="3"/>
  <c r="CG18" i="3"/>
  <c r="CF18" i="3"/>
  <c r="CE18" i="3"/>
  <c r="CD18" i="3"/>
  <c r="CC18" i="3"/>
  <c r="CB18" i="3"/>
  <c r="CA18" i="3"/>
  <c r="BZ18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HX17" i="3"/>
  <c r="HW17" i="3"/>
  <c r="HV17" i="3"/>
  <c r="HU17" i="3"/>
  <c r="HT17" i="3"/>
  <c r="HR17" i="3"/>
  <c r="HQ17" i="3"/>
  <c r="HP17" i="3"/>
  <c r="HO17" i="3"/>
  <c r="HM17" i="3"/>
  <c r="HL17" i="3"/>
  <c r="HK17" i="3"/>
  <c r="HJ17" i="3"/>
  <c r="HH17" i="3"/>
  <c r="HG17" i="3"/>
  <c r="HF17" i="3"/>
  <c r="HE17" i="3"/>
  <c r="HC17" i="3"/>
  <c r="HB17" i="3"/>
  <c r="HA17" i="3"/>
  <c r="GZ17" i="3"/>
  <c r="GY17" i="3"/>
  <c r="GW17" i="3"/>
  <c r="GV17" i="3"/>
  <c r="GU17" i="3"/>
  <c r="GT17" i="3"/>
  <c r="GR17" i="3"/>
  <c r="GQ17" i="3"/>
  <c r="GP17" i="3"/>
  <c r="GO17" i="3"/>
  <c r="GM17" i="3"/>
  <c r="GL17" i="3"/>
  <c r="GK17" i="3"/>
  <c r="GJ17" i="3"/>
  <c r="GH17" i="3"/>
  <c r="GG17" i="3"/>
  <c r="GF17" i="3"/>
  <c r="GE17" i="3"/>
  <c r="GC17" i="3"/>
  <c r="GB17" i="3"/>
  <c r="GA17" i="3"/>
  <c r="FZ17" i="3"/>
  <c r="FX17" i="3"/>
  <c r="FW17" i="3"/>
  <c r="FV17" i="3"/>
  <c r="FU17" i="3"/>
  <c r="FS17" i="3"/>
  <c r="FR17" i="3"/>
  <c r="FQ17" i="3"/>
  <c r="FP17" i="3"/>
  <c r="FN17" i="3"/>
  <c r="FM17" i="3"/>
  <c r="FL17" i="3"/>
  <c r="FK17" i="3"/>
  <c r="FJ17" i="3"/>
  <c r="FH17" i="3"/>
  <c r="FG17" i="3"/>
  <c r="FF17" i="3"/>
  <c r="FE17" i="3"/>
  <c r="FC17" i="3"/>
  <c r="FB17" i="3"/>
  <c r="FA17" i="3"/>
  <c r="EZ17" i="3"/>
  <c r="EX17" i="3"/>
  <c r="EW17" i="3"/>
  <c r="EV17" i="3"/>
  <c r="EU17" i="3"/>
  <c r="ET17" i="3"/>
  <c r="ER17" i="3"/>
  <c r="EQ17" i="3"/>
  <c r="EP17" i="3"/>
  <c r="EO17" i="3"/>
  <c r="EM17" i="3"/>
  <c r="EL17" i="3"/>
  <c r="EK17" i="3"/>
  <c r="EJ17" i="3"/>
  <c r="EH17" i="3"/>
  <c r="EG17" i="3"/>
  <c r="EF17" i="3"/>
  <c r="EE17" i="3"/>
  <c r="EC17" i="3"/>
  <c r="DX17" i="3"/>
  <c r="DW17" i="3"/>
  <c r="DV17" i="3"/>
  <c r="DU17" i="3"/>
  <c r="DT17" i="3"/>
  <c r="DR17" i="3"/>
  <c r="DQ17" i="3"/>
  <c r="DL17" i="3"/>
  <c r="DJ17" i="3"/>
  <c r="DI17" i="3"/>
  <c r="DH17" i="3"/>
  <c r="DG17" i="3"/>
  <c r="DE17" i="3"/>
  <c r="DD17" i="3"/>
  <c r="DC17" i="3"/>
  <c r="DB17" i="3"/>
  <c r="DA17" i="3"/>
  <c r="CY17" i="3"/>
  <c r="CX17" i="3"/>
  <c r="CW17" i="3"/>
  <c r="CV17" i="3"/>
  <c r="CU17" i="3"/>
  <c r="CS17" i="3"/>
  <c r="CR17" i="3"/>
  <c r="CQ17" i="3"/>
  <c r="CP17" i="3"/>
  <c r="CO17" i="3"/>
  <c r="CN17" i="3"/>
  <c r="CM17" i="3"/>
  <c r="CL17" i="3"/>
  <c r="CK17" i="3"/>
  <c r="CJ17" i="3"/>
  <c r="CI17" i="3"/>
  <c r="CH17" i="3"/>
  <c r="CG17" i="3"/>
  <c r="CF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HX16" i="3"/>
  <c r="HW16" i="3"/>
  <c r="HV16" i="3"/>
  <c r="HU16" i="3"/>
  <c r="HT16" i="3"/>
  <c r="HR16" i="3"/>
  <c r="HQ16" i="3"/>
  <c r="HP16" i="3"/>
  <c r="HO16" i="3"/>
  <c r="HM16" i="3"/>
  <c r="HL16" i="3"/>
  <c r="HK16" i="3"/>
  <c r="HJ16" i="3"/>
  <c r="HH16" i="3"/>
  <c r="HG16" i="3"/>
  <c r="HF16" i="3"/>
  <c r="HE16" i="3"/>
  <c r="HC16" i="3"/>
  <c r="HB16" i="3"/>
  <c r="HA16" i="3"/>
  <c r="GZ16" i="3"/>
  <c r="GY16" i="3"/>
  <c r="GW16" i="3"/>
  <c r="GV16" i="3"/>
  <c r="GU16" i="3"/>
  <c r="GT16" i="3"/>
  <c r="GR16" i="3"/>
  <c r="GQ16" i="3"/>
  <c r="GP16" i="3"/>
  <c r="GO16" i="3"/>
  <c r="GM16" i="3"/>
  <c r="GL16" i="3"/>
  <c r="GK16" i="3"/>
  <c r="GJ16" i="3"/>
  <c r="GH16" i="3"/>
  <c r="GG16" i="3"/>
  <c r="GF16" i="3"/>
  <c r="GE16" i="3"/>
  <c r="GC16" i="3"/>
  <c r="GB16" i="3"/>
  <c r="GA16" i="3"/>
  <c r="FZ16" i="3"/>
  <c r="FX16" i="3"/>
  <c r="FW16" i="3"/>
  <c r="FV16" i="3"/>
  <c r="FU16" i="3"/>
  <c r="FS16" i="3"/>
  <c r="FR16" i="3"/>
  <c r="FQ16" i="3"/>
  <c r="FP16" i="3"/>
  <c r="FN16" i="3"/>
  <c r="FM16" i="3"/>
  <c r="FL16" i="3"/>
  <c r="FK16" i="3"/>
  <c r="FJ16" i="3"/>
  <c r="FH16" i="3"/>
  <c r="FG16" i="3"/>
  <c r="FF16" i="3"/>
  <c r="FE16" i="3"/>
  <c r="FC16" i="3"/>
  <c r="FB16" i="3"/>
  <c r="FA16" i="3"/>
  <c r="EZ16" i="3"/>
  <c r="EX16" i="3"/>
  <c r="EW16" i="3"/>
  <c r="EV16" i="3"/>
  <c r="EU16" i="3"/>
  <c r="ET16" i="3"/>
  <c r="ER16" i="3"/>
  <c r="EQ16" i="3"/>
  <c r="EP16" i="3"/>
  <c r="EO16" i="3"/>
  <c r="EM16" i="3"/>
  <c r="EL16" i="3"/>
  <c r="EK16" i="3"/>
  <c r="EJ16" i="3"/>
  <c r="EH16" i="3"/>
  <c r="EG16" i="3"/>
  <c r="EF16" i="3"/>
  <c r="EE16" i="3"/>
  <c r="EC16" i="3"/>
  <c r="DX16" i="3"/>
  <c r="DW16" i="3"/>
  <c r="DV16" i="3"/>
  <c r="DU16" i="3"/>
  <c r="DT16" i="3"/>
  <c r="DR16" i="3"/>
  <c r="DQ16" i="3"/>
  <c r="DL16" i="3"/>
  <c r="DJ16" i="3"/>
  <c r="DI16" i="3"/>
  <c r="DH16" i="3"/>
  <c r="DG16" i="3"/>
  <c r="DE16" i="3"/>
  <c r="DD16" i="3"/>
  <c r="DC16" i="3"/>
  <c r="DB16" i="3"/>
  <c r="DA16" i="3"/>
  <c r="CY16" i="3"/>
  <c r="CX16" i="3"/>
  <c r="CW16" i="3"/>
  <c r="CV16" i="3"/>
  <c r="CU16" i="3"/>
  <c r="CS16" i="3"/>
  <c r="CR16" i="3"/>
  <c r="CQ16" i="3"/>
  <c r="CP16" i="3"/>
  <c r="CO16" i="3"/>
  <c r="CN16" i="3"/>
  <c r="CM16" i="3"/>
  <c r="CL16" i="3"/>
  <c r="CK16" i="3"/>
  <c r="CJ16" i="3"/>
  <c r="CI16" i="3"/>
  <c r="CH16" i="3"/>
  <c r="CG16" i="3"/>
  <c r="CF16" i="3"/>
  <c r="CE16" i="3"/>
  <c r="CD16" i="3"/>
  <c r="CC16" i="3"/>
  <c r="CB16" i="3"/>
  <c r="CA16" i="3"/>
  <c r="BZ16" i="3"/>
  <c r="BY16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HX15" i="3"/>
  <c r="HW15" i="3"/>
  <c r="HV15" i="3"/>
  <c r="HU15" i="3"/>
  <c r="HT15" i="3"/>
  <c r="HR15" i="3"/>
  <c r="HQ15" i="3"/>
  <c r="HP15" i="3"/>
  <c r="HO15" i="3"/>
  <c r="HM15" i="3"/>
  <c r="HL15" i="3"/>
  <c r="HK15" i="3"/>
  <c r="HJ15" i="3"/>
  <c r="HH15" i="3"/>
  <c r="HG15" i="3"/>
  <c r="HF15" i="3"/>
  <c r="HE15" i="3"/>
  <c r="HC15" i="3"/>
  <c r="HB15" i="3"/>
  <c r="HA15" i="3"/>
  <c r="GZ15" i="3"/>
  <c r="GY15" i="3"/>
  <c r="GW15" i="3"/>
  <c r="GV15" i="3"/>
  <c r="GU15" i="3"/>
  <c r="GT15" i="3"/>
  <c r="GR15" i="3"/>
  <c r="GQ15" i="3"/>
  <c r="GP15" i="3"/>
  <c r="GO15" i="3"/>
  <c r="GM15" i="3"/>
  <c r="GL15" i="3"/>
  <c r="GK15" i="3"/>
  <c r="GJ15" i="3"/>
  <c r="GH15" i="3"/>
  <c r="GG15" i="3"/>
  <c r="GF15" i="3"/>
  <c r="GE15" i="3"/>
  <c r="GC15" i="3"/>
  <c r="GB15" i="3"/>
  <c r="GA15" i="3"/>
  <c r="FZ15" i="3"/>
  <c r="FX15" i="3"/>
  <c r="FW15" i="3"/>
  <c r="FV15" i="3"/>
  <c r="FU15" i="3"/>
  <c r="FS15" i="3"/>
  <c r="FR15" i="3"/>
  <c r="FQ15" i="3"/>
  <c r="FP15" i="3"/>
  <c r="FN15" i="3"/>
  <c r="FM15" i="3"/>
  <c r="FL15" i="3"/>
  <c r="FK15" i="3"/>
  <c r="FJ15" i="3"/>
  <c r="FH15" i="3"/>
  <c r="FG15" i="3"/>
  <c r="FF15" i="3"/>
  <c r="FE15" i="3"/>
  <c r="FC15" i="3"/>
  <c r="FB15" i="3"/>
  <c r="FA15" i="3"/>
  <c r="EZ15" i="3"/>
  <c r="EX15" i="3"/>
  <c r="EW15" i="3"/>
  <c r="EV15" i="3"/>
  <c r="EU15" i="3"/>
  <c r="ET15" i="3"/>
  <c r="ER15" i="3"/>
  <c r="EQ15" i="3"/>
  <c r="EP15" i="3"/>
  <c r="EO15" i="3"/>
  <c r="EM15" i="3"/>
  <c r="EL15" i="3"/>
  <c r="EK15" i="3"/>
  <c r="EJ15" i="3"/>
  <c r="EH15" i="3"/>
  <c r="EG15" i="3"/>
  <c r="EF15" i="3"/>
  <c r="EE15" i="3"/>
  <c r="EC15" i="3"/>
  <c r="DX15" i="3"/>
  <c r="DW15" i="3"/>
  <c r="DV15" i="3"/>
  <c r="DU15" i="3"/>
  <c r="DT15" i="3"/>
  <c r="DR15" i="3"/>
  <c r="DQ15" i="3"/>
  <c r="DL15" i="3"/>
  <c r="DJ15" i="3"/>
  <c r="DI15" i="3"/>
  <c r="DH15" i="3"/>
  <c r="DG15" i="3"/>
  <c r="DE15" i="3"/>
  <c r="DD15" i="3"/>
  <c r="DC15" i="3"/>
  <c r="DB15" i="3"/>
  <c r="DA15" i="3"/>
  <c r="CY15" i="3"/>
  <c r="CX15" i="3"/>
  <c r="CW15" i="3"/>
  <c r="CV15" i="3"/>
  <c r="CU15" i="3"/>
  <c r="CS15" i="3"/>
  <c r="CR15" i="3"/>
  <c r="CQ15" i="3"/>
  <c r="CP15" i="3"/>
  <c r="CO15" i="3"/>
  <c r="CN15" i="3"/>
  <c r="CM15" i="3"/>
  <c r="CL15" i="3"/>
  <c r="CK15" i="3"/>
  <c r="CJ15" i="3"/>
  <c r="CI15" i="3"/>
  <c r="CH15" i="3"/>
  <c r="CG15" i="3"/>
  <c r="CF15" i="3"/>
  <c r="CE15" i="3"/>
  <c r="CD15" i="3"/>
  <c r="CC15" i="3"/>
  <c r="CB15" i="3"/>
  <c r="CA15" i="3"/>
  <c r="BZ15" i="3"/>
  <c r="BY15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HX14" i="3"/>
  <c r="HW14" i="3"/>
  <c r="HV14" i="3"/>
  <c r="HU14" i="3"/>
  <c r="HT14" i="3"/>
  <c r="HR14" i="3"/>
  <c r="HQ14" i="3"/>
  <c r="HP14" i="3"/>
  <c r="HO14" i="3"/>
  <c r="HM14" i="3"/>
  <c r="HL14" i="3"/>
  <c r="HK14" i="3"/>
  <c r="HJ14" i="3"/>
  <c r="HH14" i="3"/>
  <c r="HG14" i="3"/>
  <c r="HF14" i="3"/>
  <c r="HE14" i="3"/>
  <c r="HC14" i="3"/>
  <c r="HB14" i="3"/>
  <c r="HA14" i="3"/>
  <c r="GZ14" i="3"/>
  <c r="GY14" i="3"/>
  <c r="GW14" i="3"/>
  <c r="GV14" i="3"/>
  <c r="GU14" i="3"/>
  <c r="GT14" i="3"/>
  <c r="GR14" i="3"/>
  <c r="GQ14" i="3"/>
  <c r="GP14" i="3"/>
  <c r="GO14" i="3"/>
  <c r="GM14" i="3"/>
  <c r="GL14" i="3"/>
  <c r="GK14" i="3"/>
  <c r="GJ14" i="3"/>
  <c r="GH14" i="3"/>
  <c r="GG14" i="3"/>
  <c r="GF14" i="3"/>
  <c r="GE14" i="3"/>
  <c r="GC14" i="3"/>
  <c r="GB14" i="3"/>
  <c r="GA14" i="3"/>
  <c r="FZ14" i="3"/>
  <c r="FX14" i="3"/>
  <c r="FW14" i="3"/>
  <c r="FV14" i="3"/>
  <c r="FU14" i="3"/>
  <c r="FS14" i="3"/>
  <c r="FR14" i="3"/>
  <c r="FQ14" i="3"/>
  <c r="FP14" i="3"/>
  <c r="FN14" i="3"/>
  <c r="FM14" i="3"/>
  <c r="FL14" i="3"/>
  <c r="FK14" i="3"/>
  <c r="FJ14" i="3"/>
  <c r="FH14" i="3"/>
  <c r="FG14" i="3"/>
  <c r="FF14" i="3"/>
  <c r="FE14" i="3"/>
  <c r="FC14" i="3"/>
  <c r="FB14" i="3"/>
  <c r="FA14" i="3"/>
  <c r="EZ14" i="3"/>
  <c r="EX14" i="3"/>
  <c r="EW14" i="3"/>
  <c r="EV14" i="3"/>
  <c r="EU14" i="3"/>
  <c r="ET14" i="3"/>
  <c r="ER14" i="3"/>
  <c r="EQ14" i="3"/>
  <c r="EP14" i="3"/>
  <c r="EO14" i="3"/>
  <c r="EM14" i="3"/>
  <c r="EL14" i="3"/>
  <c r="EK14" i="3"/>
  <c r="EJ14" i="3"/>
  <c r="EH14" i="3"/>
  <c r="EG14" i="3"/>
  <c r="EF14" i="3"/>
  <c r="EE14" i="3"/>
  <c r="EC14" i="3"/>
  <c r="DX14" i="3"/>
  <c r="DW14" i="3"/>
  <c r="DV14" i="3"/>
  <c r="DU14" i="3"/>
  <c r="DT14" i="3"/>
  <c r="DR14" i="3"/>
  <c r="DQ14" i="3"/>
  <c r="DL14" i="3"/>
  <c r="DJ14" i="3"/>
  <c r="DI14" i="3"/>
  <c r="DH14" i="3"/>
  <c r="DG14" i="3"/>
  <c r="DE14" i="3"/>
  <c r="DD14" i="3"/>
  <c r="DC14" i="3"/>
  <c r="DB14" i="3"/>
  <c r="DA14" i="3"/>
  <c r="CY14" i="3"/>
  <c r="CX14" i="3"/>
  <c r="CW14" i="3"/>
  <c r="CV14" i="3"/>
  <c r="CU14" i="3"/>
  <c r="CS14" i="3"/>
  <c r="CR14" i="3"/>
  <c r="CQ14" i="3"/>
  <c r="CP14" i="3"/>
  <c r="CO14" i="3"/>
  <c r="CN14" i="3"/>
  <c r="CM14" i="3"/>
  <c r="CL14" i="3"/>
  <c r="CK14" i="3"/>
  <c r="CJ14" i="3"/>
  <c r="CI14" i="3"/>
  <c r="CH14" i="3"/>
  <c r="CG14" i="3"/>
  <c r="CF14" i="3"/>
  <c r="CE14" i="3"/>
  <c r="CD14" i="3"/>
  <c r="CC14" i="3"/>
  <c r="CB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HX13" i="3"/>
  <c r="HW13" i="3"/>
  <c r="HV13" i="3"/>
  <c r="HU13" i="3"/>
  <c r="HT13" i="3"/>
  <c r="HR13" i="3"/>
  <c r="HQ13" i="3"/>
  <c r="HP13" i="3"/>
  <c r="HO13" i="3"/>
  <c r="HM13" i="3"/>
  <c r="HL13" i="3"/>
  <c r="HK13" i="3"/>
  <c r="HJ13" i="3"/>
  <c r="HH13" i="3"/>
  <c r="HG13" i="3"/>
  <c r="HF13" i="3"/>
  <c r="HE13" i="3"/>
  <c r="HC13" i="3"/>
  <c r="HB13" i="3"/>
  <c r="HA13" i="3"/>
  <c r="GZ13" i="3"/>
  <c r="GY13" i="3"/>
  <c r="GW13" i="3"/>
  <c r="GV13" i="3"/>
  <c r="GU13" i="3"/>
  <c r="GT13" i="3"/>
  <c r="GR13" i="3"/>
  <c r="GQ13" i="3"/>
  <c r="GP13" i="3"/>
  <c r="GO13" i="3"/>
  <c r="GM13" i="3"/>
  <c r="GL13" i="3"/>
  <c r="GK13" i="3"/>
  <c r="GJ13" i="3"/>
  <c r="GH13" i="3"/>
  <c r="GG13" i="3"/>
  <c r="GF13" i="3"/>
  <c r="GE13" i="3"/>
  <c r="GC13" i="3"/>
  <c r="GB13" i="3"/>
  <c r="GA13" i="3"/>
  <c r="FZ13" i="3"/>
  <c r="FX13" i="3"/>
  <c r="FW13" i="3"/>
  <c r="FV13" i="3"/>
  <c r="FU13" i="3"/>
  <c r="FS13" i="3"/>
  <c r="FR13" i="3"/>
  <c r="FQ13" i="3"/>
  <c r="FP13" i="3"/>
  <c r="FN13" i="3"/>
  <c r="FM13" i="3"/>
  <c r="FL13" i="3"/>
  <c r="FK13" i="3"/>
  <c r="FJ13" i="3"/>
  <c r="FH13" i="3"/>
  <c r="FG13" i="3"/>
  <c r="FF13" i="3"/>
  <c r="FE13" i="3"/>
  <c r="FC13" i="3"/>
  <c r="FB13" i="3"/>
  <c r="FA13" i="3"/>
  <c r="EZ13" i="3"/>
  <c r="EX13" i="3"/>
  <c r="EW13" i="3"/>
  <c r="EV13" i="3"/>
  <c r="EU13" i="3"/>
  <c r="ET13" i="3"/>
  <c r="ER13" i="3"/>
  <c r="EQ13" i="3"/>
  <c r="EP13" i="3"/>
  <c r="EO13" i="3"/>
  <c r="EM13" i="3"/>
  <c r="EL13" i="3"/>
  <c r="EK13" i="3"/>
  <c r="EJ13" i="3"/>
  <c r="EH13" i="3"/>
  <c r="EG13" i="3"/>
  <c r="EF13" i="3"/>
  <c r="EE13" i="3"/>
  <c r="EC13" i="3"/>
  <c r="DX13" i="3"/>
  <c r="DW13" i="3"/>
  <c r="DV13" i="3"/>
  <c r="DU13" i="3"/>
  <c r="DT13" i="3"/>
  <c r="DR13" i="3"/>
  <c r="DQ13" i="3"/>
  <c r="DL13" i="3"/>
  <c r="DJ13" i="3"/>
  <c r="DI13" i="3"/>
  <c r="DH13" i="3"/>
  <c r="DG13" i="3"/>
  <c r="DE13" i="3"/>
  <c r="DD13" i="3"/>
  <c r="DC13" i="3"/>
  <c r="DB13" i="3"/>
  <c r="DA13" i="3"/>
  <c r="CY13" i="3"/>
  <c r="CX13" i="3"/>
  <c r="CW13" i="3"/>
  <c r="CV13" i="3"/>
  <c r="CU13" i="3"/>
  <c r="CS13" i="3"/>
  <c r="CR13" i="3"/>
  <c r="CQ13" i="3"/>
  <c r="CP13" i="3"/>
  <c r="CO13" i="3"/>
  <c r="CN13" i="3"/>
  <c r="CM13" i="3"/>
  <c r="CL13" i="3"/>
  <c r="CK13" i="3"/>
  <c r="CJ13" i="3"/>
  <c r="CI13" i="3"/>
  <c r="CH13" i="3"/>
  <c r="CG13" i="3"/>
  <c r="CF13" i="3"/>
  <c r="CE13" i="3"/>
  <c r="CD13" i="3"/>
  <c r="CC13" i="3"/>
  <c r="CB13" i="3"/>
  <c r="CA13" i="3"/>
  <c r="BZ13" i="3"/>
  <c r="BY13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HX12" i="3"/>
  <c r="HW12" i="3"/>
  <c r="HV12" i="3"/>
  <c r="HU12" i="3"/>
  <c r="HT12" i="3"/>
  <c r="HR12" i="3"/>
  <c r="HQ12" i="3"/>
  <c r="HP12" i="3"/>
  <c r="HO12" i="3"/>
  <c r="HM12" i="3"/>
  <c r="HL12" i="3"/>
  <c r="HK12" i="3"/>
  <c r="HJ12" i="3"/>
  <c r="HH12" i="3"/>
  <c r="HG12" i="3"/>
  <c r="HF12" i="3"/>
  <c r="HE12" i="3"/>
  <c r="HC12" i="3"/>
  <c r="HB12" i="3"/>
  <c r="HA12" i="3"/>
  <c r="GZ12" i="3"/>
  <c r="GY12" i="3"/>
  <c r="GW12" i="3"/>
  <c r="GV12" i="3"/>
  <c r="GU12" i="3"/>
  <c r="GT12" i="3"/>
  <c r="GR12" i="3"/>
  <c r="GQ12" i="3"/>
  <c r="GP12" i="3"/>
  <c r="GO12" i="3"/>
  <c r="GM12" i="3"/>
  <c r="GL12" i="3"/>
  <c r="GK12" i="3"/>
  <c r="GJ12" i="3"/>
  <c r="GH12" i="3"/>
  <c r="GG12" i="3"/>
  <c r="GF12" i="3"/>
  <c r="GE12" i="3"/>
  <c r="GC12" i="3"/>
  <c r="GB12" i="3"/>
  <c r="GA12" i="3"/>
  <c r="FZ12" i="3"/>
  <c r="FX12" i="3"/>
  <c r="FW12" i="3"/>
  <c r="FV12" i="3"/>
  <c r="FU12" i="3"/>
  <c r="FS12" i="3"/>
  <c r="FR12" i="3"/>
  <c r="FQ12" i="3"/>
  <c r="FP12" i="3"/>
  <c r="FN12" i="3"/>
  <c r="FM12" i="3"/>
  <c r="FL12" i="3"/>
  <c r="FK12" i="3"/>
  <c r="FJ12" i="3"/>
  <c r="FH12" i="3"/>
  <c r="FG12" i="3"/>
  <c r="FF12" i="3"/>
  <c r="FE12" i="3"/>
  <c r="FC12" i="3"/>
  <c r="FB12" i="3"/>
  <c r="FA12" i="3"/>
  <c r="EZ12" i="3"/>
  <c r="EX12" i="3"/>
  <c r="EW12" i="3"/>
  <c r="EV12" i="3"/>
  <c r="EU12" i="3"/>
  <c r="ET12" i="3"/>
  <c r="ER12" i="3"/>
  <c r="EQ12" i="3"/>
  <c r="EP12" i="3"/>
  <c r="EO12" i="3"/>
  <c r="EM12" i="3"/>
  <c r="EL12" i="3"/>
  <c r="EK12" i="3"/>
  <c r="EJ12" i="3"/>
  <c r="EH12" i="3"/>
  <c r="EG12" i="3"/>
  <c r="EF12" i="3"/>
  <c r="EE12" i="3"/>
  <c r="EC12" i="3"/>
  <c r="DX12" i="3"/>
  <c r="DW12" i="3"/>
  <c r="DV12" i="3"/>
  <c r="DU12" i="3"/>
  <c r="DT12" i="3"/>
  <c r="DR12" i="3"/>
  <c r="DQ12" i="3"/>
  <c r="DL12" i="3"/>
  <c r="DJ12" i="3"/>
  <c r="DI12" i="3"/>
  <c r="DH12" i="3"/>
  <c r="DG12" i="3"/>
  <c r="DE12" i="3"/>
  <c r="DD12" i="3"/>
  <c r="DC12" i="3"/>
  <c r="DB12" i="3"/>
  <c r="DA12" i="3"/>
  <c r="CY12" i="3"/>
  <c r="CX12" i="3"/>
  <c r="CW12" i="3"/>
  <c r="CV12" i="3"/>
  <c r="CU12" i="3"/>
  <c r="CS12" i="3"/>
  <c r="CR12" i="3"/>
  <c r="CQ12" i="3"/>
  <c r="CP12" i="3"/>
  <c r="CO12" i="3"/>
  <c r="CN12" i="3"/>
  <c r="CM12" i="3"/>
  <c r="CL12" i="3"/>
  <c r="CK12" i="3"/>
  <c r="CJ12" i="3"/>
  <c r="CI12" i="3"/>
  <c r="CH12" i="3"/>
  <c r="CG12" i="3"/>
  <c r="CF12" i="3"/>
  <c r="CE12" i="3"/>
  <c r="CD12" i="3"/>
  <c r="CC12" i="3"/>
  <c r="CB12" i="3"/>
  <c r="CA12" i="3"/>
  <c r="BZ12" i="3"/>
  <c r="BY12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HX11" i="3"/>
  <c r="HW11" i="3"/>
  <c r="HV11" i="3"/>
  <c r="HU11" i="3"/>
  <c r="HT11" i="3"/>
  <c r="HR11" i="3"/>
  <c r="HQ11" i="3"/>
  <c r="HP11" i="3"/>
  <c r="HO11" i="3"/>
  <c r="HM11" i="3"/>
  <c r="HL11" i="3"/>
  <c r="HK11" i="3"/>
  <c r="HJ11" i="3"/>
  <c r="HH11" i="3"/>
  <c r="HG11" i="3"/>
  <c r="HF11" i="3"/>
  <c r="HE11" i="3"/>
  <c r="HC11" i="3"/>
  <c r="HB11" i="3"/>
  <c r="HA11" i="3"/>
  <c r="GZ11" i="3"/>
  <c r="GY11" i="3"/>
  <c r="GW11" i="3"/>
  <c r="GV11" i="3"/>
  <c r="GU11" i="3"/>
  <c r="GT11" i="3"/>
  <c r="GR11" i="3"/>
  <c r="GQ11" i="3"/>
  <c r="GP11" i="3"/>
  <c r="GO11" i="3"/>
  <c r="GM11" i="3"/>
  <c r="GL11" i="3"/>
  <c r="GK11" i="3"/>
  <c r="GJ11" i="3"/>
  <c r="GH11" i="3"/>
  <c r="GG11" i="3"/>
  <c r="GF11" i="3"/>
  <c r="GE11" i="3"/>
  <c r="GC11" i="3"/>
  <c r="GB11" i="3"/>
  <c r="GA11" i="3"/>
  <c r="FZ11" i="3"/>
  <c r="FX11" i="3"/>
  <c r="FW11" i="3"/>
  <c r="FV11" i="3"/>
  <c r="FU11" i="3"/>
  <c r="FS11" i="3"/>
  <c r="FR11" i="3"/>
  <c r="FQ11" i="3"/>
  <c r="FP11" i="3"/>
  <c r="FN11" i="3"/>
  <c r="FM11" i="3"/>
  <c r="FL11" i="3"/>
  <c r="FK11" i="3"/>
  <c r="FJ11" i="3"/>
  <c r="FH11" i="3"/>
  <c r="FG11" i="3"/>
  <c r="FF11" i="3"/>
  <c r="FE11" i="3"/>
  <c r="FC11" i="3"/>
  <c r="FB11" i="3"/>
  <c r="FA11" i="3"/>
  <c r="EZ11" i="3"/>
  <c r="EX11" i="3"/>
  <c r="EW11" i="3"/>
  <c r="EV11" i="3"/>
  <c r="EU11" i="3"/>
  <c r="ET11" i="3"/>
  <c r="ER11" i="3"/>
  <c r="EQ11" i="3"/>
  <c r="EP11" i="3"/>
  <c r="EO11" i="3"/>
  <c r="EM11" i="3"/>
  <c r="EL11" i="3"/>
  <c r="EK11" i="3"/>
  <c r="EJ11" i="3"/>
  <c r="EH11" i="3"/>
  <c r="EG11" i="3"/>
  <c r="EF11" i="3"/>
  <c r="EE11" i="3"/>
  <c r="EC11" i="3"/>
  <c r="DX11" i="3"/>
  <c r="DW11" i="3"/>
  <c r="DV11" i="3"/>
  <c r="DU11" i="3"/>
  <c r="DT11" i="3"/>
  <c r="DR11" i="3"/>
  <c r="DQ11" i="3"/>
  <c r="DL11" i="3"/>
  <c r="DJ11" i="3"/>
  <c r="DI11" i="3"/>
  <c r="DH11" i="3"/>
  <c r="DG11" i="3"/>
  <c r="DE11" i="3"/>
  <c r="DD11" i="3"/>
  <c r="DC11" i="3"/>
  <c r="DB11" i="3"/>
  <c r="DA11" i="3"/>
  <c r="CY11" i="3"/>
  <c r="CX11" i="3"/>
  <c r="CW11" i="3"/>
  <c r="CV11" i="3"/>
  <c r="CU11" i="3"/>
  <c r="CS11" i="3"/>
  <c r="CR11" i="3"/>
  <c r="CQ11" i="3"/>
  <c r="CP11" i="3"/>
  <c r="CO11" i="3"/>
  <c r="CN11" i="3"/>
  <c r="CM11" i="3"/>
  <c r="CL11" i="3"/>
  <c r="CK11" i="3"/>
  <c r="CJ11" i="3"/>
  <c r="CI11" i="3"/>
  <c r="CH11" i="3"/>
  <c r="CG11" i="3"/>
  <c r="CF11" i="3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HX10" i="3"/>
  <c r="HW10" i="3"/>
  <c r="HV10" i="3"/>
  <c r="HU10" i="3"/>
  <c r="HT10" i="3"/>
  <c r="HR10" i="3"/>
  <c r="HQ10" i="3"/>
  <c r="HP10" i="3"/>
  <c r="HO10" i="3"/>
  <c r="HM10" i="3"/>
  <c r="HL10" i="3"/>
  <c r="HK10" i="3"/>
  <c r="HJ10" i="3"/>
  <c r="HH10" i="3"/>
  <c r="HG10" i="3"/>
  <c r="HF10" i="3"/>
  <c r="HE10" i="3"/>
  <c r="HC10" i="3"/>
  <c r="HB10" i="3"/>
  <c r="HA10" i="3"/>
  <c r="GZ10" i="3"/>
  <c r="GY10" i="3"/>
  <c r="GW10" i="3"/>
  <c r="GV10" i="3"/>
  <c r="GU10" i="3"/>
  <c r="GT10" i="3"/>
  <c r="GR10" i="3"/>
  <c r="GQ10" i="3"/>
  <c r="GP10" i="3"/>
  <c r="GO10" i="3"/>
  <c r="GM10" i="3"/>
  <c r="GL10" i="3"/>
  <c r="GK10" i="3"/>
  <c r="GJ10" i="3"/>
  <c r="GH10" i="3"/>
  <c r="GG10" i="3"/>
  <c r="GF10" i="3"/>
  <c r="GE10" i="3"/>
  <c r="GC10" i="3"/>
  <c r="GB10" i="3"/>
  <c r="GA10" i="3"/>
  <c r="FZ10" i="3"/>
  <c r="FX10" i="3"/>
  <c r="FW10" i="3"/>
  <c r="FV10" i="3"/>
  <c r="FU10" i="3"/>
  <c r="FS10" i="3"/>
  <c r="FR10" i="3"/>
  <c r="FQ10" i="3"/>
  <c r="FP10" i="3"/>
  <c r="FN10" i="3"/>
  <c r="FM10" i="3"/>
  <c r="FL10" i="3"/>
  <c r="FK10" i="3"/>
  <c r="FJ10" i="3"/>
  <c r="FH10" i="3"/>
  <c r="FG10" i="3"/>
  <c r="FF10" i="3"/>
  <c r="FE10" i="3"/>
  <c r="FC10" i="3"/>
  <c r="FB10" i="3"/>
  <c r="FA10" i="3"/>
  <c r="EZ10" i="3"/>
  <c r="EX10" i="3"/>
  <c r="EW10" i="3"/>
  <c r="EV10" i="3"/>
  <c r="EU10" i="3"/>
  <c r="ET10" i="3"/>
  <c r="ER10" i="3"/>
  <c r="EQ10" i="3"/>
  <c r="EP10" i="3"/>
  <c r="EO10" i="3"/>
  <c r="EM10" i="3"/>
  <c r="EL10" i="3"/>
  <c r="EK10" i="3"/>
  <c r="EJ10" i="3"/>
  <c r="EH10" i="3"/>
  <c r="EG10" i="3"/>
  <c r="EF10" i="3"/>
  <c r="EE10" i="3"/>
  <c r="EC10" i="3"/>
  <c r="DX10" i="3"/>
  <c r="DW10" i="3"/>
  <c r="DV10" i="3"/>
  <c r="DU10" i="3"/>
  <c r="DT10" i="3"/>
  <c r="DR10" i="3"/>
  <c r="DQ10" i="3"/>
  <c r="DL10" i="3"/>
  <c r="DJ10" i="3"/>
  <c r="DH10" i="3"/>
  <c r="DG10" i="3"/>
  <c r="DE10" i="3"/>
  <c r="DD10" i="3"/>
  <c r="DC10" i="3"/>
  <c r="DB10" i="3"/>
  <c r="DA10" i="3"/>
  <c r="CY10" i="3"/>
  <c r="CX10" i="3"/>
  <c r="CW10" i="3"/>
  <c r="CV10" i="3"/>
  <c r="CU10" i="3"/>
  <c r="CS10" i="3"/>
  <c r="CR10" i="3"/>
  <c r="CQ10" i="3"/>
  <c r="CP10" i="3"/>
  <c r="CO10" i="3"/>
  <c r="CN10" i="3"/>
  <c r="CM10" i="3"/>
  <c r="CL10" i="3"/>
  <c r="CK10" i="3"/>
  <c r="CJ10" i="3"/>
  <c r="CI10" i="3"/>
  <c r="CH10" i="3"/>
  <c r="CG10" i="3"/>
  <c r="CF10" i="3"/>
  <c r="CE10" i="3"/>
  <c r="CD10" i="3"/>
  <c r="CC10" i="3"/>
  <c r="CB10" i="3"/>
  <c r="CA10" i="3"/>
  <c r="BZ10" i="3"/>
  <c r="BY10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HX9" i="3"/>
  <c r="HW9" i="3"/>
  <c r="HV9" i="3"/>
  <c r="HU9" i="3"/>
  <c r="HT9" i="3"/>
  <c r="HR9" i="3"/>
  <c r="HQ9" i="3"/>
  <c r="HP9" i="3"/>
  <c r="HO9" i="3"/>
  <c r="HM9" i="3"/>
  <c r="HL9" i="3"/>
  <c r="HK9" i="3"/>
  <c r="HJ9" i="3"/>
  <c r="HH9" i="3"/>
  <c r="HG9" i="3"/>
  <c r="HF9" i="3"/>
  <c r="HE9" i="3"/>
  <c r="HC9" i="3"/>
  <c r="HB9" i="3"/>
  <c r="HA9" i="3"/>
  <c r="GZ9" i="3"/>
  <c r="GY9" i="3"/>
  <c r="GW9" i="3"/>
  <c r="GV9" i="3"/>
  <c r="GU9" i="3"/>
  <c r="GT9" i="3"/>
  <c r="GR9" i="3"/>
  <c r="GQ9" i="3"/>
  <c r="GP9" i="3"/>
  <c r="GO9" i="3"/>
  <c r="GM9" i="3"/>
  <c r="GL9" i="3"/>
  <c r="GK9" i="3"/>
  <c r="GJ9" i="3"/>
  <c r="GH9" i="3"/>
  <c r="GG9" i="3"/>
  <c r="GF9" i="3"/>
  <c r="GE9" i="3"/>
  <c r="GC9" i="3"/>
  <c r="GB9" i="3"/>
  <c r="GA9" i="3"/>
  <c r="FZ9" i="3"/>
  <c r="FX9" i="3"/>
  <c r="FW9" i="3"/>
  <c r="FV9" i="3"/>
  <c r="FU9" i="3"/>
  <c r="FS9" i="3"/>
  <c r="FR9" i="3"/>
  <c r="FQ9" i="3"/>
  <c r="FP9" i="3"/>
  <c r="FN9" i="3"/>
  <c r="FM9" i="3"/>
  <c r="FL9" i="3"/>
  <c r="FK9" i="3"/>
  <c r="FJ9" i="3"/>
  <c r="FH9" i="3"/>
  <c r="FG9" i="3"/>
  <c r="FF9" i="3"/>
  <c r="FE9" i="3"/>
  <c r="FC9" i="3"/>
  <c r="FB9" i="3"/>
  <c r="FA9" i="3"/>
  <c r="EZ9" i="3"/>
  <c r="EX9" i="3"/>
  <c r="EW9" i="3"/>
  <c r="EV9" i="3"/>
  <c r="EU9" i="3"/>
  <c r="ET9" i="3"/>
  <c r="ER9" i="3"/>
  <c r="EQ9" i="3"/>
  <c r="EP9" i="3"/>
  <c r="EO9" i="3"/>
  <c r="EM9" i="3"/>
  <c r="EL9" i="3"/>
  <c r="EK9" i="3"/>
  <c r="EJ9" i="3"/>
  <c r="EH9" i="3"/>
  <c r="EG9" i="3"/>
  <c r="EF9" i="3"/>
  <c r="EE9" i="3"/>
  <c r="EC9" i="3"/>
  <c r="DX9" i="3"/>
  <c r="DW9" i="3"/>
  <c r="DV9" i="3"/>
  <c r="DU9" i="3"/>
  <c r="DT9" i="3"/>
  <c r="DR9" i="3"/>
  <c r="DQ9" i="3"/>
  <c r="DL9" i="3"/>
  <c r="DJ9" i="3"/>
  <c r="DH9" i="3"/>
  <c r="DG9" i="3"/>
  <c r="DE9" i="3"/>
  <c r="DD9" i="3"/>
  <c r="DC9" i="3"/>
  <c r="DB9" i="3"/>
  <c r="DA9" i="3"/>
  <c r="CY9" i="3"/>
  <c r="CX9" i="3"/>
  <c r="CW9" i="3"/>
  <c r="CV9" i="3"/>
  <c r="CU9" i="3"/>
  <c r="CS9" i="3"/>
  <c r="CR9" i="3"/>
  <c r="CQ9" i="3"/>
  <c r="CP9" i="3"/>
  <c r="CO9" i="3"/>
  <c r="CN9" i="3"/>
  <c r="CM9" i="3"/>
  <c r="CL9" i="3"/>
  <c r="CK9" i="3"/>
  <c r="CJ9" i="3"/>
  <c r="CI9" i="3"/>
  <c r="CH9" i="3"/>
  <c r="CG9" i="3"/>
  <c r="CF9" i="3"/>
  <c r="CE9" i="3"/>
  <c r="CD9" i="3"/>
  <c r="CC9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II8" i="3"/>
  <c r="IH8" i="3"/>
  <c r="IG8" i="3"/>
  <c r="IF8" i="3"/>
  <c r="IE8" i="3"/>
  <c r="ID8" i="3"/>
  <c r="IC8" i="3"/>
  <c r="IB8" i="3"/>
  <c r="IA8" i="3"/>
  <c r="HZ8" i="3"/>
  <c r="HY8" i="3"/>
  <c r="HW8" i="3"/>
  <c r="HV8" i="3"/>
  <c r="HU8" i="3"/>
  <c r="HT8" i="3"/>
  <c r="HS8" i="3"/>
  <c r="HR8" i="3"/>
  <c r="HQ8" i="3"/>
  <c r="HP8" i="3"/>
  <c r="HO8" i="3"/>
  <c r="HN8" i="3"/>
  <c r="HM8" i="3"/>
  <c r="HL8" i="3"/>
  <c r="HK8" i="3"/>
  <c r="HJ8" i="3"/>
  <c r="HI8" i="3"/>
  <c r="HH8" i="3"/>
  <c r="HG8" i="3"/>
  <c r="HF8" i="3"/>
  <c r="HE8" i="3"/>
  <c r="HD8" i="3"/>
  <c r="HC8" i="3"/>
  <c r="HB8" i="3"/>
  <c r="HA8" i="3"/>
  <c r="GZ8" i="3"/>
  <c r="GY8" i="3"/>
  <c r="GX8" i="3"/>
  <c r="GW8" i="3"/>
  <c r="GV8" i="3"/>
  <c r="GU8" i="3"/>
  <c r="GT8" i="3"/>
  <c r="GS8" i="3"/>
  <c r="GR8" i="3"/>
  <c r="GQ8" i="3"/>
  <c r="GP8" i="3"/>
  <c r="GO8" i="3"/>
  <c r="GN8" i="3"/>
  <c r="GM8" i="3"/>
  <c r="GL8" i="3"/>
  <c r="GK8" i="3"/>
  <c r="GJ8" i="3"/>
  <c r="GI8" i="3"/>
  <c r="GH8" i="3"/>
  <c r="GG8" i="3"/>
  <c r="GF8" i="3"/>
  <c r="GE8" i="3"/>
  <c r="GD8" i="3"/>
  <c r="GC8" i="3"/>
  <c r="GB8" i="3"/>
  <c r="GA8" i="3"/>
  <c r="FZ8" i="3"/>
  <c r="FY8" i="3"/>
  <c r="FX8" i="3"/>
  <c r="FW8" i="3"/>
  <c r="FV8" i="3"/>
  <c r="FU8" i="3"/>
  <c r="FT8" i="3"/>
  <c r="FS8" i="3"/>
  <c r="FR8" i="3"/>
  <c r="FQ8" i="3"/>
  <c r="FP8" i="3"/>
  <c r="FO8" i="3"/>
  <c r="FN8" i="3"/>
  <c r="FM8" i="3"/>
  <c r="FL8" i="3"/>
  <c r="FK8" i="3"/>
  <c r="FJ8" i="3"/>
  <c r="FI8" i="3"/>
  <c r="FH8" i="3"/>
  <c r="FG8" i="3"/>
  <c r="FF8" i="3"/>
  <c r="FE8" i="3"/>
  <c r="FD8" i="3"/>
  <c r="FC8" i="3"/>
  <c r="FB8" i="3"/>
  <c r="FA8" i="3"/>
  <c r="EZ8" i="3"/>
  <c r="EY8" i="3"/>
  <c r="EX8" i="3"/>
  <c r="EW8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E5" i="3"/>
  <c r="ED5" i="3"/>
  <c r="EC5" i="3"/>
  <c r="EB5" i="3"/>
  <c r="EA5" i="3"/>
  <c r="DZ5" i="3"/>
  <c r="DY5" i="3"/>
  <c r="DX5" i="3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BQ46" i="7"/>
  <c r="BP46" i="7"/>
  <c r="BO46" i="7"/>
  <c r="BN46" i="7"/>
  <c r="BM46" i="7"/>
  <c r="BL46" i="7"/>
  <c r="BK46" i="7"/>
  <c r="BJ46" i="7"/>
  <c r="BI46" i="7"/>
  <c r="BH46" i="7"/>
  <c r="BG46" i="7"/>
  <c r="BF46" i="7"/>
  <c r="BE46" i="7"/>
  <c r="BD46" i="7"/>
  <c r="BC46" i="7"/>
  <c r="BB46" i="7"/>
  <c r="BA46" i="7"/>
  <c r="AZ46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BQ45" i="7"/>
  <c r="BP45" i="7"/>
  <c r="BO45" i="7"/>
  <c r="BN45" i="7"/>
  <c r="BM45" i="7"/>
  <c r="BL45" i="7"/>
  <c r="BK45" i="7"/>
  <c r="BJ45" i="7"/>
  <c r="BI45" i="7"/>
  <c r="BH45" i="7"/>
  <c r="BG45" i="7"/>
  <c r="BF45" i="7"/>
  <c r="BE45" i="7"/>
  <c r="BD45" i="7"/>
  <c r="BC45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BQ44" i="7"/>
  <c r="BP44" i="7"/>
  <c r="BO44" i="7"/>
  <c r="BN44" i="7"/>
  <c r="BM44" i="7"/>
  <c r="BL44" i="7"/>
  <c r="BK44" i="7"/>
  <c r="BJ44" i="7"/>
  <c r="BI44" i="7"/>
  <c r="BH44" i="7"/>
  <c r="BG44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BQ43" i="7"/>
  <c r="BP43" i="7"/>
  <c r="BO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B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BQ42" i="7"/>
  <c r="BP42" i="7"/>
  <c r="BO42" i="7"/>
  <c r="BN42" i="7"/>
  <c r="BM42" i="7"/>
  <c r="BL42" i="7"/>
  <c r="BK42" i="7"/>
  <c r="BJ42" i="7"/>
  <c r="BI42" i="7"/>
  <c r="BH42" i="7"/>
  <c r="BG42" i="7"/>
  <c r="BF42" i="7"/>
  <c r="BE42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BQ40" i="7"/>
  <c r="BP40" i="7"/>
  <c r="BO40" i="7"/>
  <c r="BN40" i="7"/>
  <c r="BM40" i="7"/>
  <c r="BL40" i="7"/>
  <c r="BK40" i="7"/>
  <c r="BJ40" i="7"/>
  <c r="BI40" i="7"/>
  <c r="BH40" i="7"/>
  <c r="BG40" i="7"/>
  <c r="BF40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BQ39" i="7"/>
  <c r="BP39" i="7"/>
  <c r="BO39" i="7"/>
  <c r="BN39" i="7"/>
  <c r="BM39" i="7"/>
  <c r="BL39" i="7"/>
  <c r="BK39" i="7"/>
  <c r="BJ39" i="7"/>
  <c r="BI39" i="7"/>
  <c r="BH39" i="7"/>
  <c r="BG39" i="7"/>
  <c r="BF39" i="7"/>
  <c r="BE39" i="7"/>
  <c r="BD39" i="7"/>
  <c r="BC39" i="7"/>
  <c r="BB39" i="7"/>
  <c r="BA39" i="7"/>
  <c r="AZ39" i="7"/>
  <c r="AY39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BQ34" i="7"/>
  <c r="BP34" i="7"/>
  <c r="BO34" i="7"/>
  <c r="BN34" i="7"/>
  <c r="BM34" i="7"/>
  <c r="BL34" i="7"/>
  <c r="BK34" i="7"/>
  <c r="BJ34" i="7"/>
  <c r="BI34" i="7"/>
  <c r="BH34" i="7"/>
  <c r="BG34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BQ33" i="7"/>
  <c r="BP33" i="7"/>
  <c r="BO33" i="7"/>
  <c r="BN33" i="7"/>
  <c r="BM33" i="7"/>
  <c r="BL33" i="7"/>
  <c r="BK33" i="7"/>
  <c r="BJ33" i="7"/>
  <c r="BI33" i="7"/>
  <c r="BH33" i="7"/>
  <c r="BG33" i="7"/>
  <c r="BF33" i="7"/>
  <c r="BE33" i="7"/>
  <c r="BD33" i="7"/>
  <c r="BC33" i="7"/>
  <c r="BB33" i="7"/>
  <c r="BA33" i="7"/>
  <c r="AZ33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BQ32" i="7"/>
  <c r="BP32" i="7"/>
  <c r="BO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BQ31" i="7"/>
  <c r="BP31" i="7"/>
  <c r="BO31" i="7"/>
  <c r="BN31" i="7"/>
  <c r="BM31" i="7"/>
  <c r="BL31" i="7"/>
  <c r="BK31" i="7"/>
  <c r="BJ31" i="7"/>
  <c r="BI31" i="7"/>
  <c r="BH31" i="7"/>
  <c r="BG31" i="7"/>
  <c r="BF31" i="7"/>
  <c r="BE31" i="7"/>
  <c r="BD31" i="7"/>
  <c r="BC31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BQ30" i="7"/>
  <c r="BP30" i="7"/>
  <c r="BO30" i="7"/>
  <c r="BN30" i="7"/>
  <c r="BM30" i="7"/>
  <c r="BL30" i="7"/>
  <c r="BK30" i="7"/>
  <c r="BJ30" i="7"/>
  <c r="BI30" i="7"/>
  <c r="BH30" i="7"/>
  <c r="BG30" i="7"/>
  <c r="BF30" i="7"/>
  <c r="BE30" i="7"/>
  <c r="BD30" i="7"/>
  <c r="BC30" i="7"/>
  <c r="BB30" i="7"/>
  <c r="BA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BQ28" i="7"/>
  <c r="BP28" i="7"/>
  <c r="BO28" i="7"/>
  <c r="BN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BQ27" i="7"/>
  <c r="BP27" i="7"/>
  <c r="BO27" i="7"/>
  <c r="BN27" i="7"/>
  <c r="BM27" i="7"/>
  <c r="BL27" i="7"/>
  <c r="BK27" i="7"/>
  <c r="BJ27" i="7"/>
  <c r="BI27" i="7"/>
  <c r="BH27" i="7"/>
  <c r="BG27" i="7"/>
  <c r="BF27" i="7"/>
  <c r="BE27" i="7"/>
  <c r="BD27" i="7"/>
  <c r="BC27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BQ26" i="7"/>
  <c r="BP26" i="7"/>
  <c r="BO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BQ25" i="7"/>
  <c r="BP25" i="7"/>
  <c r="BO25" i="7"/>
  <c r="BN25" i="7"/>
  <c r="BM25" i="7"/>
  <c r="BL25" i="7"/>
  <c r="BK25" i="7"/>
  <c r="BJ25" i="7"/>
  <c r="BI25" i="7"/>
  <c r="BH25" i="7"/>
  <c r="BG25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BQ24" i="7"/>
  <c r="BP24" i="7"/>
  <c r="BO24" i="7"/>
  <c r="BN24" i="7"/>
  <c r="BM24" i="7"/>
  <c r="BL24" i="7"/>
  <c r="BK24" i="7"/>
  <c r="BJ24" i="7"/>
  <c r="BI24" i="7"/>
  <c r="BH24" i="7"/>
  <c r="BG24" i="7"/>
  <c r="BF24" i="7"/>
  <c r="BE24" i="7"/>
  <c r="BD24" i="7"/>
  <c r="BC24" i="7"/>
  <c r="BB24" i="7"/>
  <c r="BA24" i="7"/>
  <c r="AZ24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K23" i="7"/>
  <c r="BQ22" i="7"/>
  <c r="BP22" i="7"/>
  <c r="BO22" i="7"/>
  <c r="BN22" i="7"/>
  <c r="BM22" i="7"/>
  <c r="BL22" i="7"/>
  <c r="BK22" i="7"/>
  <c r="BJ22" i="7"/>
  <c r="BI22" i="7"/>
  <c r="BH22" i="7"/>
  <c r="BG22" i="7"/>
  <c r="BF22" i="7"/>
  <c r="BE22" i="7"/>
  <c r="BD22" i="7"/>
  <c r="BC22" i="7"/>
  <c r="BB22" i="7"/>
  <c r="BA22" i="7"/>
  <c r="AZ22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K22" i="7"/>
  <c r="BQ21" i="7"/>
  <c r="BP21" i="7"/>
  <c r="BO21" i="7"/>
  <c r="BN21" i="7"/>
  <c r="BM21" i="7"/>
  <c r="BL21" i="7"/>
  <c r="BK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L53" i="8"/>
  <c r="AK53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Z52" i="8"/>
  <c r="AY52" i="8"/>
  <c r="AX52" i="8"/>
  <c r="AW52" i="8"/>
  <c r="AV52" i="8"/>
  <c r="AU52" i="8"/>
  <c r="AT52" i="8"/>
  <c r="AS52" i="8"/>
  <c r="AR52" i="8"/>
  <c r="AQ52" i="8"/>
  <c r="AP52" i="8"/>
  <c r="AO52" i="8"/>
  <c r="AN52" i="8"/>
  <c r="AM52" i="8"/>
  <c r="AL52" i="8"/>
  <c r="AK52" i="8"/>
  <c r="BQ51" i="8"/>
  <c r="BP51" i="8"/>
  <c r="BO51" i="8"/>
  <c r="BN51" i="8"/>
  <c r="BM51" i="8"/>
  <c r="BL51" i="8"/>
  <c r="BK51" i="8"/>
  <c r="BJ51" i="8"/>
  <c r="BI51" i="8"/>
  <c r="BH51" i="8"/>
  <c r="BG51" i="8"/>
  <c r="BF51" i="8"/>
  <c r="BE51" i="8"/>
  <c r="BD51" i="8"/>
  <c r="BC51" i="8"/>
  <c r="BB51" i="8"/>
  <c r="BA51" i="8"/>
  <c r="AZ51" i="8"/>
  <c r="AY51" i="8"/>
  <c r="AX51" i="8"/>
  <c r="AW51" i="8"/>
  <c r="AV51" i="8"/>
  <c r="AU51" i="8"/>
  <c r="AT51" i="8"/>
  <c r="AS51" i="8"/>
  <c r="AR51" i="8"/>
  <c r="AQ51" i="8"/>
  <c r="AP51" i="8"/>
  <c r="AO51" i="8"/>
  <c r="AN51" i="8"/>
  <c r="AM51" i="8"/>
  <c r="AL51" i="8"/>
  <c r="AK51" i="8"/>
  <c r="BQ50" i="8"/>
  <c r="BP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BQ49" i="8"/>
  <c r="BP49" i="8"/>
  <c r="BO49" i="8"/>
  <c r="BN49" i="8"/>
  <c r="BM49" i="8"/>
  <c r="BL49" i="8"/>
  <c r="BK49" i="8"/>
  <c r="BJ49" i="8"/>
  <c r="BI49" i="8"/>
  <c r="BH49" i="8"/>
  <c r="BG49" i="8"/>
  <c r="BF49" i="8"/>
  <c r="BE49" i="8"/>
  <c r="BD49" i="8"/>
  <c r="BC49" i="8"/>
  <c r="BB49" i="8"/>
  <c r="BA49" i="8"/>
  <c r="AZ49" i="8"/>
  <c r="AY49" i="8"/>
  <c r="AX49" i="8"/>
  <c r="AW49" i="8"/>
  <c r="AV49" i="8"/>
  <c r="AU49" i="8"/>
  <c r="AT49" i="8"/>
  <c r="AS49" i="8"/>
  <c r="AR49" i="8"/>
  <c r="AQ49" i="8"/>
  <c r="AP49" i="8"/>
  <c r="AO49" i="8"/>
  <c r="AN49" i="8"/>
  <c r="AM49" i="8"/>
  <c r="AL49" i="8"/>
  <c r="AK49" i="8"/>
  <c r="BQ48" i="8"/>
  <c r="BP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C48" i="8"/>
  <c r="BB48" i="8"/>
  <c r="BA48" i="8"/>
  <c r="AZ48" i="8"/>
  <c r="AY48" i="8"/>
  <c r="AX48" i="8"/>
  <c r="AW48" i="8"/>
  <c r="AV48" i="8"/>
  <c r="AU48" i="8"/>
  <c r="AT48" i="8"/>
  <c r="AS48" i="8"/>
  <c r="AR48" i="8"/>
  <c r="AQ48" i="8"/>
  <c r="AP48" i="8"/>
  <c r="AO48" i="8"/>
  <c r="AN48" i="8"/>
  <c r="AM48" i="8"/>
  <c r="AL48" i="8"/>
  <c r="AK48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BQ46" i="8"/>
  <c r="BP46" i="8"/>
  <c r="BO46" i="8"/>
  <c r="BN46" i="8"/>
  <c r="BM46" i="8"/>
  <c r="BL46" i="8"/>
  <c r="BK46" i="8"/>
  <c r="BJ46" i="8"/>
  <c r="BI46" i="8"/>
  <c r="BH46" i="8"/>
  <c r="BG46" i="8"/>
  <c r="BF46" i="8"/>
  <c r="BE46" i="8"/>
  <c r="BD46" i="8"/>
  <c r="BC46" i="8"/>
  <c r="BB46" i="8"/>
  <c r="BA46" i="8"/>
  <c r="AZ46" i="8"/>
  <c r="AY46" i="8"/>
  <c r="AX46" i="8"/>
  <c r="AW46" i="8"/>
  <c r="AV46" i="8"/>
  <c r="AU46" i="8"/>
  <c r="AT46" i="8"/>
  <c r="AS46" i="8"/>
  <c r="AR46" i="8"/>
  <c r="AQ46" i="8"/>
  <c r="AP46" i="8"/>
  <c r="AO46" i="8"/>
  <c r="AN46" i="8"/>
  <c r="AM46" i="8"/>
  <c r="AL46" i="8"/>
  <c r="AK46" i="8"/>
  <c r="BQ45" i="8"/>
  <c r="BP45" i="8"/>
  <c r="BO45" i="8"/>
  <c r="BN45" i="8"/>
  <c r="BM45" i="8"/>
  <c r="BL45" i="8"/>
  <c r="BK45" i="8"/>
  <c r="BJ45" i="8"/>
  <c r="BI45" i="8"/>
  <c r="BH45" i="8"/>
  <c r="BG45" i="8"/>
  <c r="BF45" i="8"/>
  <c r="BE45" i="8"/>
  <c r="BD45" i="8"/>
  <c r="BC45" i="8"/>
  <c r="BB45" i="8"/>
  <c r="BA45" i="8"/>
  <c r="AZ45" i="8"/>
  <c r="AY45" i="8"/>
  <c r="AX45" i="8"/>
  <c r="AW45" i="8"/>
  <c r="AV45" i="8"/>
  <c r="AU45" i="8"/>
  <c r="AT45" i="8"/>
  <c r="AS45" i="8"/>
  <c r="AR45" i="8"/>
  <c r="AQ45" i="8"/>
  <c r="AP45" i="8"/>
  <c r="AO45" i="8"/>
  <c r="AN45" i="8"/>
  <c r="AM45" i="8"/>
  <c r="AL45" i="8"/>
  <c r="AK45" i="8"/>
  <c r="BQ44" i="8"/>
  <c r="BP44" i="8"/>
  <c r="BO44" i="8"/>
  <c r="BN44" i="8"/>
  <c r="BM44" i="8"/>
  <c r="BL44" i="8"/>
  <c r="BK44" i="8"/>
  <c r="BJ44" i="8"/>
  <c r="BI44" i="8"/>
  <c r="BH44" i="8"/>
  <c r="BG44" i="8"/>
  <c r="BF44" i="8"/>
  <c r="BE44" i="8"/>
  <c r="BD44" i="8"/>
  <c r="BC44" i="8"/>
  <c r="BB44" i="8"/>
  <c r="BA44" i="8"/>
  <c r="AZ44" i="8"/>
  <c r="AY44" i="8"/>
  <c r="AX44" i="8"/>
  <c r="AW44" i="8"/>
  <c r="AV44" i="8"/>
  <c r="AU44" i="8"/>
  <c r="AT44" i="8"/>
  <c r="AS44" i="8"/>
  <c r="AR44" i="8"/>
  <c r="AQ44" i="8"/>
  <c r="AP44" i="8"/>
  <c r="AO44" i="8"/>
  <c r="AN44" i="8"/>
  <c r="AM44" i="8"/>
  <c r="AL44" i="8"/>
  <c r="AK44" i="8"/>
  <c r="BQ43" i="8"/>
  <c r="BP43" i="8"/>
  <c r="BO43" i="8"/>
  <c r="BN43" i="8"/>
  <c r="BM43" i="8"/>
  <c r="BL43" i="8"/>
  <c r="BK43" i="8"/>
  <c r="BJ43" i="8"/>
  <c r="BI43" i="8"/>
  <c r="BH43" i="8"/>
  <c r="BG43" i="8"/>
  <c r="BF43" i="8"/>
  <c r="BE43" i="8"/>
  <c r="BD43" i="8"/>
  <c r="BC43" i="8"/>
  <c r="BB43" i="8"/>
  <c r="BA43" i="8"/>
  <c r="AZ43" i="8"/>
  <c r="AY43" i="8"/>
  <c r="AX43" i="8"/>
  <c r="AW43" i="8"/>
  <c r="AV43" i="8"/>
  <c r="AU43" i="8"/>
  <c r="AT43" i="8"/>
  <c r="AS43" i="8"/>
  <c r="AR43" i="8"/>
  <c r="AQ43" i="8"/>
  <c r="AP43" i="8"/>
  <c r="AO43" i="8"/>
  <c r="AN43" i="8"/>
  <c r="AM43" i="8"/>
  <c r="AL43" i="8"/>
  <c r="AK43" i="8"/>
  <c r="BQ42" i="8"/>
  <c r="BP42" i="8"/>
  <c r="BO42" i="8"/>
  <c r="BN42" i="8"/>
  <c r="BM42" i="8"/>
  <c r="BL42" i="8"/>
  <c r="BK42" i="8"/>
  <c r="BJ42" i="8"/>
  <c r="BI42" i="8"/>
  <c r="BH42" i="8"/>
  <c r="BG42" i="8"/>
  <c r="BF42" i="8"/>
  <c r="BE42" i="8"/>
  <c r="BD42" i="8"/>
  <c r="BC42" i="8"/>
  <c r="BB42" i="8"/>
  <c r="BA42" i="8"/>
  <c r="AZ42" i="8"/>
  <c r="AY42" i="8"/>
  <c r="AX42" i="8"/>
  <c r="AW42" i="8"/>
  <c r="AV42" i="8"/>
  <c r="AU42" i="8"/>
  <c r="AT42" i="8"/>
  <c r="AS42" i="8"/>
  <c r="AR42" i="8"/>
  <c r="AQ42" i="8"/>
  <c r="AP42" i="8"/>
  <c r="AO42" i="8"/>
  <c r="AN42" i="8"/>
  <c r="AM42" i="8"/>
  <c r="AL42" i="8"/>
  <c r="AK42" i="8"/>
  <c r="BQ41" i="8"/>
  <c r="BP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BC41" i="8"/>
  <c r="BB41" i="8"/>
  <c r="BA41" i="8"/>
  <c r="AZ41" i="8"/>
  <c r="AY41" i="8"/>
  <c r="AX41" i="8"/>
  <c r="AW41" i="8"/>
  <c r="AV41" i="8"/>
  <c r="AU41" i="8"/>
  <c r="AT41" i="8"/>
  <c r="AS41" i="8"/>
  <c r="AR41" i="8"/>
  <c r="AQ41" i="8"/>
  <c r="AP41" i="8"/>
  <c r="AO41" i="8"/>
  <c r="AN41" i="8"/>
  <c r="AM41" i="8"/>
  <c r="AL41" i="8"/>
  <c r="AK41" i="8"/>
  <c r="BQ40" i="8"/>
  <c r="BP40" i="8"/>
  <c r="BO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B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O40" i="8"/>
  <c r="AN40" i="8"/>
  <c r="AM40" i="8"/>
  <c r="AL40" i="8"/>
  <c r="AK40" i="8"/>
  <c r="BQ39" i="8"/>
  <c r="BP39" i="8"/>
  <c r="BO39" i="8"/>
  <c r="BN39" i="8"/>
  <c r="BM39" i="8"/>
  <c r="BL39" i="8"/>
  <c r="BK39" i="8"/>
  <c r="BJ39" i="8"/>
  <c r="BI39" i="8"/>
  <c r="BH39" i="8"/>
  <c r="BG39" i="8"/>
  <c r="BF39" i="8"/>
  <c r="BE39" i="8"/>
  <c r="BD39" i="8"/>
  <c r="BC39" i="8"/>
  <c r="BB39" i="8"/>
  <c r="BA39" i="8"/>
  <c r="AZ39" i="8"/>
  <c r="AY39" i="8"/>
  <c r="AX39" i="8"/>
  <c r="AW39" i="8"/>
  <c r="AV39" i="8"/>
  <c r="AU39" i="8"/>
  <c r="AT39" i="8"/>
  <c r="AS39" i="8"/>
  <c r="AR39" i="8"/>
  <c r="AQ39" i="8"/>
  <c r="AP39" i="8"/>
  <c r="AO39" i="8"/>
  <c r="AN39" i="8"/>
  <c r="AM39" i="8"/>
  <c r="AL39" i="8"/>
  <c r="AK39" i="8"/>
  <c r="BQ38" i="8"/>
  <c r="BP38" i="8"/>
  <c r="BO38" i="8"/>
  <c r="BN38" i="8"/>
  <c r="BM38" i="8"/>
  <c r="BL38" i="8"/>
  <c r="BK38" i="8"/>
  <c r="BJ38" i="8"/>
  <c r="BI38" i="8"/>
  <c r="BH38" i="8"/>
  <c r="BG38" i="8"/>
  <c r="BF38" i="8"/>
  <c r="BE38" i="8"/>
  <c r="BD38" i="8"/>
  <c r="BC38" i="8"/>
  <c r="BB38" i="8"/>
  <c r="BA38" i="8"/>
  <c r="AZ38" i="8"/>
  <c r="AY38" i="8"/>
  <c r="AX38" i="8"/>
  <c r="AW38" i="8"/>
  <c r="AV38" i="8"/>
  <c r="AU38" i="8"/>
  <c r="AT38" i="8"/>
  <c r="AS38" i="8"/>
  <c r="AR38" i="8"/>
  <c r="AQ38" i="8"/>
  <c r="AP38" i="8"/>
  <c r="AO38" i="8"/>
  <c r="AN38" i="8"/>
  <c r="AM38" i="8"/>
  <c r="AL38" i="8"/>
  <c r="AK38" i="8"/>
  <c r="BQ37" i="8"/>
  <c r="BP37" i="8"/>
  <c r="BO37" i="8"/>
  <c r="BN37" i="8"/>
  <c r="BM37" i="8"/>
  <c r="BL37" i="8"/>
  <c r="BK37" i="8"/>
  <c r="BJ37" i="8"/>
  <c r="BI37" i="8"/>
  <c r="BH37" i="8"/>
  <c r="BG37" i="8"/>
  <c r="BF37" i="8"/>
  <c r="BE37" i="8"/>
  <c r="BD37" i="8"/>
  <c r="BC37" i="8"/>
  <c r="BB37" i="8"/>
  <c r="BA37" i="8"/>
  <c r="AZ37" i="8"/>
  <c r="AY37" i="8"/>
  <c r="AX37" i="8"/>
  <c r="AW37" i="8"/>
  <c r="AV37" i="8"/>
  <c r="AU37" i="8"/>
  <c r="AT37" i="8"/>
  <c r="AS37" i="8"/>
  <c r="AR37" i="8"/>
  <c r="AQ37" i="8"/>
  <c r="AP37" i="8"/>
  <c r="AO37" i="8"/>
  <c r="AN37" i="8"/>
  <c r="AM37" i="8"/>
  <c r="AL37" i="8"/>
  <c r="AK37" i="8"/>
  <c r="BQ36" i="8"/>
  <c r="BP36" i="8"/>
  <c r="BO36" i="8"/>
  <c r="BN36" i="8"/>
  <c r="BM36" i="8"/>
  <c r="BL36" i="8"/>
  <c r="BK36" i="8"/>
  <c r="BJ36" i="8"/>
  <c r="BI36" i="8"/>
  <c r="BH36" i="8"/>
  <c r="BG36" i="8"/>
  <c r="BF36" i="8"/>
  <c r="BE36" i="8"/>
  <c r="BD36" i="8"/>
  <c r="BC36" i="8"/>
  <c r="BB36" i="8"/>
  <c r="BA36" i="8"/>
  <c r="AZ36" i="8"/>
  <c r="AY36" i="8"/>
  <c r="AX36" i="8"/>
  <c r="AW36" i="8"/>
  <c r="AV36" i="8"/>
  <c r="AU36" i="8"/>
  <c r="AT36" i="8"/>
  <c r="AS36" i="8"/>
  <c r="AR36" i="8"/>
  <c r="AQ36" i="8"/>
  <c r="AP36" i="8"/>
  <c r="AO36" i="8"/>
  <c r="AN36" i="8"/>
  <c r="AM36" i="8"/>
  <c r="AL36" i="8"/>
  <c r="AK36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O35" i="8"/>
  <c r="AN35" i="8"/>
  <c r="AM35" i="8"/>
  <c r="AL35" i="8"/>
  <c r="AK35" i="8"/>
  <c r="BQ34" i="8"/>
  <c r="BP34" i="8"/>
  <c r="BO34" i="8"/>
  <c r="BN34" i="8"/>
  <c r="BM34" i="8"/>
  <c r="BL34" i="8"/>
  <c r="BK34" i="8"/>
  <c r="BJ34" i="8"/>
  <c r="BI34" i="8"/>
  <c r="BH34" i="8"/>
  <c r="BG34" i="8"/>
  <c r="BF34" i="8"/>
  <c r="BE34" i="8"/>
  <c r="BD34" i="8"/>
  <c r="BC34" i="8"/>
  <c r="BB34" i="8"/>
  <c r="BA34" i="8"/>
  <c r="AZ34" i="8"/>
  <c r="AY34" i="8"/>
  <c r="AX34" i="8"/>
  <c r="AW34" i="8"/>
  <c r="AV34" i="8"/>
  <c r="AU34" i="8"/>
  <c r="AT34" i="8"/>
  <c r="AS34" i="8"/>
  <c r="AR34" i="8"/>
  <c r="AQ34" i="8"/>
  <c r="AP34" i="8"/>
  <c r="AO34" i="8"/>
  <c r="AN34" i="8"/>
  <c r="AM34" i="8"/>
  <c r="AL34" i="8"/>
  <c r="AK34" i="8"/>
  <c r="BQ33" i="8"/>
  <c r="BP33" i="8"/>
  <c r="BO33" i="8"/>
  <c r="BN33" i="8"/>
  <c r="BM33" i="8"/>
  <c r="BL33" i="8"/>
  <c r="BK33" i="8"/>
  <c r="BJ33" i="8"/>
  <c r="BI33" i="8"/>
  <c r="BH33" i="8"/>
  <c r="BG33" i="8"/>
  <c r="BF33" i="8"/>
  <c r="BE33" i="8"/>
  <c r="BD33" i="8"/>
  <c r="BC33" i="8"/>
  <c r="BB33" i="8"/>
  <c r="BA33" i="8"/>
  <c r="AZ33" i="8"/>
  <c r="AY33" i="8"/>
  <c r="AX33" i="8"/>
  <c r="AW33" i="8"/>
  <c r="AV33" i="8"/>
  <c r="AU33" i="8"/>
  <c r="AT33" i="8"/>
  <c r="AS33" i="8"/>
  <c r="AR33" i="8"/>
  <c r="AQ33" i="8"/>
  <c r="AP33" i="8"/>
  <c r="AO33" i="8"/>
  <c r="AN33" i="8"/>
  <c r="AM33" i="8"/>
  <c r="AL33" i="8"/>
  <c r="AK33" i="8"/>
  <c r="BQ32" i="8"/>
  <c r="BP32" i="8"/>
  <c r="BO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B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O32" i="8"/>
  <c r="AN32" i="8"/>
  <c r="AM32" i="8"/>
  <c r="AL32" i="8"/>
  <c r="AK32" i="8"/>
  <c r="BQ31" i="8"/>
  <c r="BP31" i="8"/>
  <c r="BO31" i="8"/>
  <c r="BN31" i="8"/>
  <c r="BM31" i="8"/>
  <c r="BL31" i="8"/>
  <c r="BK31" i="8"/>
  <c r="BJ31" i="8"/>
  <c r="BI31" i="8"/>
  <c r="BH31" i="8"/>
  <c r="BG31" i="8"/>
  <c r="BF31" i="8"/>
  <c r="BE31" i="8"/>
  <c r="BD31" i="8"/>
  <c r="BC31" i="8"/>
  <c r="BB31" i="8"/>
  <c r="BA31" i="8"/>
  <c r="AZ31" i="8"/>
  <c r="AY31" i="8"/>
  <c r="AX31" i="8"/>
  <c r="AW31" i="8"/>
  <c r="AV31" i="8"/>
  <c r="AU31" i="8"/>
  <c r="AT31" i="8"/>
  <c r="AS31" i="8"/>
  <c r="AR31" i="8"/>
  <c r="AQ31" i="8"/>
  <c r="AP31" i="8"/>
  <c r="AO31" i="8"/>
  <c r="AN31" i="8"/>
  <c r="AM31" i="8"/>
  <c r="AL31" i="8"/>
  <c r="AK31" i="8"/>
  <c r="BQ30" i="8"/>
  <c r="BP30" i="8"/>
  <c r="BO30" i="8"/>
  <c r="BN30" i="8"/>
  <c r="BM30" i="8"/>
  <c r="BL30" i="8"/>
  <c r="BK30" i="8"/>
  <c r="BJ30" i="8"/>
  <c r="BI30" i="8"/>
  <c r="BH30" i="8"/>
  <c r="BG30" i="8"/>
  <c r="BF30" i="8"/>
  <c r="BE30" i="8"/>
  <c r="BD30" i="8"/>
  <c r="BC30" i="8"/>
  <c r="BB30" i="8"/>
  <c r="BA30" i="8"/>
  <c r="AZ30" i="8"/>
  <c r="AY30" i="8"/>
  <c r="AX30" i="8"/>
  <c r="AW30" i="8"/>
  <c r="AV30" i="8"/>
  <c r="AU30" i="8"/>
  <c r="AT30" i="8"/>
  <c r="AS30" i="8"/>
  <c r="AR30" i="8"/>
  <c r="AQ30" i="8"/>
  <c r="AP30" i="8"/>
  <c r="AO30" i="8"/>
  <c r="AN30" i="8"/>
  <c r="AM30" i="8"/>
  <c r="AL30" i="8"/>
  <c r="AK30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O29" i="8"/>
  <c r="AN29" i="8"/>
  <c r="AM29" i="8"/>
  <c r="AL29" i="8"/>
  <c r="AK29" i="8"/>
  <c r="BQ28" i="8"/>
  <c r="BP28" i="8"/>
  <c r="BO28" i="8"/>
  <c r="BN28" i="8"/>
  <c r="BM28" i="8"/>
  <c r="BL28" i="8"/>
  <c r="BK28" i="8"/>
  <c r="BJ28" i="8"/>
  <c r="BI28" i="8"/>
  <c r="BH28" i="8"/>
  <c r="BG28" i="8"/>
  <c r="BF28" i="8"/>
  <c r="BE28" i="8"/>
  <c r="BD28" i="8"/>
  <c r="BC28" i="8"/>
  <c r="BB28" i="8"/>
  <c r="BA28" i="8"/>
  <c r="AZ28" i="8"/>
  <c r="AY28" i="8"/>
  <c r="AX28" i="8"/>
  <c r="AW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BQ27" i="8"/>
  <c r="BP27" i="8"/>
  <c r="BO27" i="8"/>
  <c r="BN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BA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N27" i="8"/>
  <c r="AM27" i="8"/>
  <c r="AL27" i="8"/>
  <c r="AK27" i="8"/>
  <c r="BQ26" i="8"/>
  <c r="BP26" i="8"/>
  <c r="BO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B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O26" i="8"/>
  <c r="AN26" i="8"/>
  <c r="AM26" i="8"/>
  <c r="AL26" i="8"/>
  <c r="AK26" i="8"/>
  <c r="BQ25" i="8"/>
  <c r="BP25" i="8"/>
  <c r="BO25" i="8"/>
  <c r="BN25" i="8"/>
  <c r="BM25" i="8"/>
  <c r="BL25" i="8"/>
  <c r="BK25" i="8"/>
  <c r="BJ25" i="8"/>
  <c r="BI25" i="8"/>
  <c r="BH25" i="8"/>
  <c r="BG25" i="8"/>
  <c r="BF25" i="8"/>
  <c r="BE25" i="8"/>
  <c r="BD25" i="8"/>
  <c r="BC25" i="8"/>
  <c r="BB25" i="8"/>
  <c r="BA25" i="8"/>
  <c r="AZ25" i="8"/>
  <c r="AY25" i="8"/>
  <c r="AX25" i="8"/>
  <c r="AW25" i="8"/>
  <c r="AV25" i="8"/>
  <c r="AU25" i="8"/>
  <c r="AT25" i="8"/>
  <c r="AS25" i="8"/>
  <c r="AR25" i="8"/>
  <c r="AQ25" i="8"/>
  <c r="AP25" i="8"/>
  <c r="AO25" i="8"/>
  <c r="AN25" i="8"/>
  <c r="AM25" i="8"/>
  <c r="AL25" i="8"/>
  <c r="AK25" i="8"/>
  <c r="BQ24" i="8"/>
  <c r="BP24" i="8"/>
  <c r="BO24" i="8"/>
  <c r="BN24" i="8"/>
  <c r="BM24" i="8"/>
  <c r="BL24" i="8"/>
  <c r="BK24" i="8"/>
  <c r="BJ24" i="8"/>
  <c r="BI24" i="8"/>
  <c r="BH24" i="8"/>
  <c r="BG24" i="8"/>
  <c r="BF24" i="8"/>
  <c r="BE24" i="8"/>
  <c r="BD24" i="8"/>
  <c r="BC24" i="8"/>
  <c r="BB24" i="8"/>
  <c r="BA24" i="8"/>
  <c r="AZ24" i="8"/>
  <c r="AY24" i="8"/>
  <c r="AX24" i="8"/>
  <c r="AW24" i="8"/>
  <c r="AV24" i="8"/>
  <c r="AU24" i="8"/>
  <c r="AT24" i="8"/>
  <c r="AS24" i="8"/>
  <c r="AR24" i="8"/>
  <c r="AQ24" i="8"/>
  <c r="AP24" i="8"/>
  <c r="AO24" i="8"/>
  <c r="AN24" i="8"/>
  <c r="AM24" i="8"/>
  <c r="AL24" i="8"/>
  <c r="AK24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BQ22" i="8"/>
  <c r="BP22" i="8"/>
  <c r="BO22" i="8"/>
  <c r="BN22" i="8"/>
  <c r="BM22" i="8"/>
  <c r="BL22" i="8"/>
  <c r="BK22" i="8"/>
  <c r="BJ22" i="8"/>
  <c r="BI22" i="8"/>
  <c r="BH22" i="8"/>
  <c r="BG22" i="8"/>
  <c r="BF22" i="8"/>
  <c r="BE22" i="8"/>
  <c r="BD22" i="8"/>
  <c r="BC22" i="8"/>
  <c r="BB22" i="8"/>
  <c r="BA22" i="8"/>
  <c r="AZ22" i="8"/>
  <c r="AY22" i="8"/>
  <c r="AX22" i="8"/>
  <c r="AW22" i="8"/>
  <c r="AV22" i="8"/>
  <c r="AU22" i="8"/>
  <c r="AT22" i="8"/>
  <c r="AS22" i="8"/>
  <c r="AR22" i="8"/>
  <c r="AQ22" i="8"/>
  <c r="AP22" i="8"/>
  <c r="AO22" i="8"/>
  <c r="AN22" i="8"/>
  <c r="AM22" i="8"/>
  <c r="AL22" i="8"/>
  <c r="AK22" i="8"/>
  <c r="BQ21" i="8"/>
  <c r="BP21" i="8"/>
  <c r="BO21" i="8"/>
  <c r="BN21" i="8"/>
  <c r="BM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N11" i="8"/>
  <c r="AM11" i="8"/>
  <c r="AL11" i="8"/>
  <c r="AK11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AN10" i="8"/>
  <c r="AM10" i="8"/>
  <c r="AL10" i="8"/>
  <c r="AK10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DH53" i="9"/>
  <c r="DG53" i="9"/>
  <c r="DE53" i="9"/>
  <c r="DD53" i="9"/>
  <c r="DC53" i="9"/>
  <c r="DB53" i="9"/>
  <c r="DA53" i="9"/>
  <c r="CY53" i="9"/>
  <c r="CX53" i="9"/>
  <c r="CW53" i="9"/>
  <c r="CV53" i="9"/>
  <c r="CU53" i="9"/>
  <c r="CS53" i="9"/>
  <c r="CR53" i="9"/>
  <c r="CQ53" i="9"/>
  <c r="CP53" i="9"/>
  <c r="CO53" i="9"/>
  <c r="CN53" i="9"/>
  <c r="CM53" i="9"/>
  <c r="CL53" i="9"/>
  <c r="CK53" i="9"/>
  <c r="CJ53" i="9"/>
  <c r="CI53" i="9"/>
  <c r="CH53" i="9"/>
  <c r="CG53" i="9"/>
  <c r="CF53" i="9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DH52" i="9"/>
  <c r="DG52" i="9"/>
  <c r="DE52" i="9"/>
  <c r="DD52" i="9"/>
  <c r="DC52" i="9"/>
  <c r="DB52" i="9"/>
  <c r="DA52" i="9"/>
  <c r="CY52" i="9"/>
  <c r="CX52" i="9"/>
  <c r="CW52" i="9"/>
  <c r="CV52" i="9"/>
  <c r="CU52" i="9"/>
  <c r="CS52" i="9"/>
  <c r="CR52" i="9"/>
  <c r="CQ52" i="9"/>
  <c r="CP52" i="9"/>
  <c r="CO52" i="9"/>
  <c r="CN52" i="9"/>
  <c r="CM52" i="9"/>
  <c r="CL52" i="9"/>
  <c r="CK52" i="9"/>
  <c r="CJ52" i="9"/>
  <c r="CI52" i="9"/>
  <c r="CH52" i="9"/>
  <c r="CG52" i="9"/>
  <c r="CF52" i="9"/>
  <c r="CE52" i="9"/>
  <c r="CD52" i="9"/>
  <c r="CC52" i="9"/>
  <c r="CB52" i="9"/>
  <c r="CA52" i="9"/>
  <c r="BZ52" i="9"/>
  <c r="BY52" i="9"/>
  <c r="BX52" i="9"/>
  <c r="BW52" i="9"/>
  <c r="BV52" i="9"/>
  <c r="BU52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DH51" i="9"/>
  <c r="DG51" i="9"/>
  <c r="DE51" i="9"/>
  <c r="DD51" i="9"/>
  <c r="DC51" i="9"/>
  <c r="DB51" i="9"/>
  <c r="DA51" i="9"/>
  <c r="CY51" i="9"/>
  <c r="CX51" i="9"/>
  <c r="CW51" i="9"/>
  <c r="CV51" i="9"/>
  <c r="CU51" i="9"/>
  <c r="CS51" i="9"/>
  <c r="CR51" i="9"/>
  <c r="CQ51" i="9"/>
  <c r="CP51" i="9"/>
  <c r="CO51" i="9"/>
  <c r="CN51" i="9"/>
  <c r="CM51" i="9"/>
  <c r="CL51" i="9"/>
  <c r="CK51" i="9"/>
  <c r="CJ51" i="9"/>
  <c r="CI51" i="9"/>
  <c r="CH51" i="9"/>
  <c r="CG51" i="9"/>
  <c r="CF51" i="9"/>
  <c r="CE51" i="9"/>
  <c r="CD51" i="9"/>
  <c r="CC51" i="9"/>
  <c r="CB51" i="9"/>
  <c r="CA51" i="9"/>
  <c r="BZ51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DH50" i="9"/>
  <c r="DG50" i="9"/>
  <c r="DE50" i="9"/>
  <c r="DD50" i="9"/>
  <c r="DC50" i="9"/>
  <c r="DB50" i="9"/>
  <c r="DA50" i="9"/>
  <c r="CY50" i="9"/>
  <c r="CX50" i="9"/>
  <c r="CW50" i="9"/>
  <c r="CV50" i="9"/>
  <c r="CU50" i="9"/>
  <c r="CS50" i="9"/>
  <c r="CR50" i="9"/>
  <c r="CQ50" i="9"/>
  <c r="CP50" i="9"/>
  <c r="CO50" i="9"/>
  <c r="CN50" i="9"/>
  <c r="CM50" i="9"/>
  <c r="CL50" i="9"/>
  <c r="CK50" i="9"/>
  <c r="CJ50" i="9"/>
  <c r="CI50" i="9"/>
  <c r="CH50" i="9"/>
  <c r="CG50" i="9"/>
  <c r="CF50" i="9"/>
  <c r="CE50" i="9"/>
  <c r="CD50" i="9"/>
  <c r="CC50" i="9"/>
  <c r="CB50" i="9"/>
  <c r="CA50" i="9"/>
  <c r="BZ50" i="9"/>
  <c r="BY50" i="9"/>
  <c r="BX50" i="9"/>
  <c r="BW50" i="9"/>
  <c r="BV50" i="9"/>
  <c r="BU50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DH49" i="9"/>
  <c r="DG49" i="9"/>
  <c r="DE49" i="9"/>
  <c r="DD49" i="9"/>
  <c r="DC49" i="9"/>
  <c r="DB49" i="9"/>
  <c r="DA49" i="9"/>
  <c r="CY49" i="9"/>
  <c r="CX49" i="9"/>
  <c r="CW49" i="9"/>
  <c r="CV49" i="9"/>
  <c r="CU49" i="9"/>
  <c r="CS49" i="9"/>
  <c r="CR49" i="9"/>
  <c r="CQ49" i="9"/>
  <c r="CP49" i="9"/>
  <c r="CO49" i="9"/>
  <c r="CN49" i="9"/>
  <c r="CM49" i="9"/>
  <c r="CL49" i="9"/>
  <c r="CK49" i="9"/>
  <c r="CJ49" i="9"/>
  <c r="CI49" i="9"/>
  <c r="CH49" i="9"/>
  <c r="CG49" i="9"/>
  <c r="CF49" i="9"/>
  <c r="CE49" i="9"/>
  <c r="CD49" i="9"/>
  <c r="CC49" i="9"/>
  <c r="CB49" i="9"/>
  <c r="CA49" i="9"/>
  <c r="BZ49" i="9"/>
  <c r="BY49" i="9"/>
  <c r="BX49" i="9"/>
  <c r="BW49" i="9"/>
  <c r="BV49" i="9"/>
  <c r="BU49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DH48" i="9"/>
  <c r="DG48" i="9"/>
  <c r="DE48" i="9"/>
  <c r="DD48" i="9"/>
  <c r="DC48" i="9"/>
  <c r="DB48" i="9"/>
  <c r="DA48" i="9"/>
  <c r="CY48" i="9"/>
  <c r="CX48" i="9"/>
  <c r="CW48" i="9"/>
  <c r="CV48" i="9"/>
  <c r="CU48" i="9"/>
  <c r="CS48" i="9"/>
  <c r="CR48" i="9"/>
  <c r="CQ48" i="9"/>
  <c r="CP48" i="9"/>
  <c r="CO48" i="9"/>
  <c r="CN48" i="9"/>
  <c r="CM48" i="9"/>
  <c r="CL48" i="9"/>
  <c r="CK48" i="9"/>
  <c r="CJ48" i="9"/>
  <c r="CI48" i="9"/>
  <c r="CH48" i="9"/>
  <c r="CG48" i="9"/>
  <c r="CF48" i="9"/>
  <c r="CE48" i="9"/>
  <c r="CD48" i="9"/>
  <c r="CC48" i="9"/>
  <c r="CB48" i="9"/>
  <c r="CA48" i="9"/>
  <c r="BZ48" i="9"/>
  <c r="BY48" i="9"/>
  <c r="BX48" i="9"/>
  <c r="BW48" i="9"/>
  <c r="BV48" i="9"/>
  <c r="BU48" i="9"/>
  <c r="BT48" i="9"/>
  <c r="BS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DH47" i="9"/>
  <c r="DG47" i="9"/>
  <c r="DE47" i="9"/>
  <c r="DD47" i="9"/>
  <c r="DC47" i="9"/>
  <c r="DB47" i="9"/>
  <c r="DA47" i="9"/>
  <c r="CY47" i="9"/>
  <c r="CX47" i="9"/>
  <c r="CW47" i="9"/>
  <c r="CV47" i="9"/>
  <c r="CU47" i="9"/>
  <c r="CS47" i="9"/>
  <c r="CR47" i="9"/>
  <c r="CQ47" i="9"/>
  <c r="CP47" i="9"/>
  <c r="CO47" i="9"/>
  <c r="CN47" i="9"/>
  <c r="CM47" i="9"/>
  <c r="CL47" i="9"/>
  <c r="CK47" i="9"/>
  <c r="CJ47" i="9"/>
  <c r="CI47" i="9"/>
  <c r="CH47" i="9"/>
  <c r="CG47" i="9"/>
  <c r="CF47" i="9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DH46" i="9"/>
  <c r="DG46" i="9"/>
  <c r="DE46" i="9"/>
  <c r="DD46" i="9"/>
  <c r="DC46" i="9"/>
  <c r="DB46" i="9"/>
  <c r="DA46" i="9"/>
  <c r="CY46" i="9"/>
  <c r="CX46" i="9"/>
  <c r="CW46" i="9"/>
  <c r="CV46" i="9"/>
  <c r="CU46" i="9"/>
  <c r="CS46" i="9"/>
  <c r="CR46" i="9"/>
  <c r="CQ46" i="9"/>
  <c r="CP46" i="9"/>
  <c r="CO46" i="9"/>
  <c r="CN46" i="9"/>
  <c r="CM46" i="9"/>
  <c r="CL46" i="9"/>
  <c r="CK46" i="9"/>
  <c r="CJ46" i="9"/>
  <c r="CI46" i="9"/>
  <c r="CH46" i="9"/>
  <c r="CG46" i="9"/>
  <c r="CF46" i="9"/>
  <c r="CE46" i="9"/>
  <c r="CD46" i="9"/>
  <c r="CC46" i="9"/>
  <c r="CB46" i="9"/>
  <c r="CA46" i="9"/>
  <c r="BZ46" i="9"/>
  <c r="BY46" i="9"/>
  <c r="BX46" i="9"/>
  <c r="BW46" i="9"/>
  <c r="BV46" i="9"/>
  <c r="BU46" i="9"/>
  <c r="BT46" i="9"/>
  <c r="BS46" i="9"/>
  <c r="BR46" i="9"/>
  <c r="BQ46" i="9"/>
  <c r="BP46" i="9"/>
  <c r="BO46" i="9"/>
  <c r="BN46" i="9"/>
  <c r="BM46" i="9"/>
  <c r="BL46" i="9"/>
  <c r="BK46" i="9"/>
  <c r="BJ46" i="9"/>
  <c r="BI46" i="9"/>
  <c r="BH46" i="9"/>
  <c r="BG46" i="9"/>
  <c r="BF46" i="9"/>
  <c r="BE46" i="9"/>
  <c r="BD46" i="9"/>
  <c r="BC46" i="9"/>
  <c r="BB46" i="9"/>
  <c r="BA46" i="9"/>
  <c r="AZ46" i="9"/>
  <c r="AY46" i="9"/>
  <c r="AX46" i="9"/>
  <c r="AW46" i="9"/>
  <c r="AV46" i="9"/>
  <c r="AU46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DH45" i="9"/>
  <c r="DG45" i="9"/>
  <c r="DE45" i="9"/>
  <c r="DD45" i="9"/>
  <c r="DC45" i="9"/>
  <c r="DB45" i="9"/>
  <c r="DA45" i="9"/>
  <c r="CY45" i="9"/>
  <c r="CX45" i="9"/>
  <c r="CW45" i="9"/>
  <c r="CV45" i="9"/>
  <c r="CU45" i="9"/>
  <c r="CS45" i="9"/>
  <c r="CR45" i="9"/>
  <c r="CQ45" i="9"/>
  <c r="CP45" i="9"/>
  <c r="CO45" i="9"/>
  <c r="CN45" i="9"/>
  <c r="CM45" i="9"/>
  <c r="CL45" i="9"/>
  <c r="CK45" i="9"/>
  <c r="CJ45" i="9"/>
  <c r="CI45" i="9"/>
  <c r="CH45" i="9"/>
  <c r="CG45" i="9"/>
  <c r="CF45" i="9"/>
  <c r="CE45" i="9"/>
  <c r="CD45" i="9"/>
  <c r="CC45" i="9"/>
  <c r="CB45" i="9"/>
  <c r="CA45" i="9"/>
  <c r="BZ45" i="9"/>
  <c r="BY45" i="9"/>
  <c r="BX45" i="9"/>
  <c r="BW45" i="9"/>
  <c r="BV45" i="9"/>
  <c r="BU45" i="9"/>
  <c r="BT45" i="9"/>
  <c r="BS45" i="9"/>
  <c r="BR45" i="9"/>
  <c r="BQ45" i="9"/>
  <c r="BP45" i="9"/>
  <c r="BO45" i="9"/>
  <c r="BN45" i="9"/>
  <c r="BM45" i="9"/>
  <c r="BL45" i="9"/>
  <c r="BK45" i="9"/>
  <c r="BJ45" i="9"/>
  <c r="BI45" i="9"/>
  <c r="BH45" i="9"/>
  <c r="BG45" i="9"/>
  <c r="BF45" i="9"/>
  <c r="BE45" i="9"/>
  <c r="BD45" i="9"/>
  <c r="BC45" i="9"/>
  <c r="BB45" i="9"/>
  <c r="BA45" i="9"/>
  <c r="AZ45" i="9"/>
  <c r="AY45" i="9"/>
  <c r="AX45" i="9"/>
  <c r="AW45" i="9"/>
  <c r="AV45" i="9"/>
  <c r="AU45" i="9"/>
  <c r="AT45" i="9"/>
  <c r="AS45" i="9"/>
  <c r="AR45" i="9"/>
  <c r="AQ45" i="9"/>
  <c r="AP45" i="9"/>
  <c r="AO45" i="9"/>
  <c r="AN45" i="9"/>
  <c r="AM45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DH44" i="9"/>
  <c r="DG44" i="9"/>
  <c r="DE44" i="9"/>
  <c r="DD44" i="9"/>
  <c r="DC44" i="9"/>
  <c r="DB44" i="9"/>
  <c r="DA44" i="9"/>
  <c r="CY44" i="9"/>
  <c r="CX44" i="9"/>
  <c r="CW44" i="9"/>
  <c r="CV44" i="9"/>
  <c r="CU44" i="9"/>
  <c r="CS44" i="9"/>
  <c r="CR44" i="9"/>
  <c r="CQ44" i="9"/>
  <c r="CP44" i="9"/>
  <c r="CO44" i="9"/>
  <c r="CN44" i="9"/>
  <c r="CM44" i="9"/>
  <c r="CL44" i="9"/>
  <c r="CK44" i="9"/>
  <c r="CJ44" i="9"/>
  <c r="CI44" i="9"/>
  <c r="CH44" i="9"/>
  <c r="CG44" i="9"/>
  <c r="CF44" i="9"/>
  <c r="CE44" i="9"/>
  <c r="CD44" i="9"/>
  <c r="CC44" i="9"/>
  <c r="CB44" i="9"/>
  <c r="CA44" i="9"/>
  <c r="BZ44" i="9"/>
  <c r="BY44" i="9"/>
  <c r="BX44" i="9"/>
  <c r="BW44" i="9"/>
  <c r="BV44" i="9"/>
  <c r="BU44" i="9"/>
  <c r="BT44" i="9"/>
  <c r="BS44" i="9"/>
  <c r="BR44" i="9"/>
  <c r="BQ44" i="9"/>
  <c r="BP44" i="9"/>
  <c r="BO44" i="9"/>
  <c r="BN44" i="9"/>
  <c r="BM44" i="9"/>
  <c r="BL44" i="9"/>
  <c r="BK44" i="9"/>
  <c r="BJ44" i="9"/>
  <c r="BI44" i="9"/>
  <c r="BH44" i="9"/>
  <c r="BG44" i="9"/>
  <c r="BF44" i="9"/>
  <c r="BE44" i="9"/>
  <c r="BD44" i="9"/>
  <c r="BC44" i="9"/>
  <c r="BB44" i="9"/>
  <c r="BA44" i="9"/>
  <c r="AZ44" i="9"/>
  <c r="AY44" i="9"/>
  <c r="AX44" i="9"/>
  <c r="AW44" i="9"/>
  <c r="AV44" i="9"/>
  <c r="AU44" i="9"/>
  <c r="AT44" i="9"/>
  <c r="AS44" i="9"/>
  <c r="AR44" i="9"/>
  <c r="AQ44" i="9"/>
  <c r="AP44" i="9"/>
  <c r="AO44" i="9"/>
  <c r="AN44" i="9"/>
  <c r="AM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DH43" i="9"/>
  <c r="DG43" i="9"/>
  <c r="DE43" i="9"/>
  <c r="DD43" i="9"/>
  <c r="DC43" i="9"/>
  <c r="DB43" i="9"/>
  <c r="DA43" i="9"/>
  <c r="CY43" i="9"/>
  <c r="CX43" i="9"/>
  <c r="CW43" i="9"/>
  <c r="CV43" i="9"/>
  <c r="CU43" i="9"/>
  <c r="CS43" i="9"/>
  <c r="CR43" i="9"/>
  <c r="CQ43" i="9"/>
  <c r="CP43" i="9"/>
  <c r="CO43" i="9"/>
  <c r="CN43" i="9"/>
  <c r="CM43" i="9"/>
  <c r="CL43" i="9"/>
  <c r="CK43" i="9"/>
  <c r="CJ43" i="9"/>
  <c r="CI43" i="9"/>
  <c r="CH43" i="9"/>
  <c r="CG43" i="9"/>
  <c r="CF43" i="9"/>
  <c r="CE43" i="9"/>
  <c r="CD43" i="9"/>
  <c r="CC43" i="9"/>
  <c r="CB43" i="9"/>
  <c r="CA43" i="9"/>
  <c r="BZ43" i="9"/>
  <c r="BY43" i="9"/>
  <c r="BX43" i="9"/>
  <c r="BW43" i="9"/>
  <c r="BV43" i="9"/>
  <c r="BU43" i="9"/>
  <c r="BT43" i="9"/>
  <c r="BS43" i="9"/>
  <c r="BR43" i="9"/>
  <c r="BQ43" i="9"/>
  <c r="BP43" i="9"/>
  <c r="BO43" i="9"/>
  <c r="BN43" i="9"/>
  <c r="BM43" i="9"/>
  <c r="BL43" i="9"/>
  <c r="BK43" i="9"/>
  <c r="BJ43" i="9"/>
  <c r="BI43" i="9"/>
  <c r="BH43" i="9"/>
  <c r="BG43" i="9"/>
  <c r="BF43" i="9"/>
  <c r="BE43" i="9"/>
  <c r="BD43" i="9"/>
  <c r="BC43" i="9"/>
  <c r="BB43" i="9"/>
  <c r="BA43" i="9"/>
  <c r="AZ43" i="9"/>
  <c r="AY43" i="9"/>
  <c r="AX43" i="9"/>
  <c r="AW43" i="9"/>
  <c r="AV43" i="9"/>
  <c r="AU43" i="9"/>
  <c r="AT43" i="9"/>
  <c r="AS43" i="9"/>
  <c r="AR43" i="9"/>
  <c r="AQ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DH42" i="9"/>
  <c r="DG42" i="9"/>
  <c r="DE42" i="9"/>
  <c r="DD42" i="9"/>
  <c r="DC42" i="9"/>
  <c r="DB42" i="9"/>
  <c r="DA42" i="9"/>
  <c r="CY42" i="9"/>
  <c r="CX42" i="9"/>
  <c r="CW42" i="9"/>
  <c r="CV42" i="9"/>
  <c r="CU42" i="9"/>
  <c r="CS42" i="9"/>
  <c r="CR42" i="9"/>
  <c r="CQ42" i="9"/>
  <c r="CP42" i="9"/>
  <c r="CO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B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O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O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DH41" i="9"/>
  <c r="DG41" i="9"/>
  <c r="DE41" i="9"/>
  <c r="DD41" i="9"/>
  <c r="DC41" i="9"/>
  <c r="DB41" i="9"/>
  <c r="DA41" i="9"/>
  <c r="CY41" i="9"/>
  <c r="CX41" i="9"/>
  <c r="CW41" i="9"/>
  <c r="CV41" i="9"/>
  <c r="CU41" i="9"/>
  <c r="CS41" i="9"/>
  <c r="CR41" i="9"/>
  <c r="CQ41" i="9"/>
  <c r="CP41" i="9"/>
  <c r="CO41" i="9"/>
  <c r="CN41" i="9"/>
  <c r="CM41" i="9"/>
  <c r="CL41" i="9"/>
  <c r="CK41" i="9"/>
  <c r="CJ41" i="9"/>
  <c r="CI41" i="9"/>
  <c r="CH41" i="9"/>
  <c r="CG41" i="9"/>
  <c r="CF41" i="9"/>
  <c r="CE41" i="9"/>
  <c r="CD41" i="9"/>
  <c r="CC41" i="9"/>
  <c r="CB41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AQ41" i="9"/>
  <c r="AP41" i="9"/>
  <c r="AO41" i="9"/>
  <c r="AN41" i="9"/>
  <c r="AM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DH40" i="9"/>
  <c r="DG40" i="9"/>
  <c r="DE40" i="9"/>
  <c r="DD40" i="9"/>
  <c r="DC40" i="9"/>
  <c r="DB40" i="9"/>
  <c r="DA40" i="9"/>
  <c r="CY40" i="9"/>
  <c r="CX40" i="9"/>
  <c r="CW40" i="9"/>
  <c r="CV40" i="9"/>
  <c r="CU40" i="9"/>
  <c r="CS40" i="9"/>
  <c r="CR40" i="9"/>
  <c r="CQ40" i="9"/>
  <c r="CP40" i="9"/>
  <c r="CO40" i="9"/>
  <c r="CN40" i="9"/>
  <c r="CM40" i="9"/>
  <c r="CL40" i="9"/>
  <c r="CK40" i="9"/>
  <c r="CJ40" i="9"/>
  <c r="CI40" i="9"/>
  <c r="CH40" i="9"/>
  <c r="CG40" i="9"/>
  <c r="CF40" i="9"/>
  <c r="CE40" i="9"/>
  <c r="CD40" i="9"/>
  <c r="CC40" i="9"/>
  <c r="CB40" i="9"/>
  <c r="CA40" i="9"/>
  <c r="BZ40" i="9"/>
  <c r="BY40" i="9"/>
  <c r="BX40" i="9"/>
  <c r="BW40" i="9"/>
  <c r="BV40" i="9"/>
  <c r="BU40" i="9"/>
  <c r="BT40" i="9"/>
  <c r="BS40" i="9"/>
  <c r="BR40" i="9"/>
  <c r="BQ40" i="9"/>
  <c r="BP40" i="9"/>
  <c r="BO40" i="9"/>
  <c r="BN40" i="9"/>
  <c r="BM40" i="9"/>
  <c r="BL40" i="9"/>
  <c r="BK40" i="9"/>
  <c r="BJ40" i="9"/>
  <c r="BI40" i="9"/>
  <c r="BH40" i="9"/>
  <c r="BG40" i="9"/>
  <c r="BF40" i="9"/>
  <c r="BE40" i="9"/>
  <c r="BD40" i="9"/>
  <c r="BC40" i="9"/>
  <c r="BB40" i="9"/>
  <c r="BA40" i="9"/>
  <c r="AZ40" i="9"/>
  <c r="AY40" i="9"/>
  <c r="AX40" i="9"/>
  <c r="AW40" i="9"/>
  <c r="AV40" i="9"/>
  <c r="AU40" i="9"/>
  <c r="AT40" i="9"/>
  <c r="AS40" i="9"/>
  <c r="AR40" i="9"/>
  <c r="AQ40" i="9"/>
  <c r="AP40" i="9"/>
  <c r="AO40" i="9"/>
  <c r="AN40" i="9"/>
  <c r="AM40" i="9"/>
  <c r="AL40" i="9"/>
  <c r="AK40" i="9"/>
  <c r="AJ40" i="9"/>
  <c r="AI40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DH39" i="9"/>
  <c r="DG39" i="9"/>
  <c r="DE39" i="9"/>
  <c r="DD39" i="9"/>
  <c r="DC39" i="9"/>
  <c r="DB39" i="9"/>
  <c r="DA39" i="9"/>
  <c r="CY39" i="9"/>
  <c r="CX39" i="9"/>
  <c r="CW39" i="9"/>
  <c r="CV39" i="9"/>
  <c r="CU39" i="9"/>
  <c r="CS39" i="9"/>
  <c r="CR39" i="9"/>
  <c r="CQ39" i="9"/>
  <c r="CP39" i="9"/>
  <c r="CO39" i="9"/>
  <c r="CN39" i="9"/>
  <c r="CM39" i="9"/>
  <c r="CL39" i="9"/>
  <c r="CK39" i="9"/>
  <c r="CJ39" i="9"/>
  <c r="CI39" i="9"/>
  <c r="CH39" i="9"/>
  <c r="CG39" i="9"/>
  <c r="CF39" i="9"/>
  <c r="CE39" i="9"/>
  <c r="CD39" i="9"/>
  <c r="CC39" i="9"/>
  <c r="CB39" i="9"/>
  <c r="CA39" i="9"/>
  <c r="BZ39" i="9"/>
  <c r="BY39" i="9"/>
  <c r="BX39" i="9"/>
  <c r="BW39" i="9"/>
  <c r="BV39" i="9"/>
  <c r="BU39" i="9"/>
  <c r="BT39" i="9"/>
  <c r="BS39" i="9"/>
  <c r="BR39" i="9"/>
  <c r="BQ39" i="9"/>
  <c r="BP39" i="9"/>
  <c r="BO39" i="9"/>
  <c r="BN39" i="9"/>
  <c r="BM39" i="9"/>
  <c r="BL39" i="9"/>
  <c r="BK39" i="9"/>
  <c r="BJ39" i="9"/>
  <c r="BI39" i="9"/>
  <c r="BH39" i="9"/>
  <c r="BG39" i="9"/>
  <c r="BF39" i="9"/>
  <c r="BE39" i="9"/>
  <c r="BD39" i="9"/>
  <c r="BC39" i="9"/>
  <c r="BB39" i="9"/>
  <c r="BA39" i="9"/>
  <c r="AZ39" i="9"/>
  <c r="AY39" i="9"/>
  <c r="AX39" i="9"/>
  <c r="AW39" i="9"/>
  <c r="AV39" i="9"/>
  <c r="AU39" i="9"/>
  <c r="AT39" i="9"/>
  <c r="AS39" i="9"/>
  <c r="AR39" i="9"/>
  <c r="AQ39" i="9"/>
  <c r="AP39" i="9"/>
  <c r="AO39" i="9"/>
  <c r="AN39" i="9"/>
  <c r="AM39" i="9"/>
  <c r="AL39" i="9"/>
  <c r="AK39" i="9"/>
  <c r="AJ39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DH38" i="9"/>
  <c r="DG38" i="9"/>
  <c r="DE38" i="9"/>
  <c r="DD38" i="9"/>
  <c r="DC38" i="9"/>
  <c r="DB38" i="9"/>
  <c r="DA38" i="9"/>
  <c r="CY38" i="9"/>
  <c r="CX38" i="9"/>
  <c r="CW38" i="9"/>
  <c r="CV38" i="9"/>
  <c r="CU38" i="9"/>
  <c r="CS38" i="9"/>
  <c r="CR38" i="9"/>
  <c r="CQ38" i="9"/>
  <c r="CP38" i="9"/>
  <c r="CO38" i="9"/>
  <c r="CN38" i="9"/>
  <c r="CM38" i="9"/>
  <c r="CL38" i="9"/>
  <c r="CK38" i="9"/>
  <c r="CJ38" i="9"/>
  <c r="CI38" i="9"/>
  <c r="CH38" i="9"/>
  <c r="CG38" i="9"/>
  <c r="CF38" i="9"/>
  <c r="CE38" i="9"/>
  <c r="CD38" i="9"/>
  <c r="CC38" i="9"/>
  <c r="CB38" i="9"/>
  <c r="CA38" i="9"/>
  <c r="BZ38" i="9"/>
  <c r="BY38" i="9"/>
  <c r="BX38" i="9"/>
  <c r="BW38" i="9"/>
  <c r="BV38" i="9"/>
  <c r="BU38" i="9"/>
  <c r="BT38" i="9"/>
  <c r="BS38" i="9"/>
  <c r="BR38" i="9"/>
  <c r="BQ38" i="9"/>
  <c r="BP38" i="9"/>
  <c r="BO38" i="9"/>
  <c r="BN38" i="9"/>
  <c r="BM38" i="9"/>
  <c r="BL38" i="9"/>
  <c r="BK38" i="9"/>
  <c r="BJ38" i="9"/>
  <c r="BI38" i="9"/>
  <c r="BH38" i="9"/>
  <c r="BG38" i="9"/>
  <c r="BF38" i="9"/>
  <c r="BE38" i="9"/>
  <c r="BD38" i="9"/>
  <c r="BC38" i="9"/>
  <c r="BB38" i="9"/>
  <c r="BA38" i="9"/>
  <c r="AZ38" i="9"/>
  <c r="AY38" i="9"/>
  <c r="AX38" i="9"/>
  <c r="AW38" i="9"/>
  <c r="AV38" i="9"/>
  <c r="AU38" i="9"/>
  <c r="AT38" i="9"/>
  <c r="AS38" i="9"/>
  <c r="AR38" i="9"/>
  <c r="AQ38" i="9"/>
  <c r="AP38" i="9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DH37" i="9"/>
  <c r="DG37" i="9"/>
  <c r="DE37" i="9"/>
  <c r="DD37" i="9"/>
  <c r="DC37" i="9"/>
  <c r="DB37" i="9"/>
  <c r="DA37" i="9"/>
  <c r="CY37" i="9"/>
  <c r="CX37" i="9"/>
  <c r="CW37" i="9"/>
  <c r="CV37" i="9"/>
  <c r="CU37" i="9"/>
  <c r="CS37" i="9"/>
  <c r="CR37" i="9"/>
  <c r="CQ37" i="9"/>
  <c r="CP37" i="9"/>
  <c r="CO37" i="9"/>
  <c r="CN37" i="9"/>
  <c r="CM37" i="9"/>
  <c r="CL37" i="9"/>
  <c r="CK37" i="9"/>
  <c r="CJ37" i="9"/>
  <c r="CI37" i="9"/>
  <c r="CH37" i="9"/>
  <c r="CG37" i="9"/>
  <c r="CF37" i="9"/>
  <c r="CE37" i="9"/>
  <c r="CD37" i="9"/>
  <c r="CC37" i="9"/>
  <c r="CB37" i="9"/>
  <c r="CA37" i="9"/>
  <c r="BZ37" i="9"/>
  <c r="BY37" i="9"/>
  <c r="BX37" i="9"/>
  <c r="BW37" i="9"/>
  <c r="BV37" i="9"/>
  <c r="BU37" i="9"/>
  <c r="BT37" i="9"/>
  <c r="BS37" i="9"/>
  <c r="BR37" i="9"/>
  <c r="BQ37" i="9"/>
  <c r="BP37" i="9"/>
  <c r="BO37" i="9"/>
  <c r="BN37" i="9"/>
  <c r="BM37" i="9"/>
  <c r="BL37" i="9"/>
  <c r="BK37" i="9"/>
  <c r="BJ37" i="9"/>
  <c r="BI37" i="9"/>
  <c r="BH37" i="9"/>
  <c r="BG37" i="9"/>
  <c r="BF37" i="9"/>
  <c r="BE37" i="9"/>
  <c r="BD37" i="9"/>
  <c r="BC37" i="9"/>
  <c r="BB37" i="9"/>
  <c r="BA37" i="9"/>
  <c r="AZ37" i="9"/>
  <c r="AY37" i="9"/>
  <c r="AX37" i="9"/>
  <c r="AW37" i="9"/>
  <c r="AV37" i="9"/>
  <c r="AU37" i="9"/>
  <c r="AT37" i="9"/>
  <c r="AS37" i="9"/>
  <c r="AR37" i="9"/>
  <c r="AQ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DH36" i="9"/>
  <c r="DG36" i="9"/>
  <c r="DE36" i="9"/>
  <c r="DD36" i="9"/>
  <c r="DC36" i="9"/>
  <c r="DB36" i="9"/>
  <c r="DA36" i="9"/>
  <c r="CY36" i="9"/>
  <c r="CX36" i="9"/>
  <c r="CW36" i="9"/>
  <c r="CV36" i="9"/>
  <c r="CU36" i="9"/>
  <c r="CS36" i="9"/>
  <c r="CR36" i="9"/>
  <c r="CQ36" i="9"/>
  <c r="CP36" i="9"/>
  <c r="CO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B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O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DH35" i="9"/>
  <c r="DG35" i="9"/>
  <c r="DE35" i="9"/>
  <c r="DD35" i="9"/>
  <c r="DC35" i="9"/>
  <c r="DB35" i="9"/>
  <c r="DA35" i="9"/>
  <c r="CY35" i="9"/>
  <c r="CX35" i="9"/>
  <c r="CW35" i="9"/>
  <c r="CV35" i="9"/>
  <c r="CU35" i="9"/>
  <c r="CS35" i="9"/>
  <c r="CR35" i="9"/>
  <c r="CQ35" i="9"/>
  <c r="CP35" i="9"/>
  <c r="CO35" i="9"/>
  <c r="CN35" i="9"/>
  <c r="CM35" i="9"/>
  <c r="CL35" i="9"/>
  <c r="CK35" i="9"/>
  <c r="CJ35" i="9"/>
  <c r="CI35" i="9"/>
  <c r="CH35" i="9"/>
  <c r="CG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O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DH34" i="9"/>
  <c r="DG34" i="9"/>
  <c r="DE34" i="9"/>
  <c r="DD34" i="9"/>
  <c r="DC34" i="9"/>
  <c r="DB34" i="9"/>
  <c r="DA34" i="9"/>
  <c r="CY34" i="9"/>
  <c r="CX34" i="9"/>
  <c r="CW34" i="9"/>
  <c r="CV34" i="9"/>
  <c r="CU34" i="9"/>
  <c r="CS34" i="9"/>
  <c r="CR34" i="9"/>
  <c r="CQ34" i="9"/>
  <c r="CP34" i="9"/>
  <c r="CO34" i="9"/>
  <c r="CN34" i="9"/>
  <c r="CM34" i="9"/>
  <c r="CL34" i="9"/>
  <c r="CK34" i="9"/>
  <c r="CJ34" i="9"/>
  <c r="CI34" i="9"/>
  <c r="CH34" i="9"/>
  <c r="CG34" i="9"/>
  <c r="CF34" i="9"/>
  <c r="CE34" i="9"/>
  <c r="CD34" i="9"/>
  <c r="CC34" i="9"/>
  <c r="CB34" i="9"/>
  <c r="CA34" i="9"/>
  <c r="BZ34" i="9"/>
  <c r="BY34" i="9"/>
  <c r="BX34" i="9"/>
  <c r="BW34" i="9"/>
  <c r="BV34" i="9"/>
  <c r="BU34" i="9"/>
  <c r="BT34" i="9"/>
  <c r="BS34" i="9"/>
  <c r="BR34" i="9"/>
  <c r="BQ34" i="9"/>
  <c r="BP34" i="9"/>
  <c r="BO34" i="9"/>
  <c r="BN34" i="9"/>
  <c r="BM34" i="9"/>
  <c r="BL34" i="9"/>
  <c r="BK34" i="9"/>
  <c r="BJ34" i="9"/>
  <c r="BI34" i="9"/>
  <c r="BH34" i="9"/>
  <c r="BG34" i="9"/>
  <c r="BF34" i="9"/>
  <c r="BE34" i="9"/>
  <c r="BD34" i="9"/>
  <c r="BC34" i="9"/>
  <c r="BB34" i="9"/>
  <c r="BA34" i="9"/>
  <c r="AZ34" i="9"/>
  <c r="AY34" i="9"/>
  <c r="AX34" i="9"/>
  <c r="AW34" i="9"/>
  <c r="AV34" i="9"/>
  <c r="AU34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DH33" i="9"/>
  <c r="DG33" i="9"/>
  <c r="DE33" i="9"/>
  <c r="DD33" i="9"/>
  <c r="DC33" i="9"/>
  <c r="DB33" i="9"/>
  <c r="DA33" i="9"/>
  <c r="CY33" i="9"/>
  <c r="CX33" i="9"/>
  <c r="CW33" i="9"/>
  <c r="CV33" i="9"/>
  <c r="CU33" i="9"/>
  <c r="CS33" i="9"/>
  <c r="CR33" i="9"/>
  <c r="CQ33" i="9"/>
  <c r="CP33" i="9"/>
  <c r="CO33" i="9"/>
  <c r="CN33" i="9"/>
  <c r="CM33" i="9"/>
  <c r="CL33" i="9"/>
  <c r="CK33" i="9"/>
  <c r="CJ33" i="9"/>
  <c r="CI33" i="9"/>
  <c r="CH33" i="9"/>
  <c r="CG33" i="9"/>
  <c r="CF33" i="9"/>
  <c r="CE33" i="9"/>
  <c r="CD33" i="9"/>
  <c r="CC33" i="9"/>
  <c r="CB33" i="9"/>
  <c r="CA33" i="9"/>
  <c r="BZ33" i="9"/>
  <c r="BY33" i="9"/>
  <c r="BX33" i="9"/>
  <c r="BW33" i="9"/>
  <c r="BV33" i="9"/>
  <c r="BU33" i="9"/>
  <c r="BT33" i="9"/>
  <c r="BS33" i="9"/>
  <c r="BR33" i="9"/>
  <c r="BQ33" i="9"/>
  <c r="BP33" i="9"/>
  <c r="BO33" i="9"/>
  <c r="BN33" i="9"/>
  <c r="BM33" i="9"/>
  <c r="BL33" i="9"/>
  <c r="BK33" i="9"/>
  <c r="BJ33" i="9"/>
  <c r="BI33" i="9"/>
  <c r="BH33" i="9"/>
  <c r="BG33" i="9"/>
  <c r="BF33" i="9"/>
  <c r="BE33" i="9"/>
  <c r="BD33" i="9"/>
  <c r="BC33" i="9"/>
  <c r="BB33" i="9"/>
  <c r="BA33" i="9"/>
  <c r="AZ33" i="9"/>
  <c r="AY33" i="9"/>
  <c r="AX33" i="9"/>
  <c r="AW33" i="9"/>
  <c r="AV33" i="9"/>
  <c r="AU33" i="9"/>
  <c r="AT33" i="9"/>
  <c r="AS33" i="9"/>
  <c r="AR33" i="9"/>
  <c r="AQ33" i="9"/>
  <c r="AP33" i="9"/>
  <c r="AO33" i="9"/>
  <c r="AN33" i="9"/>
  <c r="AM33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DH32" i="9"/>
  <c r="DG32" i="9"/>
  <c r="DE32" i="9"/>
  <c r="DD32" i="9"/>
  <c r="DC32" i="9"/>
  <c r="DB32" i="9"/>
  <c r="DA32" i="9"/>
  <c r="CY32" i="9"/>
  <c r="CX32" i="9"/>
  <c r="CW32" i="9"/>
  <c r="CV32" i="9"/>
  <c r="CU32" i="9"/>
  <c r="CS32" i="9"/>
  <c r="CR32" i="9"/>
  <c r="CQ32" i="9"/>
  <c r="CP32" i="9"/>
  <c r="CO32" i="9"/>
  <c r="CN32" i="9"/>
  <c r="CM32" i="9"/>
  <c r="CL32" i="9"/>
  <c r="CK32" i="9"/>
  <c r="CJ32" i="9"/>
  <c r="CI32" i="9"/>
  <c r="CH32" i="9"/>
  <c r="CG32" i="9"/>
  <c r="CF32" i="9"/>
  <c r="CE32" i="9"/>
  <c r="CD32" i="9"/>
  <c r="CC32" i="9"/>
  <c r="CB32" i="9"/>
  <c r="CA32" i="9"/>
  <c r="BZ32" i="9"/>
  <c r="BY32" i="9"/>
  <c r="BX32" i="9"/>
  <c r="BW32" i="9"/>
  <c r="BV32" i="9"/>
  <c r="BU32" i="9"/>
  <c r="BT32" i="9"/>
  <c r="BS32" i="9"/>
  <c r="BR32" i="9"/>
  <c r="BQ32" i="9"/>
  <c r="BP32" i="9"/>
  <c r="BO32" i="9"/>
  <c r="BN32" i="9"/>
  <c r="BM32" i="9"/>
  <c r="BL32" i="9"/>
  <c r="BK32" i="9"/>
  <c r="BJ32" i="9"/>
  <c r="BI32" i="9"/>
  <c r="BH32" i="9"/>
  <c r="BG32" i="9"/>
  <c r="BF32" i="9"/>
  <c r="BE32" i="9"/>
  <c r="BD32" i="9"/>
  <c r="BC32" i="9"/>
  <c r="BB32" i="9"/>
  <c r="BA32" i="9"/>
  <c r="AZ32" i="9"/>
  <c r="AY32" i="9"/>
  <c r="AX32" i="9"/>
  <c r="AW32" i="9"/>
  <c r="AV32" i="9"/>
  <c r="AU32" i="9"/>
  <c r="AT32" i="9"/>
  <c r="AS32" i="9"/>
  <c r="AR32" i="9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DH31" i="9"/>
  <c r="DG31" i="9"/>
  <c r="DE31" i="9"/>
  <c r="DD31" i="9"/>
  <c r="DC31" i="9"/>
  <c r="DB31" i="9"/>
  <c r="DA31" i="9"/>
  <c r="CY31" i="9"/>
  <c r="CX31" i="9"/>
  <c r="CW31" i="9"/>
  <c r="CV31" i="9"/>
  <c r="CU31" i="9"/>
  <c r="CS31" i="9"/>
  <c r="CR31" i="9"/>
  <c r="CQ31" i="9"/>
  <c r="CP31" i="9"/>
  <c r="CO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B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O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B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DH30" i="9"/>
  <c r="DG30" i="9"/>
  <c r="DE30" i="9"/>
  <c r="DD30" i="9"/>
  <c r="DC30" i="9"/>
  <c r="DB30" i="9"/>
  <c r="DA30" i="9"/>
  <c r="CY30" i="9"/>
  <c r="CX30" i="9"/>
  <c r="CW30" i="9"/>
  <c r="CV30" i="9"/>
  <c r="CU30" i="9"/>
  <c r="CS30" i="9"/>
  <c r="CR30" i="9"/>
  <c r="CQ30" i="9"/>
  <c r="CP30" i="9"/>
  <c r="CO30" i="9"/>
  <c r="CN30" i="9"/>
  <c r="CM30" i="9"/>
  <c r="CL30" i="9"/>
  <c r="CK30" i="9"/>
  <c r="CJ30" i="9"/>
  <c r="CI30" i="9"/>
  <c r="CH30" i="9"/>
  <c r="CG30" i="9"/>
  <c r="CF30" i="9"/>
  <c r="CE30" i="9"/>
  <c r="CD30" i="9"/>
  <c r="CC30" i="9"/>
  <c r="CB30" i="9"/>
  <c r="CA30" i="9"/>
  <c r="BZ30" i="9"/>
  <c r="BY30" i="9"/>
  <c r="BX30" i="9"/>
  <c r="BW30" i="9"/>
  <c r="BV30" i="9"/>
  <c r="BU30" i="9"/>
  <c r="BT30" i="9"/>
  <c r="BS30" i="9"/>
  <c r="BR30" i="9"/>
  <c r="BQ30" i="9"/>
  <c r="BP30" i="9"/>
  <c r="BO30" i="9"/>
  <c r="BN30" i="9"/>
  <c r="BM30" i="9"/>
  <c r="BL30" i="9"/>
  <c r="BK30" i="9"/>
  <c r="BJ30" i="9"/>
  <c r="BI30" i="9"/>
  <c r="BH30" i="9"/>
  <c r="BG30" i="9"/>
  <c r="BF30" i="9"/>
  <c r="BE30" i="9"/>
  <c r="BD30" i="9"/>
  <c r="BC30" i="9"/>
  <c r="BB30" i="9"/>
  <c r="BA30" i="9"/>
  <c r="AZ30" i="9"/>
  <c r="AY30" i="9"/>
  <c r="AX30" i="9"/>
  <c r="AW30" i="9"/>
  <c r="AV30" i="9"/>
  <c r="AU30" i="9"/>
  <c r="AT30" i="9"/>
  <c r="AS30" i="9"/>
  <c r="AR30" i="9"/>
  <c r="AQ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DH29" i="9"/>
  <c r="DG29" i="9"/>
  <c r="DE29" i="9"/>
  <c r="DD29" i="9"/>
  <c r="DC29" i="9"/>
  <c r="DB29" i="9"/>
  <c r="DA29" i="9"/>
  <c r="CY29" i="9"/>
  <c r="CX29" i="9"/>
  <c r="CW29" i="9"/>
  <c r="CV29" i="9"/>
  <c r="CU29" i="9"/>
  <c r="CS29" i="9"/>
  <c r="CR29" i="9"/>
  <c r="CQ29" i="9"/>
  <c r="CP29" i="9"/>
  <c r="CO29" i="9"/>
  <c r="CN29" i="9"/>
  <c r="CM29" i="9"/>
  <c r="CL29" i="9"/>
  <c r="CK29" i="9"/>
  <c r="CJ29" i="9"/>
  <c r="CI29" i="9"/>
  <c r="CH29" i="9"/>
  <c r="CG29" i="9"/>
  <c r="CF29" i="9"/>
  <c r="CE29" i="9"/>
  <c r="CD29" i="9"/>
  <c r="CC29" i="9"/>
  <c r="CB29" i="9"/>
  <c r="CA29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AQ29" i="9"/>
  <c r="AP29" i="9"/>
  <c r="AO29" i="9"/>
  <c r="AN29" i="9"/>
  <c r="AM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DH28" i="9"/>
  <c r="DG28" i="9"/>
  <c r="DE28" i="9"/>
  <c r="DD28" i="9"/>
  <c r="DC28" i="9"/>
  <c r="DB28" i="9"/>
  <c r="DA28" i="9"/>
  <c r="CY28" i="9"/>
  <c r="CX28" i="9"/>
  <c r="CW28" i="9"/>
  <c r="CV28" i="9"/>
  <c r="CU28" i="9"/>
  <c r="CS28" i="9"/>
  <c r="CR28" i="9"/>
  <c r="CQ28" i="9"/>
  <c r="CP28" i="9"/>
  <c r="CO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B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O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DH27" i="9"/>
  <c r="DG27" i="9"/>
  <c r="DE27" i="9"/>
  <c r="DD27" i="9"/>
  <c r="DC27" i="9"/>
  <c r="DB27" i="9"/>
  <c r="DA27" i="9"/>
  <c r="CY27" i="9"/>
  <c r="CX27" i="9"/>
  <c r="CW27" i="9"/>
  <c r="CV27" i="9"/>
  <c r="CU27" i="9"/>
  <c r="CS27" i="9"/>
  <c r="CR27" i="9"/>
  <c r="CQ27" i="9"/>
  <c r="CP27" i="9"/>
  <c r="CO27" i="9"/>
  <c r="CN27" i="9"/>
  <c r="CM27" i="9"/>
  <c r="CL27" i="9"/>
  <c r="CK27" i="9"/>
  <c r="CJ27" i="9"/>
  <c r="CI27" i="9"/>
  <c r="CH27" i="9"/>
  <c r="CG27" i="9"/>
  <c r="CF27" i="9"/>
  <c r="CE27" i="9"/>
  <c r="CD27" i="9"/>
  <c r="CC27" i="9"/>
  <c r="CB27" i="9"/>
  <c r="CA27" i="9"/>
  <c r="BZ27" i="9"/>
  <c r="BY27" i="9"/>
  <c r="BX27" i="9"/>
  <c r="BW27" i="9"/>
  <c r="BV27" i="9"/>
  <c r="BU27" i="9"/>
  <c r="BT27" i="9"/>
  <c r="BS27" i="9"/>
  <c r="BR27" i="9"/>
  <c r="BQ27" i="9"/>
  <c r="BP27" i="9"/>
  <c r="BO27" i="9"/>
  <c r="BN27" i="9"/>
  <c r="BM27" i="9"/>
  <c r="BL27" i="9"/>
  <c r="BK27" i="9"/>
  <c r="BJ27" i="9"/>
  <c r="BI27" i="9"/>
  <c r="BH27" i="9"/>
  <c r="BG27" i="9"/>
  <c r="BF27" i="9"/>
  <c r="BE27" i="9"/>
  <c r="BD27" i="9"/>
  <c r="BC27" i="9"/>
  <c r="BB27" i="9"/>
  <c r="BA27" i="9"/>
  <c r="AZ27" i="9"/>
  <c r="AY27" i="9"/>
  <c r="AX27" i="9"/>
  <c r="AW27" i="9"/>
  <c r="AV27" i="9"/>
  <c r="AU27" i="9"/>
  <c r="AT27" i="9"/>
  <c r="AS27" i="9"/>
  <c r="AR27" i="9"/>
  <c r="AQ27" i="9"/>
  <c r="AP27" i="9"/>
  <c r="AO27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DH26" i="9"/>
  <c r="DG26" i="9"/>
  <c r="DE26" i="9"/>
  <c r="DD26" i="9"/>
  <c r="DC26" i="9"/>
  <c r="DB26" i="9"/>
  <c r="DA26" i="9"/>
  <c r="CY26" i="9"/>
  <c r="CX26" i="9"/>
  <c r="CW26" i="9"/>
  <c r="CV26" i="9"/>
  <c r="CU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H25" i="9"/>
  <c r="DG25" i="9"/>
  <c r="DE25" i="9"/>
  <c r="DD25" i="9"/>
  <c r="DC25" i="9"/>
  <c r="DB25" i="9"/>
  <c r="DA25" i="9"/>
  <c r="CY25" i="9"/>
  <c r="CX25" i="9"/>
  <c r="CW25" i="9"/>
  <c r="CV25" i="9"/>
  <c r="CU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H24" i="9"/>
  <c r="DG24" i="9"/>
  <c r="DE24" i="9"/>
  <c r="DD24" i="9"/>
  <c r="DC24" i="9"/>
  <c r="DB24" i="9"/>
  <c r="DA24" i="9"/>
  <c r="CY24" i="9"/>
  <c r="CX24" i="9"/>
  <c r="CW24" i="9"/>
  <c r="CV24" i="9"/>
  <c r="CU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H23" i="9"/>
  <c r="DG23" i="9"/>
  <c r="DE23" i="9"/>
  <c r="DD23" i="9"/>
  <c r="DC23" i="9"/>
  <c r="DB23" i="9"/>
  <c r="DA23" i="9"/>
  <c r="CY23" i="9"/>
  <c r="CX23" i="9"/>
  <c r="CW23" i="9"/>
  <c r="CV23" i="9"/>
  <c r="CU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DH22" i="9"/>
  <c r="DG22" i="9"/>
  <c r="DE22" i="9"/>
  <c r="DD22" i="9"/>
  <c r="DC22" i="9"/>
  <c r="DB22" i="9"/>
  <c r="DA22" i="9"/>
  <c r="CY22" i="9"/>
  <c r="CX22" i="9"/>
  <c r="CW22" i="9"/>
  <c r="CV22" i="9"/>
  <c r="CU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H21" i="9"/>
  <c r="DG21" i="9"/>
  <c r="DE21" i="9"/>
  <c r="DD21" i="9"/>
  <c r="DC21" i="9"/>
  <c r="DB21" i="9"/>
  <c r="DA21" i="9"/>
  <c r="CY21" i="9"/>
  <c r="CX21" i="9"/>
  <c r="CW21" i="9"/>
  <c r="CV21" i="9"/>
  <c r="CU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H20" i="9"/>
  <c r="DG20" i="9"/>
  <c r="DE20" i="9"/>
  <c r="DD20" i="9"/>
  <c r="DC20" i="9"/>
  <c r="DB20" i="9"/>
  <c r="DA20" i="9"/>
  <c r="CY20" i="9"/>
  <c r="CX20" i="9"/>
  <c r="CW20" i="9"/>
  <c r="CV20" i="9"/>
  <c r="CU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H19" i="9"/>
  <c r="DG19" i="9"/>
  <c r="DE19" i="9"/>
  <c r="DD19" i="9"/>
  <c r="DC19" i="9"/>
  <c r="DB19" i="9"/>
  <c r="DA19" i="9"/>
  <c r="CY19" i="9"/>
  <c r="CX19" i="9"/>
  <c r="CW19" i="9"/>
  <c r="CV19" i="9"/>
  <c r="CU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H18" i="9"/>
  <c r="DG18" i="9"/>
  <c r="DE18" i="9"/>
  <c r="DD18" i="9"/>
  <c r="DC18" i="9"/>
  <c r="DB18" i="9"/>
  <c r="DA18" i="9"/>
  <c r="CY18" i="9"/>
  <c r="CX18" i="9"/>
  <c r="CW18" i="9"/>
  <c r="CV18" i="9"/>
  <c r="CU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H17" i="9"/>
  <c r="DG17" i="9"/>
  <c r="DE17" i="9"/>
  <c r="DD17" i="9"/>
  <c r="DC17" i="9"/>
  <c r="DB17" i="9"/>
  <c r="DA17" i="9"/>
  <c r="CY17" i="9"/>
  <c r="CX17" i="9"/>
  <c r="CW17" i="9"/>
  <c r="CV17" i="9"/>
  <c r="CU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H16" i="9"/>
  <c r="DG16" i="9"/>
  <c r="DE16" i="9"/>
  <c r="DD16" i="9"/>
  <c r="DC16" i="9"/>
  <c r="DB16" i="9"/>
  <c r="DA16" i="9"/>
  <c r="CY16" i="9"/>
  <c r="CX16" i="9"/>
  <c r="CW16" i="9"/>
  <c r="CV16" i="9"/>
  <c r="CU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H15" i="9"/>
  <c r="DG15" i="9"/>
  <c r="DE15" i="9"/>
  <c r="DD15" i="9"/>
  <c r="DC15" i="9"/>
  <c r="DB15" i="9"/>
  <c r="DA15" i="9"/>
  <c r="CY15" i="9"/>
  <c r="CX15" i="9"/>
  <c r="CW15" i="9"/>
  <c r="CV15" i="9"/>
  <c r="CU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H14" i="9"/>
  <c r="DG14" i="9"/>
  <c r="DE14" i="9"/>
  <c r="DD14" i="9"/>
  <c r="DC14" i="9"/>
  <c r="DB14" i="9"/>
  <c r="DA14" i="9"/>
  <c r="CY14" i="9"/>
  <c r="CX14" i="9"/>
  <c r="CW14" i="9"/>
  <c r="CV14" i="9"/>
  <c r="CU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H13" i="9"/>
  <c r="DG13" i="9"/>
  <c r="DE13" i="9"/>
  <c r="DD13" i="9"/>
  <c r="DC13" i="9"/>
  <c r="DB13" i="9"/>
  <c r="DA13" i="9"/>
  <c r="CY13" i="9"/>
  <c r="CX13" i="9"/>
  <c r="CW13" i="9"/>
  <c r="CV13" i="9"/>
  <c r="CU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H12" i="9"/>
  <c r="DG12" i="9"/>
  <c r="DE12" i="9"/>
  <c r="DD12" i="9"/>
  <c r="DC12" i="9"/>
  <c r="DB12" i="9"/>
  <c r="DA12" i="9"/>
  <c r="CY12" i="9"/>
  <c r="CX12" i="9"/>
  <c r="CW12" i="9"/>
  <c r="CV12" i="9"/>
  <c r="CU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H11" i="9"/>
  <c r="DG11" i="9"/>
  <c r="DE11" i="9"/>
  <c r="DD11" i="9"/>
  <c r="DC11" i="9"/>
  <c r="DB11" i="9"/>
  <c r="DA11" i="9"/>
  <c r="CY11" i="9"/>
  <c r="CX11" i="9"/>
  <c r="CW11" i="9"/>
  <c r="CV11" i="9"/>
  <c r="CU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H10" i="9"/>
  <c r="DG10" i="9"/>
  <c r="DE10" i="9"/>
  <c r="DD10" i="9"/>
  <c r="DC10" i="9"/>
  <c r="DB10" i="9"/>
  <c r="DA10" i="9"/>
  <c r="CY10" i="9"/>
  <c r="CX10" i="9"/>
  <c r="CW10" i="9"/>
  <c r="CV10" i="9"/>
  <c r="CU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H9" i="9"/>
  <c r="DG9" i="9"/>
  <c r="DE9" i="9"/>
  <c r="DD9" i="9"/>
  <c r="DC9" i="9"/>
  <c r="DB9" i="9"/>
  <c r="DA9" i="9"/>
  <c r="CY9" i="9"/>
  <c r="CX9" i="9"/>
  <c r="CW9" i="9"/>
  <c r="CV9" i="9"/>
  <c r="CU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K48" i="10"/>
  <c r="E48" i="10"/>
  <c r="D48" i="10"/>
  <c r="B48" i="10"/>
  <c r="K47" i="10"/>
  <c r="E47" i="10"/>
  <c r="D47" i="10"/>
  <c r="B47" i="10"/>
  <c r="K46" i="10"/>
  <c r="E46" i="10"/>
  <c r="D46" i="10"/>
  <c r="B46" i="10"/>
  <c r="K45" i="10"/>
  <c r="E45" i="10"/>
  <c r="D45" i="10"/>
  <c r="B45" i="10"/>
  <c r="K44" i="10"/>
  <c r="E44" i="10"/>
  <c r="D44" i="10"/>
  <c r="B44" i="10"/>
  <c r="K43" i="10"/>
  <c r="E43" i="10"/>
  <c r="D43" i="10"/>
  <c r="B43" i="10"/>
  <c r="K42" i="10"/>
  <c r="E42" i="10"/>
  <c r="D42" i="10"/>
  <c r="B42" i="10"/>
  <c r="K41" i="10"/>
  <c r="E41" i="10"/>
  <c r="D41" i="10"/>
  <c r="B41" i="10"/>
  <c r="K40" i="10"/>
  <c r="E40" i="10"/>
  <c r="D40" i="10"/>
  <c r="B40" i="10"/>
  <c r="K39" i="10"/>
  <c r="E39" i="10"/>
  <c r="D39" i="10"/>
  <c r="B39" i="10"/>
  <c r="K38" i="10"/>
  <c r="E38" i="10"/>
  <c r="D38" i="10"/>
  <c r="B38" i="10"/>
  <c r="K37" i="10"/>
  <c r="E37" i="10"/>
  <c r="D37" i="10"/>
  <c r="B37" i="10"/>
  <c r="K36" i="10"/>
  <c r="E36" i="10"/>
  <c r="D36" i="10"/>
  <c r="B36" i="10"/>
  <c r="K35" i="10"/>
  <c r="E35" i="10"/>
  <c r="D35" i="10"/>
  <c r="B35" i="10"/>
  <c r="K34" i="10"/>
  <c r="E34" i="10"/>
  <c r="D34" i="10"/>
  <c r="B34" i="10"/>
  <c r="K33" i="10"/>
  <c r="E33" i="10"/>
  <c r="D33" i="10"/>
  <c r="B33" i="10"/>
  <c r="K32" i="10"/>
  <c r="E32" i="10"/>
  <c r="D32" i="10"/>
  <c r="B32" i="10"/>
  <c r="K31" i="10"/>
  <c r="E31" i="10"/>
  <c r="D31" i="10"/>
  <c r="B31" i="10"/>
  <c r="K30" i="10"/>
  <c r="E30" i="10"/>
  <c r="D30" i="10"/>
  <c r="B30" i="10"/>
  <c r="K29" i="10"/>
  <c r="E29" i="10"/>
  <c r="D29" i="10"/>
  <c r="B29" i="10"/>
  <c r="K28" i="10"/>
  <c r="E28" i="10"/>
  <c r="D28" i="10"/>
  <c r="B28" i="10"/>
  <c r="K27" i="10"/>
  <c r="E27" i="10"/>
  <c r="D27" i="10"/>
  <c r="B27" i="10"/>
  <c r="K26" i="10"/>
  <c r="E26" i="10"/>
  <c r="D26" i="10"/>
  <c r="B26" i="10"/>
  <c r="K25" i="10"/>
  <c r="E25" i="10"/>
  <c r="D25" i="10"/>
  <c r="B25" i="10"/>
  <c r="K24" i="10"/>
  <c r="E24" i="10"/>
  <c r="D24" i="10"/>
  <c r="B24" i="10"/>
  <c r="K23" i="10"/>
  <c r="E23" i="10"/>
  <c r="D23" i="10"/>
  <c r="B23" i="10"/>
  <c r="K22" i="10"/>
  <c r="E22" i="10"/>
  <c r="D22" i="10"/>
  <c r="B22" i="10"/>
  <c r="K21" i="10"/>
  <c r="E21" i="10"/>
  <c r="D21" i="10"/>
  <c r="B21" i="10"/>
  <c r="K20" i="10"/>
  <c r="E20" i="10"/>
  <c r="D20" i="10"/>
  <c r="B20" i="10"/>
  <c r="K19" i="10"/>
  <c r="E19" i="10"/>
  <c r="D19" i="10"/>
  <c r="B19" i="10"/>
  <c r="K18" i="10"/>
  <c r="E18" i="10"/>
  <c r="D18" i="10"/>
  <c r="B18" i="10"/>
  <c r="K17" i="10"/>
  <c r="E17" i="10"/>
  <c r="D17" i="10"/>
  <c r="B17" i="10"/>
  <c r="K16" i="10"/>
  <c r="E16" i="10"/>
  <c r="D16" i="10"/>
  <c r="B16" i="10"/>
  <c r="K15" i="10"/>
  <c r="E15" i="10"/>
  <c r="D15" i="10"/>
  <c r="B15" i="10"/>
  <c r="K14" i="10"/>
  <c r="E14" i="10"/>
  <c r="D14" i="10"/>
  <c r="B14" i="10"/>
  <c r="K13" i="10"/>
  <c r="E13" i="10"/>
  <c r="D13" i="10"/>
  <c r="B13" i="10"/>
  <c r="K12" i="10"/>
  <c r="E12" i="10"/>
  <c r="D12" i="10"/>
  <c r="B12" i="10"/>
  <c r="K11" i="10"/>
  <c r="E11" i="10"/>
  <c r="D11" i="10"/>
  <c r="B11" i="10"/>
  <c r="K10" i="10"/>
  <c r="E10" i="10"/>
  <c r="D10" i="10"/>
  <c r="B10" i="10"/>
  <c r="K9" i="10"/>
  <c r="E9" i="10"/>
  <c r="D9" i="10"/>
  <c r="B9" i="10"/>
  <c r="K8" i="10"/>
  <c r="E8" i="10"/>
  <c r="D8" i="10"/>
  <c r="B8" i="10"/>
  <c r="K7" i="10"/>
  <c r="E7" i="10"/>
  <c r="D7" i="10"/>
  <c r="B7" i="10"/>
  <c r="K6" i="10"/>
  <c r="E6" i="10"/>
  <c r="D6" i="10"/>
  <c r="B6" i="10"/>
  <c r="K5" i="10"/>
  <c r="E5" i="10"/>
  <c r="D5" i="10"/>
  <c r="B5" i="10"/>
  <c r="K4" i="10"/>
  <c r="G4" i="10" a="1"/>
  <c r="G4" i="10"/>
  <c r="E4" i="10"/>
  <c r="D4" i="10"/>
  <c r="B4" i="10"/>
  <c r="BQ3" i="10"/>
  <c r="BN3" i="10"/>
  <c r="BK3" i="10"/>
  <c r="BH3" i="10"/>
  <c r="BE3" i="10"/>
  <c r="BB3" i="10"/>
  <c r="AY3" i="10"/>
  <c r="AV3" i="10"/>
  <c r="AS3" i="10"/>
  <c r="AP3" i="10"/>
  <c r="AM3" i="10"/>
  <c r="AJ3" i="10"/>
  <c r="AG3" i="10"/>
  <c r="AD3" i="10"/>
  <c r="AA3" i="10"/>
  <c r="X3" i="10"/>
  <c r="U3" i="10"/>
  <c r="R3" i="10"/>
  <c r="O3" i="10"/>
  <c r="L3" i="10"/>
  <c r="K2" i="2" l="1" a="1"/>
  <c r="H47" i="2" s="1"/>
  <c r="G45" i="2" l="1"/>
  <c r="G26" i="2"/>
  <c r="D41" i="2"/>
  <c r="G44" i="2"/>
  <c r="H35" i="2"/>
  <c r="F39" i="2"/>
  <c r="E39" i="2"/>
  <c r="D44" i="2"/>
  <c r="D8" i="2"/>
  <c r="G24" i="2"/>
  <c r="F38" i="2"/>
  <c r="F23" i="2"/>
  <c r="D39" i="2"/>
  <c r="H29" i="2"/>
  <c r="E26" i="2"/>
  <c r="G30" i="2"/>
  <c r="F29" i="2"/>
  <c r="E30" i="2"/>
  <c r="H41" i="2"/>
  <c r="D31" i="2"/>
  <c r="E36" i="2"/>
  <c r="G38" i="2"/>
  <c r="G23" i="2"/>
  <c r="F37" i="2"/>
  <c r="F15" i="2"/>
  <c r="H44" i="2"/>
  <c r="F44" i="2"/>
  <c r="D46" i="2"/>
  <c r="G41" i="2"/>
  <c r="E35" i="2"/>
  <c r="F31" i="2"/>
  <c r="H23" i="2"/>
  <c r="F24" i="2"/>
  <c r="H30" i="2"/>
  <c r="F30" i="2"/>
  <c r="G39" i="2"/>
  <c r="D38" i="2"/>
  <c r="D26" i="2"/>
  <c r="E24" i="2"/>
  <c r="G29" i="2"/>
  <c r="D16" i="2"/>
  <c r="E29" i="2"/>
  <c r="H40" i="2"/>
  <c r="D30" i="2"/>
  <c r="E34" i="2"/>
  <c r="G37" i="2"/>
  <c r="E11" i="2"/>
  <c r="F36" i="2"/>
  <c r="D12" i="2"/>
  <c r="D34" i="2"/>
  <c r="E45" i="2"/>
  <c r="H36" i="2"/>
  <c r="F25" i="2"/>
  <c r="K2" i="2"/>
  <c r="D6" i="2" s="1"/>
  <c r="E44" i="2"/>
  <c r="G40" i="2"/>
  <c r="D40" i="2"/>
  <c r="G31" i="2"/>
  <c r="H34" i="2"/>
  <c r="D25" i="2"/>
  <c r="F47" i="2"/>
  <c r="D14" i="2"/>
  <c r="D29" i="2"/>
  <c r="E40" i="2"/>
  <c r="D11" i="2"/>
  <c r="H46" i="2"/>
  <c r="D36" i="2"/>
  <c r="D24" i="2"/>
  <c r="G47" i="2"/>
  <c r="F46" i="2"/>
  <c r="E47" i="2"/>
  <c r="D9" i="2"/>
  <c r="H38" i="2"/>
  <c r="H26" i="2"/>
  <c r="E23" i="2"/>
  <c r="G35" i="2"/>
  <c r="E38" i="2"/>
  <c r="F34" i="2"/>
  <c r="E41" i="2"/>
  <c r="D5" i="2"/>
  <c r="H24" i="2"/>
  <c r="F40" i="2"/>
  <c r="H31" i="2"/>
  <c r="D45" i="2"/>
  <c r="G25" i="2"/>
  <c r="G27" i="2" s="1"/>
  <c r="E31" i="2"/>
  <c r="D37" i="2"/>
  <c r="F5" i="2"/>
  <c r="D13" i="2"/>
  <c r="H39" i="2"/>
  <c r="E25" i="2"/>
  <c r="G36" i="2"/>
  <c r="F35" i="2"/>
  <c r="H45" i="2"/>
  <c r="H48" i="2" s="1"/>
  <c r="D35" i="2"/>
  <c r="D23" i="2"/>
  <c r="D27" i="2" s="1"/>
  <c r="G46" i="2"/>
  <c r="F45" i="2"/>
  <c r="E46" i="2"/>
  <c r="D47" i="2"/>
  <c r="H37" i="2"/>
  <c r="H25" i="2"/>
  <c r="D15" i="2"/>
  <c r="G34" i="2"/>
  <c r="G42" i="2" s="1"/>
  <c r="F41" i="2"/>
  <c r="F26" i="2"/>
  <c r="E37" i="2"/>
  <c r="H32" i="2"/>
  <c r="G32" i="2" l="1"/>
  <c r="D42" i="2"/>
  <c r="E32" i="2"/>
  <c r="DX32" i="2" s="1"/>
  <c r="DZ9" i="2" s="1"/>
  <c r="E48" i="2"/>
  <c r="E27" i="2"/>
  <c r="D48" i="2"/>
  <c r="F48" i="2"/>
  <c r="E42" i="2"/>
  <c r="H42" i="2"/>
  <c r="D32" i="2"/>
  <c r="D49" i="2" s="1"/>
  <c r="F42" i="2"/>
  <c r="G48" i="2"/>
  <c r="H27" i="2"/>
  <c r="F27" i="2"/>
  <c r="F32" i="2"/>
  <c r="E49" i="2" l="1"/>
  <c r="G49" i="2"/>
  <c r="F49" i="2"/>
  <c r="DX48" i="2"/>
  <c r="DZ11" i="2" s="1"/>
  <c r="H49" i="2"/>
  <c r="DX27" i="2"/>
  <c r="DZ8" i="2" s="1"/>
  <c r="DX42" i="2"/>
  <c r="DZ10" i="2" s="1"/>
  <c r="EB8" i="2" l="1" a="1"/>
  <c r="F18" i="2" s="1"/>
  <c r="EF10" i="2" l="1"/>
  <c r="EB8" i="2"/>
  <c r="C18" i="2" s="1"/>
  <c r="D18" i="2"/>
  <c r="EE11" i="2"/>
  <c r="EF8" i="2"/>
  <c r="EE10" i="2"/>
  <c r="EC13" i="2"/>
  <c r="EF9" i="2"/>
  <c r="E18" i="2"/>
  <c r="EE9" i="2"/>
  <c r="EF11" i="2"/>
  <c r="EA13" i="2"/>
  <c r="ED13" i="2" s="1"/>
  <c r="EE8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<sst xmlns="http://schemas.openxmlformats.org/spreadsheetml/2006/main" count="4421" uniqueCount="369">
  <si>
    <t>RANKIN -CUARTO</t>
  </si>
  <si>
    <t>PRIMERA EVALUACION</t>
  </si>
  <si>
    <t>Razonamiento logico</t>
  </si>
  <si>
    <t>Razonamiento matematico</t>
  </si>
  <si>
    <t>Trigonometria</t>
  </si>
  <si>
    <t>Algebra</t>
  </si>
  <si>
    <t>Geometria</t>
  </si>
  <si>
    <t>Aritmetica</t>
  </si>
  <si>
    <t>Razonamiento verbal</t>
  </si>
  <si>
    <t>Comprension de lectura</t>
  </si>
  <si>
    <t>Literatura</t>
  </si>
  <si>
    <t>Lenguaje</t>
  </si>
  <si>
    <t>Historia</t>
  </si>
  <si>
    <t>Geografia</t>
  </si>
  <si>
    <t>Civica</t>
  </si>
  <si>
    <t>Psicologia</t>
  </si>
  <si>
    <t>Fisica</t>
  </si>
  <si>
    <t>Quimica</t>
  </si>
  <si>
    <t>Biologia</t>
  </si>
  <si>
    <t>Ingles lectura</t>
  </si>
  <si>
    <t>Ingles Gramatica</t>
  </si>
  <si>
    <t>APELLIDOS Y NOMBRES</t>
  </si>
  <si>
    <t>PUNTAJE</t>
  </si>
  <si>
    <t>PUESTO</t>
  </si>
  <si>
    <t>ESCALA VIGESIMAL</t>
  </si>
  <si>
    <t>4A</t>
  </si>
  <si>
    <t>4B</t>
  </si>
  <si>
    <t>UGEL</t>
  </si>
  <si>
    <t>AREQUIPA NORTE</t>
  </si>
  <si>
    <t>PRIMERA EVALUACION DE CONOCIMIENTOS</t>
  </si>
  <si>
    <t>INSTITUCIÓN EDUCATIVA</t>
  </si>
  <si>
    <t>NUESTRA SEÑORA DE LOURDES</t>
  </si>
  <si>
    <t>REGISTRO DE DE NOTAS DE LA EVALUACION</t>
  </si>
  <si>
    <t>GRADO Y SECCIÓN</t>
  </si>
  <si>
    <t>4A y 4B</t>
  </si>
  <si>
    <t>Educación secundaria</t>
  </si>
  <si>
    <t>Cuarto de secundaria</t>
  </si>
  <si>
    <t>Razonamiento Logico</t>
  </si>
  <si>
    <t>Razonamiento Matematico</t>
  </si>
  <si>
    <t xml:space="preserve"> Geometria</t>
  </si>
  <si>
    <t xml:space="preserve"> Aritmetica</t>
  </si>
  <si>
    <t xml:space="preserve"> Razonamiento Verbal</t>
  </si>
  <si>
    <t xml:space="preserve"> Comprension de lectura</t>
  </si>
  <si>
    <t xml:space="preserve"> Lenguaje</t>
  </si>
  <si>
    <t xml:space="preserve"> Historia</t>
  </si>
  <si>
    <t xml:space="preserve"> Geografia</t>
  </si>
  <si>
    <t xml:space="preserve"> Civica</t>
  </si>
  <si>
    <t xml:space="preserve"> Fisica</t>
  </si>
  <si>
    <t xml:space="preserve"> Biologia</t>
  </si>
  <si>
    <t xml:space="preserve"> Ingles Lectura</t>
  </si>
  <si>
    <t xml:space="preserve"> Ingles Gramatica</t>
  </si>
  <si>
    <t>MATEMATICA</t>
  </si>
  <si>
    <t>COMUNICACIÓN</t>
  </si>
  <si>
    <t>CIENCIAS SOCIALES</t>
  </si>
  <si>
    <t>CIENCIA Y TECNOLOGIA</t>
  </si>
  <si>
    <t>INGLES</t>
  </si>
  <si>
    <t>COMUNICACION</t>
  </si>
  <si>
    <t>Razonamiento Verbal</t>
  </si>
  <si>
    <t>Ingles Lectura</t>
  </si>
  <si>
    <t>Puntaje Total</t>
  </si>
  <si>
    <t>Puesto</t>
  </si>
  <si>
    <t>Aciertos</t>
  </si>
  <si>
    <t>No Aciertos</t>
  </si>
  <si>
    <t>Matematica</t>
  </si>
  <si>
    <t>Asignatura</t>
  </si>
  <si>
    <t>Razonamiento Lógico</t>
  </si>
  <si>
    <t>Razonamiento Matemático</t>
  </si>
  <si>
    <t>Comprensiòn de lectura</t>
  </si>
  <si>
    <t xml:space="preserve">Ingles Lectura </t>
  </si>
  <si>
    <t>Ingles Gramática</t>
  </si>
  <si>
    <t>Razonamiento Lógico-aciertos</t>
  </si>
  <si>
    <t>Razonamiento Lógico- puntaje</t>
  </si>
  <si>
    <t>Razonamiento Matemático-Aciertos</t>
  </si>
  <si>
    <t>Razonamiento Matemático-Puntaje</t>
  </si>
  <si>
    <t>Trigonometria-Aciertos</t>
  </si>
  <si>
    <t>Trigonometria-Puntaje</t>
  </si>
  <si>
    <t>Algebra-Aciertos</t>
  </si>
  <si>
    <t>Algebra-Puntaje</t>
  </si>
  <si>
    <t>Geometria-Aciertos</t>
  </si>
  <si>
    <t>Geometria-Puntaje</t>
  </si>
  <si>
    <t>Aritmetica-Aciertos</t>
  </si>
  <si>
    <t>Aritmetica-Puntaje</t>
  </si>
  <si>
    <t>Razonamiento Verbal-Aciertos</t>
  </si>
  <si>
    <t>Razonamiento Verbal-Puntaje</t>
  </si>
  <si>
    <t>Comprension de lectura-Aciertos</t>
  </si>
  <si>
    <t>Comprension de lectur-Puntaje</t>
  </si>
  <si>
    <t>Literatura-Aciertos</t>
  </si>
  <si>
    <t>Literatura-Puntaje</t>
  </si>
  <si>
    <t>Lenguaje-Aciertos</t>
  </si>
  <si>
    <t>Lenguaje-Puntaje</t>
  </si>
  <si>
    <t>Historia-Aciertos</t>
  </si>
  <si>
    <t>Historia-Puntaje</t>
  </si>
  <si>
    <t>Geografia-Aciertos</t>
  </si>
  <si>
    <t>Geografia-Puntaje</t>
  </si>
  <si>
    <t>Civica-Aciertos</t>
  </si>
  <si>
    <t>Civica-Puntaje</t>
  </si>
  <si>
    <t>Psicologia-Aciertos</t>
  </si>
  <si>
    <t>Psicologia-Puntaje</t>
  </si>
  <si>
    <t>Fisica-Aciertos</t>
  </si>
  <si>
    <t>Fisica-Puntaje</t>
  </si>
  <si>
    <t>Quimica-Aciertos</t>
  </si>
  <si>
    <t>Quimica-Puntaje</t>
  </si>
  <si>
    <t>Biologia-Aciertos</t>
  </si>
  <si>
    <t>Biologia-Puntaje</t>
  </si>
  <si>
    <t>Ingles Lectura-Aciertos</t>
  </si>
  <si>
    <t>Ingles Lectura-Puntaje</t>
  </si>
  <si>
    <t xml:space="preserve">Ingles Gramatica-Aciertos </t>
  </si>
  <si>
    <t>Ingles Gramatica-Puntaje</t>
  </si>
  <si>
    <t>N°</t>
  </si>
  <si>
    <t>Apellidos y nombres de los estudiantes</t>
  </si>
  <si>
    <t>P1</t>
  </si>
  <si>
    <t>P2</t>
  </si>
  <si>
    <t>P3</t>
  </si>
  <si>
    <t>P4</t>
  </si>
  <si>
    <t>P5</t>
  </si>
  <si>
    <t>P6</t>
  </si>
  <si>
    <t>P7</t>
  </si>
  <si>
    <t>P29</t>
  </si>
  <si>
    <t>P30</t>
  </si>
  <si>
    <t>P27</t>
  </si>
  <si>
    <t>P28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</si>
  <si>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</si>
  <si>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</si>
  <si>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</si>
  <si>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</si>
  <si>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</si>
  <si>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</si>
  <si>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</si>
  <si>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</si>
  <si>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</si>
  <si>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</si>
  <si>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</si>
  <si>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P33</t>
  </si>
  <si>
    <t>P31</t>
  </si>
  <si>
    <t>P32</t>
  </si>
  <si>
    <t>P19</t>
  </si>
  <si>
    <t>P20</t>
  </si>
  <si>
    <t>P21</t>
  </si>
  <si>
    <t>P22</t>
  </si>
  <si>
    <t>P23</t>
  </si>
  <si>
    <t>P24</t>
  </si>
  <si>
    <t>P25</t>
  </si>
  <si>
    <t>P26</t>
  </si>
  <si>
    <t xml:space="preserve"> Comunicación</t>
  </si>
  <si>
    <t xml:space="preserve"> Ciencias Sociales</t>
  </si>
  <si>
    <t xml:space="preserve"> Ciencia y Tecnologia</t>
  </si>
  <si>
    <t xml:space="preserve"> Ingles</t>
  </si>
  <si>
    <t>ACIERTOS</t>
  </si>
  <si>
    <t>DESACIERTOS</t>
  </si>
  <si>
    <t>ANCCASI  VILCA  SHOFFI ELIZABETH</t>
  </si>
  <si>
    <t>ARANZAMENDI  VALDIVIA  DANITZA JHAMILEH</t>
  </si>
  <si>
    <t>BERNABEL  QUIÑONES  PAULA JOHANA</t>
  </si>
  <si>
    <t>CRUZ  HERRERA  ANA FLAVIA LUCIANA</t>
  </si>
  <si>
    <t>DELGADO  ALARCON  LUCIANA VALENTINA</t>
  </si>
  <si>
    <t>DURAND  AGÜERO  ADYELEN NATANIEL</t>
  </si>
  <si>
    <t>GONZALES  GONZALES  ADRIANA SOFIA</t>
  </si>
  <si>
    <t>HUAMANI  CONDORI  CAMILA LUCIANA</t>
  </si>
  <si>
    <t>MACHACA  MAMANI  YENIFER VALERIA</t>
  </si>
  <si>
    <t>MANRIQUE  RAMOS  ALISON ELVIRA</t>
  </si>
  <si>
    <t>MARCOS  MENDOZA  ANNELLIE CLARA</t>
  </si>
  <si>
    <t>MOLLO  QUISPE  SOPHIA NAHIARA</t>
  </si>
  <si>
    <t>PARI  QUISPE  YANERY XIOMARA</t>
  </si>
  <si>
    <t>QUISPE  CARDENAS  SOFIA REBECA</t>
  </si>
  <si>
    <t>QUISPE  OLAECHEA  LUPE GABRIELA</t>
  </si>
  <si>
    <t>RONDON  CONDORI  PAOLA NICOLE</t>
  </si>
  <si>
    <t>SALAS  SAMALVIDES  SABRINA DANIELLE</t>
  </si>
  <si>
    <t>SONCCO  MAYTA  CARLA MARYELENA</t>
  </si>
  <si>
    <t>SUAÑA  ALBERTO  VALERIA FERNANDA</t>
  </si>
  <si>
    <t>TICONA  ARAPA  XIOMARA JAZMIN</t>
  </si>
  <si>
    <t>TORRES  MAGNO  NOHEMI ANGELES</t>
  </si>
  <si>
    <t>VELASQUEZ  RAMIRES  ESTRELLA ANGELA</t>
  </si>
  <si>
    <t>ARQUE  CARI  ARIANA BRISEYDA</t>
  </si>
  <si>
    <t>CACERES  PACCO  VALERIE DAJHANNA</t>
  </si>
  <si>
    <t>CALLENOVA  HUALLPA  VALERIA FERNANDA</t>
  </si>
  <si>
    <t>CARRASCO  GILES  BELEN LUCIANA</t>
  </si>
  <si>
    <t>CHAVEZ  FLORES  MARIA FERNANDA MILAGROS</t>
  </si>
  <si>
    <t>CHOQUEHUANCA  SUMA  DANIKA YANIRA</t>
  </si>
  <si>
    <t>CONDO  LAGUNA  CAMILA NAYELY</t>
  </si>
  <si>
    <t>CONDORI  RAMIRES  HEIDY MARIA</t>
  </si>
  <si>
    <t>CURRO  TICONA  DAYAN NICOLE</t>
  </si>
  <si>
    <t>GALLARDO  ESPERILLA  CLAUDIA SOFIA</t>
  </si>
  <si>
    <t>HUAMAN  BENAVENTE  STHEFANY MILAGROS</t>
  </si>
  <si>
    <t>HUANCA  BEGAZO  KIARA EMILIA ALEXANDRA</t>
  </si>
  <si>
    <t>MAMANI  CONDORI  FATIMA LUCIA</t>
  </si>
  <si>
    <t>MUÑOZ  VALVERDE  NAYELI MARIE</t>
  </si>
  <si>
    <t>PACCORI  CUNO  MASSIEL LUANA</t>
  </si>
  <si>
    <t>PAREDES  VALENCIA  CAMILA FRANCHESCA</t>
  </si>
  <si>
    <t>PAUCAR  MAMANI  GARED CAMILA</t>
  </si>
  <si>
    <t>PEREZ  MAMANI  ANGELA MABEL</t>
  </si>
  <si>
    <t>RIOS  POSTIGO  ORIANA TAMARA</t>
  </si>
  <si>
    <t>ROJAS  HERRERA  PIERINA GEORGETTE</t>
  </si>
  <si>
    <t>SALAS  QUISPE  DULCE LUCIA</t>
  </si>
  <si>
    <t>SALINAS  MONTES  KARLA BRIDGET</t>
  </si>
  <si>
    <t>SANCHEZ  PALACIOS  VALERIE ROMINA</t>
  </si>
  <si>
    <t xml:space="preserve">ACIERTOS </t>
  </si>
  <si>
    <t xml:space="preserve">Porcentaje de aciertos y desaciertos </t>
  </si>
  <si>
    <t>C</t>
  </si>
  <si>
    <t>D</t>
  </si>
  <si>
    <t>B</t>
  </si>
  <si>
    <t>A</t>
  </si>
  <si>
    <t>E</t>
  </si>
  <si>
    <t>5A y 5B</t>
  </si>
  <si>
    <t>Quinto de secundaria</t>
  </si>
  <si>
    <t>AMUDIO  CARDENAS  MARIEL GHERMARYONI</t>
  </si>
  <si>
    <t>5A</t>
  </si>
  <si>
    <t>ARPI  MAMANI  MISHEL FAVIOLA</t>
  </si>
  <si>
    <t>BATALLANOS  QUINO  ARIANA SOFIA DEL CARMEN</t>
  </si>
  <si>
    <t>BURGOS  PALACIOS  CAMILA FERNANDA</t>
  </si>
  <si>
    <t>CABANA  MAMANI  MARGARETH VALENTINA</t>
  </si>
  <si>
    <t>CAMPOS  CARRILLO  KHIARA NICOLE</t>
  </si>
  <si>
    <t>CCAMA  GRANDE  KIARA AZUMI</t>
  </si>
  <si>
    <t>CHAMBI  MAMANI  VALERY MILAGROS</t>
  </si>
  <si>
    <t>DELGADO  PACHO  JUESLY MASSIEL XIMENA</t>
  </si>
  <si>
    <t>GONZALES  CORZO  CAMILA MILAGROS</t>
  </si>
  <si>
    <t>MAMANI  CCAMA  ADA BRYGITH</t>
  </si>
  <si>
    <t>MAMANI  COASACA  DIANA BELEN</t>
  </si>
  <si>
    <t>MENDOZA  CORIMANYA  MASSIEL LUCYA</t>
  </si>
  <si>
    <t>MEZA  MEZA  CIELO ALEXANDRA</t>
  </si>
  <si>
    <t>NAVARRO  HUILLCA  CHIARA AVRIL</t>
  </si>
  <si>
    <t>PARICAHUA  PILCO  LUZ STREYA</t>
  </si>
  <si>
    <t>QUISPE  CHAVEZ  LUISA MARIA AIMAR</t>
  </si>
  <si>
    <t>RODRIGUEZ  HUAMANI  ASTRID CELESTE</t>
  </si>
  <si>
    <t>VALENZUELA  CUERVO  CAMILA MARICELA</t>
  </si>
  <si>
    <t>VARGAS  CONZA  ALENDA JAZMIN</t>
  </si>
  <si>
    <t>YANARICO  BATALLANOS  CAREDEE CAMILA LISZY</t>
  </si>
  <si>
    <t>ALVARO  ARAOZ  MILAGROS SAMAI</t>
  </si>
  <si>
    <t>5B</t>
  </si>
  <si>
    <t>ARPITA  MAMANI  KIARA YARUSHKA GERALDYNE</t>
  </si>
  <si>
    <t>BARRANTES  HUARACALLO  LUCIANA ANHELIZ</t>
  </si>
  <si>
    <t>BEGAZO  COSI  FIORELA DAYANA</t>
  </si>
  <si>
    <t>CALCINA  USCAMAYTA  CLAUDIA STEFANNY</t>
  </si>
  <si>
    <t>CARDENAS  ALARCON  ARACELI FRANCHESKA</t>
  </si>
  <si>
    <t>CCALLA  COSCCO  NICOL JASMIN</t>
  </si>
  <si>
    <t>CENTON  MAMANI  CAMILA GEORLETTE</t>
  </si>
  <si>
    <t>CHACON  JAVIER  XUANY GRISEL</t>
  </si>
  <si>
    <t>DE LA O  ZEGARRA  MIKAELA</t>
  </si>
  <si>
    <t>HINOJOSA  NINACONDO  XIOMARA ANGELES</t>
  </si>
  <si>
    <t>MONTES  CAHUANA  CAMILA PAOLA</t>
  </si>
  <si>
    <t>PACCO  HUARANCA  MILKA ELIZABETH</t>
  </si>
  <si>
    <t>QUISPE  QUISPE  JOSELYN ALEXANDRA</t>
  </si>
  <si>
    <t>QUISPE  VARGAS  NAOMI JADE ABRIL</t>
  </si>
  <si>
    <t>ROSAS  ZEGARRA  NICOLE PAULA</t>
  </si>
  <si>
    <t>VALDERRAMA  CARDENAS  NICOLE ESTEFANY</t>
  </si>
  <si>
    <t>VELA  ALEMAN  FERNANDA VALESKA</t>
  </si>
  <si>
    <t>Ingles Gramatica-Aciertos</t>
  </si>
  <si>
    <t xml:space="preserve"> </t>
  </si>
  <si>
    <t>VIGESIMAL</t>
  </si>
  <si>
    <t>PUNTAJE FINAL</t>
  </si>
  <si>
    <t>7 DE MAYO</t>
  </si>
  <si>
    <t>RANKING</t>
  </si>
  <si>
    <t>4a</t>
  </si>
  <si>
    <t>4b</t>
  </si>
  <si>
    <t xml:space="preserve">Nuemro de aciertos y desaciertos </t>
  </si>
  <si>
    <t>RANKING-QUINTO</t>
  </si>
  <si>
    <t xml:space="preserve">APELLIDOS Y NOMBRES </t>
  </si>
  <si>
    <t xml:space="preserve">Puntaje </t>
  </si>
  <si>
    <t>Puntaje Vigesimal</t>
  </si>
  <si>
    <t xml:space="preserve">RANKING GENERAL-CUARTO AÑO DE SECUNDARIA </t>
  </si>
  <si>
    <t>APELLIDOS Y NOMBREES</t>
  </si>
  <si>
    <t xml:space="preserve">PUNTAJE </t>
  </si>
  <si>
    <t>ARITMETICA</t>
  </si>
  <si>
    <t>GEOMETRIA</t>
  </si>
  <si>
    <t xml:space="preserve">TRIGONOMETRÍA </t>
  </si>
  <si>
    <t>ALGEBRA</t>
  </si>
  <si>
    <t>FISICA</t>
  </si>
  <si>
    <t>QUIMICA</t>
  </si>
  <si>
    <t>BIOLOGIA</t>
  </si>
  <si>
    <t xml:space="preserve">PROYECTO PREUNIVERSITARIO </t>
  </si>
  <si>
    <t>TERCIO</t>
  </si>
  <si>
    <t>N° PREGUNTAS</t>
  </si>
  <si>
    <t>PESO</t>
  </si>
  <si>
    <t>ACERTADAS</t>
  </si>
  <si>
    <t>EQUIVOCADAS</t>
  </si>
  <si>
    <t>CIENCIAS</t>
  </si>
  <si>
    <t>LETRAS</t>
  </si>
  <si>
    <t>APTITUD ACADEMICA</t>
  </si>
  <si>
    <t>GRADO</t>
  </si>
  <si>
    <t xml:space="preserve">SECCIÓN </t>
  </si>
  <si>
    <t xml:space="preserve">CÓDIGO DE LA ESTUDIANTE </t>
  </si>
  <si>
    <t>categorias</t>
  </si>
  <si>
    <t>puntaje</t>
  </si>
  <si>
    <t>FECHA DEL EXAMEN</t>
  </si>
  <si>
    <t>MATEMÁTICA</t>
  </si>
  <si>
    <t>TIPO DE EXAMEN</t>
  </si>
  <si>
    <t xml:space="preserve">RESULTADOS </t>
  </si>
  <si>
    <t xml:space="preserve">RANKING DE GRADO </t>
  </si>
  <si>
    <t>PREGUNTAS TOTALES</t>
  </si>
  <si>
    <t>PREGUNTAS ACERTADAS</t>
  </si>
  <si>
    <t>Estudiar las áreas de</t>
  </si>
  <si>
    <t xml:space="preserve">y </t>
  </si>
  <si>
    <t>PREGUNTAS EQUIVOCADAS</t>
  </si>
  <si>
    <t>PORCENTAJE DE ACIERTOS</t>
  </si>
  <si>
    <t>AREAS FUERTE</t>
  </si>
  <si>
    <t xml:space="preserve">AREAS A MEJORAR </t>
  </si>
  <si>
    <t>ANÁLISIS POR ÁREA</t>
  </si>
  <si>
    <t>Aritmética</t>
  </si>
  <si>
    <t>Geometría</t>
  </si>
  <si>
    <t>Trigonometría</t>
  </si>
  <si>
    <t>Álgebra</t>
  </si>
  <si>
    <t xml:space="preserve">SUB TOTAL </t>
  </si>
  <si>
    <t>Física</t>
  </si>
  <si>
    <t>Química</t>
  </si>
  <si>
    <t>Biología</t>
  </si>
  <si>
    <t xml:space="preserve">Historia </t>
  </si>
  <si>
    <t xml:space="preserve">Geografía </t>
  </si>
  <si>
    <t>Psicología</t>
  </si>
  <si>
    <t>Educación Cívica</t>
  </si>
  <si>
    <t xml:space="preserve">Lectura Inglés </t>
  </si>
  <si>
    <t xml:space="preserve">Gramática inglés </t>
  </si>
  <si>
    <t>APTITUD ACADÉMICA</t>
  </si>
  <si>
    <t xml:space="preserve">Razonamiento Lógico </t>
  </si>
  <si>
    <t xml:space="preserve">Razonamiento Matemático </t>
  </si>
  <si>
    <t>Comprensión de lectura</t>
  </si>
  <si>
    <t xml:space="preserve">TOTAL </t>
  </si>
  <si>
    <t>Tsuki111</t>
  </si>
  <si>
    <t xml:space="preserve">ARANZAMENDI  VALDIVIA  DANITZA </t>
  </si>
  <si>
    <t>Lourdes2</t>
  </si>
  <si>
    <t>PeRlOtA2202</t>
  </si>
  <si>
    <t>Arjona24</t>
  </si>
  <si>
    <t>Valent10</t>
  </si>
  <si>
    <t>Lucca25a</t>
  </si>
  <si>
    <t>Camil1t4</t>
  </si>
  <si>
    <t>Adriana2</t>
  </si>
  <si>
    <t>Yeni2126</t>
  </si>
  <si>
    <t>Alison61</t>
  </si>
  <si>
    <t>Annellie1213</t>
  </si>
  <si>
    <t>Mis15uwu</t>
  </si>
  <si>
    <t>Rebeca04</t>
  </si>
  <si>
    <t>Migatu45</t>
  </si>
  <si>
    <t>Nicole21</t>
  </si>
  <si>
    <t>S4br1na/s</t>
  </si>
  <si>
    <t>CARl8113</t>
  </si>
  <si>
    <t>Floyd666</t>
  </si>
  <si>
    <t>Xiomara1</t>
  </si>
  <si>
    <t>Mictia00</t>
  </si>
  <si>
    <t>9Kg10Hin</t>
  </si>
  <si>
    <t>Arque119</t>
  </si>
  <si>
    <t>VALERIE3</t>
  </si>
  <si>
    <t>VdFern14</t>
  </si>
  <si>
    <t>Luci1209</t>
  </si>
  <si>
    <t>Maferx16</t>
  </si>
  <si>
    <t>Lourdes6</t>
  </si>
  <si>
    <t>Camila30</t>
  </si>
  <si>
    <t>Heidy274</t>
  </si>
  <si>
    <t>SOLa0987</t>
  </si>
  <si>
    <t>ClvUdi55</t>
  </si>
  <si>
    <t>Tefa1708</t>
  </si>
  <si>
    <t>SayKi270</t>
  </si>
  <si>
    <t>Fati2010</t>
  </si>
  <si>
    <t>Naye1511</t>
  </si>
  <si>
    <t>Pompo18k</t>
  </si>
  <si>
    <t>Camila03</t>
  </si>
  <si>
    <t>Eu272104</t>
  </si>
  <si>
    <t>Angela17</t>
  </si>
  <si>
    <t>MARI0868</t>
  </si>
  <si>
    <t>LR252701</t>
  </si>
  <si>
    <t>DulceS36</t>
  </si>
  <si>
    <t>16R0525k</t>
  </si>
  <si>
    <t>RomSP140</t>
  </si>
  <si>
    <t>Gh613655</t>
  </si>
  <si>
    <t>INeedY0u</t>
  </si>
  <si>
    <t xml:space="preserve">BATALLANOS  QUINO  ARIANA SOFIA </t>
  </si>
  <si>
    <t>Ariana16</t>
  </si>
  <si>
    <t>218Fer21</t>
  </si>
  <si>
    <t>KeybiR07</t>
  </si>
  <si>
    <t>KhiaraN4</t>
  </si>
  <si>
    <t>Azumi007</t>
  </si>
  <si>
    <t>Vm252515</t>
  </si>
  <si>
    <t>YUYUJo03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</si>
</sst>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\ AM/PM"/>
    <numFmt numFmtId="165" formatCode="0.0%"/>
  </numFmts>
  <fonts count="33">
    <font>
      <sz val="11"/>
      <color theme="1"/>
      <name val="Aptos Narrow"/>
      <charset val="134"/>
      <scheme val="minor"/>
    </font>
    <font>
      <b/>
      <sz val="16"/>
      <color theme="1"/>
      <name val="ADLaM Display"/>
      <charset val="134"/>
    </font>
    <font>
      <b/>
      <sz val="11"/>
      <color theme="1"/>
      <name val="Aptos Narrow"/>
      <charset val="134"/>
      <scheme val="minor"/>
    </font>
    <font>
      <sz val="12"/>
      <color theme="1"/>
      <name val="Aptos Narrow"/>
      <charset val="134"/>
      <scheme val="minor"/>
    </font>
    <font>
      <sz val="11"/>
      <color theme="1"/>
      <name val="Aptos Narrow"/>
      <charset val="134"/>
      <scheme val="minor"/>
    </font>
    <font>
      <b/>
      <sz val="14"/>
      <color theme="1"/>
      <name val="Aptos Narrow"/>
      <charset val="134"/>
      <scheme val="minor"/>
    </font>
    <font>
      <b/>
      <sz val="12"/>
      <color theme="1"/>
      <name val="Aptos Narrow"/>
      <charset val="134"/>
      <scheme val="minor"/>
    </font>
    <font>
      <b/>
      <sz val="16"/>
      <color theme="1"/>
      <name val="Aptos Narrow"/>
      <charset val="134"/>
      <scheme val="minor"/>
    </font>
    <font>
      <b/>
      <sz val="14"/>
      <color theme="0"/>
      <name val="Aptos Narrow"/>
      <charset val="134"/>
      <scheme val="minor"/>
    </font>
    <font>
      <b/>
      <sz val="20"/>
      <color theme="1"/>
      <name val="Aptos Narrow"/>
      <charset val="134"/>
      <scheme val="minor"/>
    </font>
    <font>
      <b/>
      <sz val="16"/>
      <color theme="0"/>
      <name val="Aptos Narrow"/>
      <charset val="134"/>
      <scheme val="minor"/>
    </font>
    <font>
      <b/>
      <sz val="20"/>
      <color theme="0"/>
      <name val="Aptos Narrow"/>
      <charset val="134"/>
      <scheme val="minor"/>
    </font>
    <font>
      <sz val="11"/>
      <color rgb="FF000000"/>
      <name val="Calibri"/>
      <family val="2"/>
    </font>
    <font>
      <sz val="9"/>
      <color rgb="FF363435"/>
      <name val="Times New Roman"/>
      <family val="1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b/>
      <sz val="12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b/>
      <sz val="20"/>
      <color rgb="FF0070C0"/>
      <name val="Calibri"/>
      <family val="2"/>
    </font>
    <font>
      <sz val="13"/>
      <color rgb="FFFDFDFD"/>
      <name val="Times New Roman"/>
      <family val="1"/>
    </font>
    <font>
      <sz val="11"/>
      <name val="Aptos Narrow"/>
      <charset val="134"/>
      <scheme val="minor"/>
    </font>
    <font>
      <sz val="13"/>
      <name val="Times New Roman"/>
      <family val="1"/>
    </font>
    <font>
      <sz val="13"/>
      <color theme="1"/>
      <name val="Times New Roman"/>
      <family val="1"/>
    </font>
    <font>
      <sz val="10"/>
      <color rgb="FF363435"/>
      <name val="Times New Roman"/>
      <family val="1"/>
    </font>
    <font>
      <sz val="12"/>
      <color rgb="FF000000"/>
      <name val="Arial Narrow"/>
      <family val="2"/>
    </font>
    <font>
      <b/>
      <sz val="18"/>
      <color rgb="FF000000"/>
      <name val="Calibri"/>
      <family val="2"/>
    </font>
    <font>
      <b/>
      <sz val="16"/>
      <color rgb="FFFF0000"/>
      <name val="Calibri"/>
      <family val="2"/>
    </font>
    <font>
      <sz val="13"/>
      <color rgb="FFFF0000"/>
      <name val="Times New Roman"/>
      <family val="1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6100"/>
      <name val="Aptos Narrow"/>
      <charset val="134"/>
      <scheme val="minor"/>
    </font>
  </fonts>
  <fills count="68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89992980742820516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9B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03D7E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EBD9E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rgb="FFC6EFCE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03D7E"/>
      </left>
      <right style="thin">
        <color rgb="FFB03D7E"/>
      </right>
      <top/>
      <bottom style="thin">
        <color rgb="FFB03D7E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03D7E"/>
      </left>
      <right style="thin">
        <color rgb="FFB03D7E"/>
      </right>
      <top style="thin">
        <color rgb="FFB03D7E"/>
      </top>
      <bottom style="thin">
        <color rgb="FFB03D7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03D7E"/>
      </left>
      <right/>
      <top/>
      <bottom style="thin">
        <color rgb="FFB03D7E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rgb="FFB03D7E"/>
      </right>
      <top/>
      <bottom/>
      <diagonal/>
    </border>
    <border>
      <left style="thin">
        <color rgb="FFB03D7E"/>
      </left>
      <right style="thin">
        <color rgb="FFB03D7E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B03D7E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651">
    <xf numFmtId="0" fontId="0" fillId="0" borderId="0" xfId="0"/>
    <xf numFmtId="0" fontId="2" fillId="5" borderId="4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" fontId="3" fillId="7" borderId="6" xfId="0" applyNumberFormat="1" applyFont="1" applyFill="1" applyBorder="1" applyAlignment="1" applyProtection="1">
      <alignment horizontal="center" vertical="center"/>
      <protection locked="0"/>
    </xf>
    <xf numFmtId="0" fontId="2" fillId="9" borderId="4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11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3" borderId="4" xfId="0" applyFill="1" applyBorder="1"/>
    <xf numFmtId="0" fontId="6" fillId="17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5" fillId="18" borderId="4" xfId="0" applyFont="1" applyFill="1" applyBorder="1" applyAlignment="1">
      <alignment horizontal="center" vertical="center"/>
    </xf>
    <xf numFmtId="0" fontId="5" fillId="19" borderId="4" xfId="0" applyFont="1" applyFill="1" applyBorder="1" applyAlignment="1">
      <alignment horizontal="center" vertical="center"/>
    </xf>
    <xf numFmtId="0" fontId="8" fillId="20" borderId="4" xfId="0" applyFont="1" applyFill="1" applyBorder="1" applyAlignment="1">
      <alignment horizontal="center" vertical="center"/>
    </xf>
    <xf numFmtId="0" fontId="9" fillId="17" borderId="4" xfId="0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/>
    </xf>
    <xf numFmtId="2" fontId="10" fillId="21" borderId="3" xfId="0" applyNumberFormat="1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9" fontId="0" fillId="0" borderId="0" xfId="1" applyFont="1" applyAlignment="1"/>
    <xf numFmtId="0" fontId="0" fillId="22" borderId="4" xfId="0" applyFill="1" applyBorder="1"/>
    <xf numFmtId="0" fontId="0" fillId="23" borderId="4" xfId="0" applyFill="1" applyBorder="1"/>
    <xf numFmtId="0" fontId="0" fillId="24" borderId="4" xfId="0" applyFill="1" applyBorder="1"/>
    <xf numFmtId="0" fontId="0" fillId="25" borderId="4" xfId="0" applyFill="1" applyBorder="1"/>
    <xf numFmtId="0" fontId="0" fillId="25" borderId="1" xfId="0" applyFill="1" applyBorder="1"/>
    <xf numFmtId="0" fontId="0" fillId="7" borderId="4" xfId="0" applyFill="1" applyBorder="1"/>
    <xf numFmtId="0" fontId="0" fillId="24" borderId="1" xfId="0" applyFill="1" applyBorder="1"/>
    <xf numFmtId="0" fontId="4" fillId="0" borderId="0" xfId="0" applyFont="1"/>
    <xf numFmtId="0" fontId="4" fillId="0" borderId="4" xfId="0" applyFont="1" applyBorder="1"/>
    <xf numFmtId="0" fontId="0" fillId="0" borderId="4" xfId="0" applyBorder="1"/>
    <xf numFmtId="0" fontId="0" fillId="26" borderId="0" xfId="0" applyFill="1"/>
    <xf numFmtId="0" fontId="0" fillId="27" borderId="4" xfId="0" applyFill="1" applyBorder="1"/>
    <xf numFmtId="0" fontId="0" fillId="0" borderId="4" xfId="0" applyBorder="1" applyAlignment="1">
      <alignment horizontal="center"/>
    </xf>
    <xf numFmtId="1" fontId="0" fillId="0" borderId="4" xfId="0" applyNumberFormat="1" applyBorder="1"/>
    <xf numFmtId="0" fontId="12" fillId="0" borderId="0" xfId="0" applyFont="1"/>
    <xf numFmtId="0" fontId="12" fillId="29" borderId="23" xfId="0" applyFont="1" applyFill="1" applyBorder="1"/>
    <xf numFmtId="0" fontId="13" fillId="29" borderId="23" xfId="0" applyFont="1" applyFill="1" applyBorder="1" applyAlignment="1">
      <alignment horizontal="left" vertical="center"/>
    </xf>
    <xf numFmtId="0" fontId="12" fillId="29" borderId="23" xfId="0" applyFont="1" applyFill="1" applyBorder="1" applyAlignment="1">
      <alignment horizontal="center" textRotation="90"/>
    </xf>
    <xf numFmtId="0" fontId="12" fillId="29" borderId="4" xfId="0" applyFont="1" applyFill="1" applyBorder="1"/>
    <xf numFmtId="0" fontId="13" fillId="0" borderId="24" xfId="0" applyFont="1" applyBorder="1" applyAlignment="1">
      <alignment horizontal="center" vertical="center"/>
    </xf>
    <xf numFmtId="0" fontId="14" fillId="0" borderId="25" xfId="0" applyFont="1" applyBorder="1"/>
    <xf numFmtId="0" fontId="14" fillId="0" borderId="23" xfId="0" applyFont="1" applyBorder="1"/>
    <xf numFmtId="0" fontId="12" fillId="6" borderId="23" xfId="0" applyFont="1" applyFill="1" applyBorder="1"/>
    <xf numFmtId="0" fontId="12" fillId="30" borderId="23" xfId="0" applyFont="1" applyFill="1" applyBorder="1"/>
    <xf numFmtId="0" fontId="13" fillId="0" borderId="26" xfId="0" applyFont="1" applyBorder="1" applyAlignment="1">
      <alignment horizontal="center" vertical="center"/>
    </xf>
    <xf numFmtId="0" fontId="14" fillId="0" borderId="27" xfId="0" applyFont="1" applyBorder="1"/>
    <xf numFmtId="0" fontId="14" fillId="0" borderId="4" xfId="0" applyFont="1" applyBorder="1"/>
    <xf numFmtId="0" fontId="12" fillId="30" borderId="4" xfId="0" applyFont="1" applyFill="1" applyBorder="1"/>
    <xf numFmtId="0" fontId="15" fillId="0" borderId="0" xfId="0" applyFont="1" applyAlignment="1">
      <alignment vertical="top" wrapText="1"/>
    </xf>
    <xf numFmtId="0" fontId="12" fillId="29" borderId="16" xfId="0" applyFont="1" applyFill="1" applyBorder="1"/>
    <xf numFmtId="0" fontId="16" fillId="29" borderId="28" xfId="0" applyFont="1" applyFill="1" applyBorder="1" applyAlignment="1">
      <alignment wrapText="1"/>
    </xf>
    <xf numFmtId="0" fontId="12" fillId="32" borderId="0" xfId="0" applyFont="1" applyFill="1"/>
    <xf numFmtId="0" fontId="12" fillId="7" borderId="0" xfId="0" applyFont="1" applyFill="1"/>
    <xf numFmtId="0" fontId="12" fillId="33" borderId="4" xfId="0" applyFont="1" applyFill="1" applyBorder="1" applyAlignment="1">
      <alignment horizontal="right"/>
    </xf>
    <xf numFmtId="0" fontId="12" fillId="7" borderId="4" xfId="0" applyFont="1" applyFill="1" applyBorder="1" applyAlignment="1">
      <alignment horizontal="center"/>
    </xf>
    <xf numFmtId="0" fontId="12" fillId="34" borderId="23" xfId="0" applyFont="1" applyFill="1" applyBorder="1" applyAlignment="1">
      <alignment horizontal="right"/>
    </xf>
    <xf numFmtId="0" fontId="17" fillId="11" borderId="0" xfId="0" applyFont="1" applyFill="1"/>
    <xf numFmtId="0" fontId="25" fillId="41" borderId="24" xfId="0" applyFont="1" applyFill="1" applyBorder="1" applyAlignment="1">
      <alignment horizontal="center" vertical="center"/>
    </xf>
    <xf numFmtId="0" fontId="13" fillId="41" borderId="38" xfId="0" applyFont="1" applyFill="1" applyBorder="1" applyAlignment="1">
      <alignment horizontal="left" vertical="center"/>
    </xf>
    <xf numFmtId="0" fontId="13" fillId="41" borderId="0" xfId="0" applyFont="1" applyFill="1" applyAlignment="1">
      <alignment horizontal="left" vertical="center"/>
    </xf>
    <xf numFmtId="0" fontId="26" fillId="42" borderId="39" xfId="4" applyFont="1" applyFill="1" applyBorder="1" applyAlignment="1">
      <alignment horizontal="center" vertical="center"/>
    </xf>
    <xf numFmtId="0" fontId="26" fillId="42" borderId="40" xfId="4" applyFont="1" applyFill="1" applyBorder="1" applyAlignment="1">
      <alignment vertical="center"/>
    </xf>
    <xf numFmtId="0" fontId="26" fillId="42" borderId="41" xfId="4" applyFont="1" applyFill="1" applyBorder="1" applyAlignment="1">
      <alignment vertical="center"/>
    </xf>
    <xf numFmtId="0" fontId="26" fillId="42" borderId="39" xfId="4" applyFont="1" applyFill="1" applyBorder="1" applyAlignment="1">
      <alignment horizontal="center" vertical="center" wrapText="1"/>
    </xf>
    <xf numFmtId="0" fontId="13" fillId="43" borderId="26" xfId="0" applyFont="1" applyFill="1" applyBorder="1" applyAlignment="1">
      <alignment horizontal="center" vertical="center"/>
    </xf>
    <xf numFmtId="0" fontId="14" fillId="43" borderId="42" xfId="4" applyFont="1" applyFill="1" applyBorder="1"/>
    <xf numFmtId="0" fontId="12" fillId="44" borderId="4" xfId="4" applyFill="1" applyBorder="1"/>
    <xf numFmtId="0" fontId="14" fillId="43" borderId="43" xfId="4" applyFont="1" applyFill="1" applyBorder="1"/>
    <xf numFmtId="0" fontId="14" fillId="43" borderId="4" xfId="4" applyFont="1" applyFill="1" applyBorder="1"/>
    <xf numFmtId="0" fontId="14" fillId="43" borderId="44" xfId="4" applyFont="1" applyFill="1" applyBorder="1"/>
    <xf numFmtId="0" fontId="12" fillId="7" borderId="4" xfId="0" applyFont="1" applyFill="1" applyBorder="1"/>
    <xf numFmtId="0" fontId="12" fillId="28" borderId="4" xfId="0" applyFont="1" applyFill="1" applyBorder="1"/>
    <xf numFmtId="0" fontId="12" fillId="31" borderId="4" xfId="0" applyFont="1" applyFill="1" applyBorder="1"/>
    <xf numFmtId="9" fontId="12" fillId="31" borderId="4" xfId="1" applyFont="1" applyFill="1" applyBorder="1" applyAlignment="1"/>
    <xf numFmtId="9" fontId="12" fillId="28" borderId="4" xfId="1" applyFont="1" applyFill="1" applyBorder="1" applyAlignment="1"/>
    <xf numFmtId="0" fontId="26" fillId="50" borderId="39" xfId="4" applyFont="1" applyFill="1" applyBorder="1" applyAlignment="1">
      <alignment horizontal="center" vertical="center" wrapText="1"/>
    </xf>
    <xf numFmtId="0" fontId="12" fillId="34" borderId="4" xfId="4" applyFill="1" applyBorder="1"/>
    <xf numFmtId="0" fontId="26" fillId="16" borderId="48" xfId="4" applyFont="1" applyFill="1" applyBorder="1" applyAlignment="1">
      <alignment horizontal="center" vertical="center" wrapText="1"/>
    </xf>
    <xf numFmtId="0" fontId="26" fillId="16" borderId="49" xfId="4" applyFont="1" applyFill="1" applyBorder="1" applyAlignment="1">
      <alignment horizontal="center" vertical="center" wrapText="1"/>
    </xf>
    <xf numFmtId="0" fontId="12" fillId="16" borderId="4" xfId="4" applyFill="1" applyBorder="1"/>
    <xf numFmtId="0" fontId="26" fillId="11" borderId="51" xfId="4" applyFont="1" applyFill="1" applyBorder="1" applyAlignment="1">
      <alignment horizontal="center" vertical="center" wrapText="1"/>
    </xf>
    <xf numFmtId="0" fontId="26" fillId="11" borderId="29" xfId="4" applyFont="1" applyFill="1" applyBorder="1" applyAlignment="1">
      <alignment horizontal="center" vertical="center" wrapText="1"/>
    </xf>
    <xf numFmtId="0" fontId="12" fillId="29" borderId="4" xfId="4" applyFill="1" applyBorder="1"/>
    <xf numFmtId="0" fontId="27" fillId="0" borderId="4" xfId="0" applyFont="1" applyBorder="1" applyAlignment="1">
      <alignment horizontal="center"/>
    </xf>
    <xf numFmtId="0" fontId="12" fillId="0" borderId="4" xfId="0" applyFont="1" applyBorder="1"/>
    <xf numFmtId="0" fontId="28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6" fillId="46" borderId="29" xfId="4" applyFont="1" applyFill="1" applyBorder="1" applyAlignment="1">
      <alignment horizontal="center" vertical="center" wrapText="1"/>
    </xf>
    <xf numFmtId="0" fontId="26" fillId="46" borderId="14" xfId="4" applyFont="1" applyFill="1" applyBorder="1" applyAlignment="1">
      <alignment horizontal="center" vertical="center" wrapText="1"/>
    </xf>
    <xf numFmtId="0" fontId="12" fillId="17" borderId="4" xfId="4" applyFill="1" applyBorder="1"/>
    <xf numFmtId="0" fontId="12" fillId="44" borderId="23" xfId="0" applyFont="1" applyFill="1" applyBorder="1" applyAlignment="1">
      <alignment horizontal="left"/>
    </xf>
    <xf numFmtId="0" fontId="12" fillId="34" borderId="23" xfId="0" applyFont="1" applyFill="1" applyBorder="1" applyAlignment="1">
      <alignment horizontal="left"/>
    </xf>
    <xf numFmtId="0" fontId="12" fillId="33" borderId="23" xfId="0" applyFont="1" applyFill="1" applyBorder="1" applyAlignment="1">
      <alignment horizontal="left"/>
    </xf>
    <xf numFmtId="0" fontId="12" fillId="29" borderId="23" xfId="0" applyFont="1" applyFill="1" applyBorder="1" applyAlignment="1">
      <alignment horizontal="left"/>
    </xf>
    <xf numFmtId="0" fontId="12" fillId="61" borderId="23" xfId="0" applyFont="1" applyFill="1" applyBorder="1" applyAlignment="1">
      <alignment horizontal="left"/>
    </xf>
    <xf numFmtId="0" fontId="12" fillId="39" borderId="4" xfId="0" applyFont="1" applyFill="1" applyBorder="1"/>
    <xf numFmtId="0" fontId="12" fillId="16" borderId="4" xfId="0" applyFont="1" applyFill="1" applyBorder="1"/>
    <xf numFmtId="0" fontId="12" fillId="9" borderId="4" xfId="0" applyFont="1" applyFill="1" applyBorder="1"/>
    <xf numFmtId="0" fontId="12" fillId="34" borderId="4" xfId="0" applyFont="1" applyFill="1" applyBorder="1"/>
    <xf numFmtId="0" fontId="12" fillId="62" borderId="4" xfId="0" applyFont="1" applyFill="1" applyBorder="1"/>
    <xf numFmtId="0" fontId="12" fillId="50" borderId="4" xfId="0" applyFont="1" applyFill="1" applyBorder="1"/>
    <xf numFmtId="0" fontId="12" fillId="44" borderId="4" xfId="0" applyFont="1" applyFill="1" applyBorder="1"/>
    <xf numFmtId="0" fontId="12" fillId="65" borderId="4" xfId="0" applyFont="1" applyFill="1" applyBorder="1"/>
    <xf numFmtId="0" fontId="12" fillId="53" borderId="4" xfId="0" applyFont="1" applyFill="1" applyBorder="1"/>
    <xf numFmtId="0" fontId="12" fillId="58" borderId="4" xfId="0" applyFont="1" applyFill="1" applyBorder="1"/>
    <xf numFmtId="0" fontId="12" fillId="33" borderId="4" xfId="0" applyFont="1" applyFill="1" applyBorder="1"/>
    <xf numFmtId="0" fontId="12" fillId="7" borderId="23" xfId="0" applyFont="1" applyFill="1" applyBorder="1"/>
    <xf numFmtId="0" fontId="12" fillId="33" borderId="23" xfId="0" applyFont="1" applyFill="1" applyBorder="1"/>
    <xf numFmtId="0" fontId="12" fillId="37" borderId="0" xfId="0" applyFont="1" applyFill="1" applyAlignment="1">
      <alignment horizontal="center" textRotation="90"/>
    </xf>
    <xf numFmtId="165" fontId="12" fillId="0" borderId="4" xfId="1" applyNumberFormat="1" applyFont="1" applyBorder="1" applyAlignment="1"/>
    <xf numFmtId="0" fontId="12" fillId="27" borderId="4" xfId="0" applyFont="1" applyFill="1" applyBorder="1"/>
    <xf numFmtId="0" fontId="12" fillId="0" borderId="4" xfId="0" applyFont="1" applyBorder="1" applyAlignment="1" applyProtection="1">
      <alignment horizontal="center"/>
      <protection locked="0"/>
    </xf>
    <xf numFmtId="9" fontId="12" fillId="0" borderId="0" xfId="1" applyFont="1" applyFill="1" applyAlignment="1"/>
    <xf numFmtId="0" fontId="12" fillId="22" borderId="4" xfId="0" applyFont="1" applyFill="1" applyBorder="1"/>
    <xf numFmtId="0" fontId="12" fillId="23" borderId="4" xfId="0" applyFont="1" applyFill="1" applyBorder="1"/>
    <xf numFmtId="0" fontId="12" fillId="25" borderId="4" xfId="0" applyFont="1" applyFill="1" applyBorder="1"/>
    <xf numFmtId="0" fontId="12" fillId="43" borderId="4" xfId="0" applyFont="1" applyFill="1" applyBorder="1"/>
    <xf numFmtId="0" fontId="12" fillId="66" borderId="4" xfId="0" applyFont="1" applyFill="1" applyBorder="1"/>
    <xf numFmtId="0" fontId="12" fillId="15" borderId="4" xfId="0" applyFont="1" applyFill="1" applyBorder="1"/>
    <xf numFmtId="0" fontId="12" fillId="24" borderId="4" xfId="0" applyFont="1" applyFill="1" applyBorder="1"/>
    <xf numFmtId="0" fontId="12" fillId="66" borderId="0" xfId="0" applyFont="1" applyFill="1"/>
    <xf numFmtId="0" fontId="12" fillId="0" borderId="0" xfId="4"/>
    <xf numFmtId="0" fontId="17" fillId="11" borderId="0" xfId="4" applyFont="1" applyFill="1"/>
    <xf numFmtId="0" fontId="25" fillId="41" borderId="24" xfId="4" applyFont="1" applyFill="1" applyBorder="1" applyAlignment="1">
      <alignment horizontal="center" vertical="center"/>
    </xf>
    <xf numFmtId="0" fontId="13" fillId="41" borderId="38" xfId="4" applyFont="1" applyFill="1" applyBorder="1" applyAlignment="1">
      <alignment horizontal="left" vertical="center"/>
    </xf>
    <xf numFmtId="0" fontId="13" fillId="41" borderId="0" xfId="4" applyFont="1" applyFill="1" applyAlignment="1">
      <alignment horizontal="left" vertical="center"/>
    </xf>
    <xf numFmtId="0" fontId="13" fillId="0" borderId="26" xfId="4" applyFont="1" applyBorder="1" applyAlignment="1">
      <alignment horizontal="center" vertical="center"/>
    </xf>
    <xf numFmtId="0" fontId="14" fillId="0" borderId="27" xfId="4" applyFont="1" applyBorder="1"/>
    <xf numFmtId="0" fontId="14" fillId="0" borderId="4" xfId="4" applyFont="1" applyBorder="1"/>
    <xf numFmtId="0" fontId="20" fillId="0" borderId="0" xfId="4" applyFont="1" applyAlignment="1">
      <alignment horizontal="center"/>
    </xf>
    <xf numFmtId="0" fontId="12" fillId="39" borderId="4" xfId="4" applyFill="1" applyBorder="1"/>
    <xf numFmtId="0" fontId="14" fillId="0" borderId="42" xfId="4" applyFont="1" applyBorder="1"/>
    <xf numFmtId="0" fontId="14" fillId="0" borderId="43" xfId="4" applyFont="1" applyBorder="1"/>
    <xf numFmtId="0" fontId="14" fillId="0" borderId="44" xfId="4" applyFont="1" applyBorder="1"/>
    <xf numFmtId="0" fontId="13" fillId="0" borderId="0" xfId="4" applyFont="1" applyAlignment="1">
      <alignment horizontal="center" vertical="center"/>
    </xf>
    <xf numFmtId="0" fontId="14" fillId="0" borderId="0" xfId="4" applyFont="1"/>
    <xf numFmtId="0" fontId="12" fillId="7" borderId="4" xfId="4" applyFill="1" applyBorder="1"/>
    <xf numFmtId="0" fontId="12" fillId="28" borderId="4" xfId="4" applyFill="1" applyBorder="1"/>
    <xf numFmtId="0" fontId="12" fillId="31" borderId="4" xfId="4" applyFill="1" applyBorder="1"/>
    <xf numFmtId="9" fontId="0" fillId="31" borderId="4" xfId="5" applyFont="1" applyFill="1" applyBorder="1"/>
    <xf numFmtId="9" fontId="0" fillId="28" borderId="4" xfId="5" applyFont="1" applyFill="1" applyBorder="1"/>
    <xf numFmtId="0" fontId="27" fillId="0" borderId="4" xfId="4" applyFont="1" applyBorder="1" applyAlignment="1">
      <alignment horizontal="center"/>
    </xf>
    <xf numFmtId="0" fontId="12" fillId="0" borderId="4" xfId="4" applyBorder="1"/>
    <xf numFmtId="0" fontId="28" fillId="0" borderId="4" xfId="4" applyFont="1" applyBorder="1" applyAlignment="1">
      <alignment horizontal="center"/>
    </xf>
    <xf numFmtId="0" fontId="19" fillId="0" borderId="4" xfId="4" applyFont="1" applyBorder="1" applyAlignment="1">
      <alignment horizontal="center"/>
    </xf>
    <xf numFmtId="0" fontId="12" fillId="44" borderId="23" xfId="4" applyFill="1" applyBorder="1" applyAlignment="1">
      <alignment horizontal="left"/>
    </xf>
    <xf numFmtId="0" fontId="12" fillId="34" borderId="23" xfId="4" applyFill="1" applyBorder="1" applyAlignment="1">
      <alignment horizontal="left"/>
    </xf>
    <xf numFmtId="0" fontId="12" fillId="33" borderId="23" xfId="4" applyFill="1" applyBorder="1" applyAlignment="1">
      <alignment horizontal="left"/>
    </xf>
    <xf numFmtId="0" fontId="12" fillId="29" borderId="23" xfId="4" applyFill="1" applyBorder="1" applyAlignment="1">
      <alignment horizontal="left"/>
    </xf>
    <xf numFmtId="0" fontId="12" fillId="61" borderId="23" xfId="4" applyFill="1" applyBorder="1" applyAlignment="1">
      <alignment horizontal="left"/>
    </xf>
    <xf numFmtId="0" fontId="12" fillId="9" borderId="4" xfId="4" applyFill="1" applyBorder="1"/>
    <xf numFmtId="0" fontId="12" fillId="62" borderId="4" xfId="4" applyFill="1" applyBorder="1"/>
    <xf numFmtId="0" fontId="12" fillId="50" borderId="4" xfId="4" applyFill="1" applyBorder="1"/>
    <xf numFmtId="0" fontId="12" fillId="65" borderId="4" xfId="4" applyFill="1" applyBorder="1"/>
    <xf numFmtId="0" fontId="12" fillId="53" borderId="4" xfId="4" applyFill="1" applyBorder="1"/>
    <xf numFmtId="0" fontId="12" fillId="58" borderId="4" xfId="4" applyFill="1" applyBorder="1"/>
    <xf numFmtId="0" fontId="12" fillId="33" borderId="4" xfId="4" applyFill="1" applyBorder="1"/>
    <xf numFmtId="0" fontId="12" fillId="7" borderId="23" xfId="4" applyFill="1" applyBorder="1"/>
    <xf numFmtId="0" fontId="12" fillId="33" borderId="23" xfId="4" applyFill="1" applyBorder="1"/>
    <xf numFmtId="0" fontId="12" fillId="37" borderId="0" xfId="4" applyFill="1" applyAlignment="1">
      <alignment horizontal="center" textRotation="90"/>
    </xf>
    <xf numFmtId="165" fontId="0" fillId="0" borderId="4" xfId="5" applyNumberFormat="1" applyFont="1" applyBorder="1"/>
    <xf numFmtId="0" fontId="12" fillId="29" borderId="36" xfId="4" applyFill="1" applyBorder="1"/>
    <xf numFmtId="0" fontId="12" fillId="29" borderId="21" xfId="4" applyFill="1" applyBorder="1"/>
    <xf numFmtId="0" fontId="12" fillId="6" borderId="4" xfId="4" applyFill="1" applyBorder="1"/>
    <xf numFmtId="0" fontId="12" fillId="0" borderId="23" xfId="4" applyBorder="1"/>
    <xf numFmtId="0" fontId="12" fillId="6" borderId="23" xfId="4" applyFill="1" applyBorder="1"/>
    <xf numFmtId="0" fontId="15" fillId="0" borderId="0" xfId="4" applyFont="1" applyAlignment="1">
      <alignment vertical="top" wrapText="1"/>
    </xf>
    <xf numFmtId="0" fontId="12" fillId="29" borderId="35" xfId="4" applyFill="1" applyBorder="1"/>
    <xf numFmtId="0" fontId="15" fillId="29" borderId="28" xfId="4" applyFont="1" applyFill="1" applyBorder="1" applyAlignment="1">
      <alignment vertical="center" wrapText="1"/>
    </xf>
    <xf numFmtId="0" fontId="12" fillId="32" borderId="0" xfId="4" applyFill="1"/>
    <xf numFmtId="0" fontId="12" fillId="7" borderId="0" xfId="4" applyFill="1"/>
    <xf numFmtId="0" fontId="12" fillId="34" borderId="23" xfId="4" applyFill="1" applyBorder="1"/>
    <xf numFmtId="0" fontId="12" fillId="28" borderId="20" xfId="4" applyFill="1" applyBorder="1" applyAlignment="1">
      <alignment horizontal="center" vertical="center"/>
    </xf>
    <xf numFmtId="0" fontId="12" fillId="28" borderId="21" xfId="4" applyFill="1" applyBorder="1" applyAlignment="1">
      <alignment horizontal="center" vertical="center"/>
    </xf>
    <xf numFmtId="0" fontId="12" fillId="28" borderId="22" xfId="4" applyFill="1" applyBorder="1" applyAlignment="1">
      <alignment horizontal="center" vertical="center"/>
    </xf>
    <xf numFmtId="0" fontId="12" fillId="31" borderId="20" xfId="4" applyFill="1" applyBorder="1" applyAlignment="1">
      <alignment horizontal="center" wrapText="1"/>
    </xf>
    <xf numFmtId="0" fontId="12" fillId="31" borderId="21" xfId="4" applyFill="1" applyBorder="1" applyAlignment="1">
      <alignment horizontal="center" wrapText="1"/>
    </xf>
    <xf numFmtId="0" fontId="12" fillId="31" borderId="22" xfId="4" applyFill="1" applyBorder="1" applyAlignment="1">
      <alignment horizontal="center" wrapText="1"/>
    </xf>
    <xf numFmtId="0" fontId="21" fillId="36" borderId="14" xfId="4" applyFont="1" applyFill="1" applyBorder="1" applyAlignment="1">
      <alignment horizontal="center" vertical="center" wrapText="1"/>
    </xf>
    <xf numFmtId="0" fontId="21" fillId="36" borderId="0" xfId="4" applyFont="1" applyFill="1" applyAlignment="1">
      <alignment horizontal="center" vertical="center" wrapText="1"/>
    </xf>
    <xf numFmtId="0" fontId="21" fillId="36" borderId="31" xfId="4" applyFont="1" applyFill="1" applyBorder="1" applyAlignment="1">
      <alignment horizontal="center" vertical="center" wrapText="1"/>
    </xf>
    <xf numFmtId="0" fontId="24" fillId="47" borderId="33" xfId="4" applyFont="1" applyFill="1" applyBorder="1" applyAlignment="1">
      <alignment horizontal="center" vertical="center" textRotation="90" wrapText="1"/>
    </xf>
    <xf numFmtId="0" fontId="24" fillId="47" borderId="31" xfId="4" applyFont="1" applyFill="1" applyBorder="1" applyAlignment="1">
      <alignment horizontal="center" vertical="center" textRotation="90" wrapText="1"/>
    </xf>
    <xf numFmtId="0" fontId="24" fillId="47" borderId="36" xfId="4" applyFont="1" applyFill="1" applyBorder="1" applyAlignment="1">
      <alignment horizontal="center" vertical="center" textRotation="90" wrapText="1"/>
    </xf>
    <xf numFmtId="0" fontId="24" fillId="47" borderId="46" xfId="4" applyFont="1" applyFill="1" applyBorder="1" applyAlignment="1">
      <alignment horizontal="center" vertical="center" textRotation="90" wrapText="1"/>
    </xf>
    <xf numFmtId="0" fontId="24" fillId="48" borderId="33" xfId="4" applyFont="1" applyFill="1" applyBorder="1" applyAlignment="1">
      <alignment horizontal="center" vertical="center" textRotation="90" wrapText="1"/>
    </xf>
    <xf numFmtId="0" fontId="24" fillId="48" borderId="31" xfId="4" applyFont="1" applyFill="1" applyBorder="1" applyAlignment="1">
      <alignment horizontal="center" vertical="center" textRotation="90" wrapText="1"/>
    </xf>
    <xf numFmtId="0" fontId="24" fillId="48" borderId="36" xfId="4" applyFont="1" applyFill="1" applyBorder="1" applyAlignment="1">
      <alignment horizontal="center" vertical="center" textRotation="90" wrapText="1"/>
    </xf>
    <xf numFmtId="0" fontId="24" fillId="48" borderId="46" xfId="4" applyFont="1" applyFill="1" applyBorder="1" applyAlignment="1">
      <alignment horizontal="center" vertical="center" textRotation="90" wrapText="1"/>
    </xf>
    <xf numFmtId="0" fontId="23" fillId="49" borderId="33" xfId="4" applyFont="1" applyFill="1" applyBorder="1" applyAlignment="1">
      <alignment horizontal="center" vertical="center" textRotation="90" wrapText="1"/>
    </xf>
    <xf numFmtId="0" fontId="23" fillId="49" borderId="31" xfId="4" applyFont="1" applyFill="1" applyBorder="1" applyAlignment="1">
      <alignment horizontal="center" vertical="center" textRotation="90" wrapText="1"/>
    </xf>
    <xf numFmtId="0" fontId="23" fillId="49" borderId="36" xfId="4" applyFont="1" applyFill="1" applyBorder="1" applyAlignment="1">
      <alignment horizontal="center" vertical="center" textRotation="90" wrapText="1"/>
    </xf>
    <xf numFmtId="0" fontId="23" fillId="49" borderId="46" xfId="4" applyFont="1" applyFill="1" applyBorder="1" applyAlignment="1">
      <alignment horizontal="center" vertical="center" textRotation="90" wrapText="1"/>
    </xf>
    <xf numFmtId="0" fontId="23" fillId="52" borderId="30" xfId="4" applyFont="1" applyFill="1" applyBorder="1" applyAlignment="1">
      <alignment horizontal="center" vertical="center" textRotation="90" wrapText="1"/>
    </xf>
    <xf numFmtId="0" fontId="23" fillId="52" borderId="47" xfId="4" applyFont="1" applyFill="1" applyBorder="1" applyAlignment="1">
      <alignment horizontal="center" vertical="center" textRotation="90" wrapText="1"/>
    </xf>
    <xf numFmtId="0" fontId="23" fillId="52" borderId="36" xfId="4" applyFont="1" applyFill="1" applyBorder="1" applyAlignment="1">
      <alignment horizontal="center" vertical="center" textRotation="90" wrapText="1"/>
    </xf>
    <xf numFmtId="0" fontId="23" fillId="52" borderId="46" xfId="4" applyFont="1" applyFill="1" applyBorder="1" applyAlignment="1">
      <alignment horizontal="center" vertical="center" textRotation="90" wrapText="1"/>
    </xf>
    <xf numFmtId="0" fontId="23" fillId="56" borderId="30" xfId="4" applyFont="1" applyFill="1" applyBorder="1" applyAlignment="1">
      <alignment horizontal="center" vertical="center" textRotation="90" wrapText="1"/>
    </xf>
    <xf numFmtId="0" fontId="23" fillId="56" borderId="47" xfId="4" applyFont="1" applyFill="1" applyBorder="1" applyAlignment="1">
      <alignment horizontal="center" vertical="center" textRotation="90" wrapText="1"/>
    </xf>
    <xf numFmtId="0" fontId="23" fillId="56" borderId="36" xfId="4" applyFont="1" applyFill="1" applyBorder="1" applyAlignment="1">
      <alignment horizontal="center" vertical="center" textRotation="90" wrapText="1"/>
    </xf>
    <xf numFmtId="0" fontId="23" fillId="56" borderId="46" xfId="4" applyFont="1" applyFill="1" applyBorder="1" applyAlignment="1">
      <alignment horizontal="center" vertical="center" textRotation="90" wrapText="1"/>
    </xf>
    <xf numFmtId="0" fontId="12" fillId="7" borderId="39" xfId="4" applyFill="1" applyBorder="1" applyAlignment="1">
      <alignment horizontal="center" textRotation="90"/>
    </xf>
    <xf numFmtId="0" fontId="12" fillId="7" borderId="34" xfId="4" applyFill="1" applyBorder="1" applyAlignment="1">
      <alignment horizontal="center" textRotation="90"/>
    </xf>
    <xf numFmtId="0" fontId="12" fillId="7" borderId="35" xfId="4" applyFill="1" applyBorder="1" applyAlignment="1">
      <alignment horizontal="center" textRotation="90"/>
    </xf>
    <xf numFmtId="0" fontId="12" fillId="64" borderId="39" xfId="4" applyFill="1" applyBorder="1" applyAlignment="1">
      <alignment horizontal="center" textRotation="90"/>
    </xf>
    <xf numFmtId="0" fontId="12" fillId="64" borderId="34" xfId="4" applyFill="1" applyBorder="1" applyAlignment="1">
      <alignment horizontal="center" textRotation="90"/>
    </xf>
    <xf numFmtId="0" fontId="12" fillId="64" borderId="35" xfId="4" applyFill="1" applyBorder="1" applyAlignment="1">
      <alignment horizontal="center" textRotation="90"/>
    </xf>
    <xf numFmtId="0" fontId="12" fillId="37" borderId="39" xfId="4" applyFill="1" applyBorder="1" applyAlignment="1">
      <alignment horizontal="center" textRotation="90"/>
    </xf>
    <xf numFmtId="0" fontId="12" fillId="37" borderId="34" xfId="4" applyFill="1" applyBorder="1" applyAlignment="1">
      <alignment horizontal="center" textRotation="90"/>
    </xf>
    <xf numFmtId="0" fontId="12" fillId="37" borderId="35" xfId="4" applyFill="1" applyBorder="1" applyAlignment="1">
      <alignment horizontal="center" textRotation="90"/>
    </xf>
    <xf numFmtId="0" fontId="12" fillId="0" borderId="0" xfId="4" applyAlignment="1">
      <alignment horizontal="center"/>
    </xf>
    <xf numFmtId="0" fontId="12" fillId="0" borderId="18" xfId="4" applyBorder="1" applyAlignment="1">
      <alignment horizontal="center"/>
    </xf>
    <xf numFmtId="0" fontId="23" fillId="51" borderId="33" xfId="4" applyFont="1" applyFill="1" applyBorder="1" applyAlignment="1">
      <alignment horizontal="center" vertical="center" textRotation="90" wrapText="1"/>
    </xf>
    <xf numFmtId="0" fontId="23" fillId="51" borderId="0" xfId="4" applyFont="1" applyFill="1" applyAlignment="1">
      <alignment horizontal="center" vertical="center" textRotation="90" wrapText="1"/>
    </xf>
    <xf numFmtId="0" fontId="23" fillId="51" borderId="31" xfId="4" applyFont="1" applyFill="1" applyBorder="1" applyAlignment="1">
      <alignment horizontal="center" vertical="center" textRotation="90" wrapText="1"/>
    </xf>
    <xf numFmtId="0" fontId="23" fillId="51" borderId="36" xfId="4" applyFont="1" applyFill="1" applyBorder="1" applyAlignment="1">
      <alignment horizontal="center" vertical="center" textRotation="90" wrapText="1"/>
    </xf>
    <xf numFmtId="0" fontId="23" fillId="51" borderId="37" xfId="4" applyFont="1" applyFill="1" applyBorder="1" applyAlignment="1">
      <alignment horizontal="center" vertical="center" textRotation="90" wrapText="1"/>
    </xf>
    <xf numFmtId="0" fontId="23" fillId="51" borderId="46" xfId="4" applyFont="1" applyFill="1" applyBorder="1" applyAlignment="1">
      <alignment horizontal="center" vertical="center" textRotation="90" wrapText="1"/>
    </xf>
    <xf numFmtId="0" fontId="23" fillId="31" borderId="30" xfId="4" applyFont="1" applyFill="1" applyBorder="1" applyAlignment="1">
      <alignment horizontal="center" vertical="center" textRotation="90" wrapText="1"/>
    </xf>
    <xf numFmtId="0" fontId="23" fillId="31" borderId="45" xfId="4" applyFont="1" applyFill="1" applyBorder="1" applyAlignment="1">
      <alignment horizontal="center" vertical="center" textRotation="90" wrapText="1"/>
    </xf>
    <xf numFmtId="0" fontId="23" fillId="31" borderId="47" xfId="4" applyFont="1" applyFill="1" applyBorder="1" applyAlignment="1">
      <alignment horizontal="center" vertical="center" textRotation="90" wrapText="1"/>
    </xf>
    <xf numFmtId="0" fontId="23" fillId="31" borderId="36" xfId="4" applyFont="1" applyFill="1" applyBorder="1" applyAlignment="1">
      <alignment horizontal="center" vertical="center" textRotation="90" wrapText="1"/>
    </xf>
    <xf numFmtId="0" fontId="23" fillId="31" borderId="37" xfId="4" applyFont="1" applyFill="1" applyBorder="1" applyAlignment="1">
      <alignment horizontal="center" vertical="center" textRotation="90" wrapText="1"/>
    </xf>
    <xf numFmtId="0" fontId="23" fillId="31" borderId="46" xfId="4" applyFont="1" applyFill="1" applyBorder="1" applyAlignment="1">
      <alignment horizontal="center" vertical="center" textRotation="90" wrapText="1"/>
    </xf>
    <xf numFmtId="0" fontId="23" fillId="57" borderId="30" xfId="4" applyFont="1" applyFill="1" applyBorder="1" applyAlignment="1">
      <alignment horizontal="center" vertical="center" textRotation="90" wrapText="1"/>
    </xf>
    <xf numFmtId="0" fontId="23" fillId="57" borderId="47" xfId="4" applyFont="1" applyFill="1" applyBorder="1" applyAlignment="1">
      <alignment horizontal="center" vertical="center" textRotation="90" wrapText="1"/>
    </xf>
    <xf numFmtId="0" fontId="23" fillId="57" borderId="36" xfId="4" applyFont="1" applyFill="1" applyBorder="1" applyAlignment="1">
      <alignment horizontal="center" vertical="center" textRotation="90" wrapText="1"/>
    </xf>
    <xf numFmtId="0" fontId="23" fillId="57" borderId="46" xfId="4" applyFont="1" applyFill="1" applyBorder="1" applyAlignment="1">
      <alignment horizontal="center" vertical="center" textRotation="90" wrapText="1"/>
    </xf>
    <xf numFmtId="0" fontId="23" fillId="58" borderId="30" xfId="4" applyFont="1" applyFill="1" applyBorder="1" applyAlignment="1">
      <alignment horizontal="center" vertical="center" textRotation="90" wrapText="1"/>
    </xf>
    <xf numFmtId="0" fontId="23" fillId="58" borderId="47" xfId="4" applyFont="1" applyFill="1" applyBorder="1" applyAlignment="1">
      <alignment horizontal="center" vertical="center" textRotation="90" wrapText="1"/>
    </xf>
    <xf numFmtId="0" fontId="23" fillId="58" borderId="36" xfId="4" applyFont="1" applyFill="1" applyBorder="1" applyAlignment="1">
      <alignment horizontal="center" vertical="center" textRotation="90" wrapText="1"/>
    </xf>
    <xf numFmtId="0" fontId="23" fillId="58" borderId="46" xfId="4" applyFont="1" applyFill="1" applyBorder="1" applyAlignment="1">
      <alignment horizontal="center" vertical="center" textRotation="90" wrapText="1"/>
    </xf>
    <xf numFmtId="0" fontId="23" fillId="59" borderId="30" xfId="4" applyFont="1" applyFill="1" applyBorder="1" applyAlignment="1">
      <alignment horizontal="center" vertical="center" textRotation="90" wrapText="1"/>
    </xf>
    <xf numFmtId="0" fontId="23" fillId="59" borderId="47" xfId="4" applyFont="1" applyFill="1" applyBorder="1" applyAlignment="1">
      <alignment horizontal="center" vertical="center" textRotation="90" wrapText="1"/>
    </xf>
    <xf numFmtId="0" fontId="23" fillId="59" borderId="36" xfId="4" applyFont="1" applyFill="1" applyBorder="1" applyAlignment="1">
      <alignment horizontal="center" vertical="center" textRotation="90" wrapText="1"/>
    </xf>
    <xf numFmtId="0" fontId="23" fillId="59" borderId="46" xfId="4" applyFont="1" applyFill="1" applyBorder="1" applyAlignment="1">
      <alignment horizontal="center" vertical="center" textRotation="90" wrapText="1"/>
    </xf>
    <xf numFmtId="0" fontId="23" fillId="60" borderId="45" xfId="4" applyFont="1" applyFill="1" applyBorder="1" applyAlignment="1">
      <alignment horizontal="center" vertical="center" textRotation="90" wrapText="1"/>
    </xf>
    <xf numFmtId="0" fontId="23" fillId="60" borderId="37" xfId="4" applyFont="1" applyFill="1" applyBorder="1" applyAlignment="1">
      <alignment horizontal="center" vertical="center" textRotation="90" wrapText="1"/>
    </xf>
    <xf numFmtId="0" fontId="12" fillId="53" borderId="39" xfId="4" applyFill="1" applyBorder="1" applyAlignment="1">
      <alignment horizontal="center" textRotation="90"/>
    </xf>
    <xf numFmtId="0" fontId="12" fillId="53" borderId="34" xfId="4" applyFill="1" applyBorder="1" applyAlignment="1">
      <alignment horizontal="center" textRotation="90"/>
    </xf>
    <xf numFmtId="0" fontId="12" fillId="58" borderId="39" xfId="4" applyFill="1" applyBorder="1" applyAlignment="1">
      <alignment horizontal="center" textRotation="90"/>
    </xf>
    <xf numFmtId="0" fontId="12" fillId="58" borderId="34" xfId="4" applyFill="1" applyBorder="1" applyAlignment="1">
      <alignment horizontal="center" textRotation="90"/>
    </xf>
    <xf numFmtId="0" fontId="12" fillId="39" borderId="39" xfId="4" applyFill="1" applyBorder="1" applyAlignment="1">
      <alignment horizontal="center" textRotation="90"/>
    </xf>
    <xf numFmtId="0" fontId="12" fillId="39" borderId="34" xfId="4" applyFill="1" applyBorder="1" applyAlignment="1">
      <alignment horizontal="center" textRotation="90"/>
    </xf>
    <xf numFmtId="0" fontId="12" fillId="16" borderId="39" xfId="4" applyFill="1" applyBorder="1" applyAlignment="1">
      <alignment horizontal="center" textRotation="90"/>
    </xf>
    <xf numFmtId="0" fontId="12" fillId="16" borderId="34" xfId="4" applyFill="1" applyBorder="1" applyAlignment="1">
      <alignment horizontal="center" textRotation="90"/>
    </xf>
    <xf numFmtId="0" fontId="12" fillId="31" borderId="39" xfId="4" applyFill="1" applyBorder="1" applyAlignment="1">
      <alignment horizontal="center" textRotation="90"/>
    </xf>
    <xf numFmtId="0" fontId="12" fillId="31" borderId="34" xfId="4" applyFill="1" applyBorder="1" applyAlignment="1">
      <alignment horizontal="center" textRotation="90"/>
    </xf>
    <xf numFmtId="0" fontId="12" fillId="18" borderId="39" xfId="4" applyFill="1" applyBorder="1" applyAlignment="1">
      <alignment horizontal="center" textRotation="90"/>
    </xf>
    <xf numFmtId="0" fontId="12" fillId="18" borderId="34" xfId="4" applyFill="1" applyBorder="1" applyAlignment="1">
      <alignment horizontal="center" textRotation="90"/>
    </xf>
    <xf numFmtId="0" fontId="12" fillId="54" borderId="39" xfId="4" applyFill="1" applyBorder="1" applyAlignment="1">
      <alignment horizontal="center" textRotation="90"/>
    </xf>
    <xf numFmtId="0" fontId="12" fillId="54" borderId="34" xfId="4" applyFill="1" applyBorder="1" applyAlignment="1">
      <alignment horizontal="center" textRotation="90"/>
    </xf>
    <xf numFmtId="0" fontId="12" fillId="11" borderId="39" xfId="4" applyFill="1" applyBorder="1" applyAlignment="1">
      <alignment horizontal="center" textRotation="90"/>
    </xf>
    <xf numFmtId="0" fontId="12" fillId="11" borderId="34" xfId="4" applyFill="1" applyBorder="1" applyAlignment="1">
      <alignment horizontal="center" textRotation="90"/>
    </xf>
    <xf numFmtId="0" fontId="12" fillId="17" borderId="39" xfId="4" applyFill="1" applyBorder="1" applyAlignment="1">
      <alignment horizontal="center" textRotation="90" wrapText="1"/>
    </xf>
    <xf numFmtId="0" fontId="12" fillId="17" borderId="34" xfId="4" applyFill="1" applyBorder="1" applyAlignment="1">
      <alignment horizontal="center" textRotation="90" wrapText="1"/>
    </xf>
    <xf numFmtId="0" fontId="12" fillId="48" borderId="39" xfId="4" applyFill="1" applyBorder="1" applyAlignment="1">
      <alignment horizontal="center" textRotation="90"/>
    </xf>
    <xf numFmtId="0" fontId="12" fillId="48" borderId="34" xfId="4" applyFill="1" applyBorder="1" applyAlignment="1">
      <alignment horizontal="center" textRotation="90"/>
    </xf>
    <xf numFmtId="0" fontId="12" fillId="62" borderId="39" xfId="4" applyFill="1" applyBorder="1" applyAlignment="1">
      <alignment horizontal="center" textRotation="90"/>
    </xf>
    <xf numFmtId="0" fontId="12" fillId="62" borderId="34" xfId="4" applyFill="1" applyBorder="1" applyAlignment="1">
      <alignment horizontal="center" textRotation="90"/>
    </xf>
    <xf numFmtId="0" fontId="12" fillId="63" borderId="39" xfId="4" applyFill="1" applyBorder="1" applyAlignment="1">
      <alignment horizontal="center" textRotation="90"/>
    </xf>
    <xf numFmtId="0" fontId="12" fillId="63" borderId="34" xfId="4" applyFill="1" applyBorder="1" applyAlignment="1">
      <alignment horizontal="center" textRotation="90"/>
    </xf>
    <xf numFmtId="0" fontId="12" fillId="51" borderId="39" xfId="4" applyFill="1" applyBorder="1" applyAlignment="1">
      <alignment horizontal="center" textRotation="90"/>
    </xf>
    <xf numFmtId="0" fontId="12" fillId="51" borderId="34" xfId="4" applyFill="1" applyBorder="1" applyAlignment="1">
      <alignment horizontal="center" textRotation="90"/>
    </xf>
    <xf numFmtId="0" fontId="12" fillId="32" borderId="39" xfId="4" applyFill="1" applyBorder="1" applyAlignment="1">
      <alignment horizontal="center" textRotation="90"/>
    </xf>
    <xf numFmtId="0" fontId="12" fillId="32" borderId="34" xfId="4" applyFill="1" applyBorder="1" applyAlignment="1">
      <alignment horizontal="center" textRotation="90"/>
    </xf>
    <xf numFmtId="0" fontId="12" fillId="32" borderId="59" xfId="4" applyFill="1" applyBorder="1" applyAlignment="1">
      <alignment horizontal="center" textRotation="90"/>
    </xf>
    <xf numFmtId="0" fontId="12" fillId="16" borderId="59" xfId="4" applyFill="1" applyBorder="1" applyAlignment="1">
      <alignment horizontal="center" textRotation="90"/>
    </xf>
    <xf numFmtId="0" fontId="12" fillId="39" borderId="59" xfId="4" applyFill="1" applyBorder="1" applyAlignment="1">
      <alignment horizontal="center" textRotation="90"/>
    </xf>
    <xf numFmtId="0" fontId="12" fillId="17" borderId="39" xfId="4" applyFill="1" applyBorder="1" applyAlignment="1">
      <alignment horizontal="center" textRotation="90"/>
    </xf>
    <xf numFmtId="0" fontId="12" fillId="17" borderId="34" xfId="4" applyFill="1" applyBorder="1" applyAlignment="1">
      <alignment horizontal="center" textRotation="90"/>
    </xf>
    <xf numFmtId="0" fontId="12" fillId="17" borderId="59" xfId="4" applyFill="1" applyBorder="1" applyAlignment="1">
      <alignment horizontal="center" textRotation="90"/>
    </xf>
    <xf numFmtId="0" fontId="12" fillId="54" borderId="59" xfId="4" applyFill="1" applyBorder="1" applyAlignment="1">
      <alignment horizontal="center" textRotation="90"/>
    </xf>
    <xf numFmtId="0" fontId="12" fillId="58" borderId="39" xfId="4" applyFill="1" applyBorder="1" applyAlignment="1">
      <alignment horizontal="center" textRotation="90" wrapText="1"/>
    </xf>
    <xf numFmtId="0" fontId="12" fillId="58" borderId="34" xfId="4" applyFill="1" applyBorder="1" applyAlignment="1">
      <alignment horizontal="center" textRotation="90" wrapText="1"/>
    </xf>
    <xf numFmtId="0" fontId="12" fillId="58" borderId="35" xfId="4" applyFill="1" applyBorder="1" applyAlignment="1">
      <alignment horizontal="center" textRotation="90" wrapText="1"/>
    </xf>
    <xf numFmtId="0" fontId="12" fillId="53" borderId="39" xfId="4" applyFill="1" applyBorder="1" applyAlignment="1">
      <alignment horizontal="center" textRotation="90" wrapText="1"/>
    </xf>
    <xf numFmtId="0" fontId="12" fillId="53" borderId="34" xfId="4" applyFill="1" applyBorder="1" applyAlignment="1">
      <alignment horizontal="center" textRotation="90" wrapText="1"/>
    </xf>
    <xf numFmtId="0" fontId="12" fillId="53" borderId="35" xfId="4" applyFill="1" applyBorder="1" applyAlignment="1">
      <alignment horizontal="center" textRotation="90" wrapText="1"/>
    </xf>
    <xf numFmtId="0" fontId="12" fillId="39" borderId="39" xfId="4" applyFill="1" applyBorder="1" applyAlignment="1">
      <alignment horizontal="center" textRotation="90" wrapText="1"/>
    </xf>
    <xf numFmtId="0" fontId="12" fillId="39" borderId="34" xfId="4" applyFill="1" applyBorder="1" applyAlignment="1">
      <alignment horizontal="center" textRotation="90" wrapText="1"/>
    </xf>
    <xf numFmtId="0" fontId="12" fillId="39" borderId="35" xfId="4" applyFill="1" applyBorder="1" applyAlignment="1">
      <alignment horizontal="center" textRotation="90" wrapText="1"/>
    </xf>
    <xf numFmtId="0" fontId="12" fillId="11" borderId="39" xfId="4" applyFill="1" applyBorder="1" applyAlignment="1">
      <alignment horizontal="center" textRotation="90" wrapText="1"/>
    </xf>
    <xf numFmtId="0" fontId="12" fillId="11" borderId="34" xfId="4" applyFill="1" applyBorder="1" applyAlignment="1">
      <alignment horizontal="center" textRotation="90" wrapText="1"/>
    </xf>
    <xf numFmtId="0" fontId="12" fillId="11" borderId="35" xfId="4" applyFill="1" applyBorder="1" applyAlignment="1">
      <alignment horizontal="center" textRotation="90" wrapText="1"/>
    </xf>
    <xf numFmtId="0" fontId="12" fillId="18" borderId="55" xfId="4" applyFill="1" applyBorder="1" applyAlignment="1">
      <alignment horizontal="center" textRotation="90" wrapText="1"/>
    </xf>
    <xf numFmtId="0" fontId="12" fillId="18" borderId="14" xfId="4" applyFill="1" applyBorder="1" applyAlignment="1">
      <alignment horizontal="center" textRotation="90" wrapText="1"/>
    </xf>
    <xf numFmtId="0" fontId="12" fillId="18" borderId="16" xfId="4" applyFill="1" applyBorder="1" applyAlignment="1">
      <alignment horizontal="center" textRotation="90" wrapText="1"/>
    </xf>
    <xf numFmtId="0" fontId="12" fillId="54" borderId="40" xfId="4" applyFill="1" applyBorder="1" applyAlignment="1">
      <alignment horizontal="center" textRotation="90" wrapText="1"/>
    </xf>
    <xf numFmtId="0" fontId="12" fillId="54" borderId="53" xfId="4" applyFill="1" applyBorder="1" applyAlignment="1">
      <alignment horizontal="center" textRotation="90" wrapText="1"/>
    </xf>
    <xf numFmtId="0" fontId="12" fillId="54" borderId="57" xfId="4" applyFill="1" applyBorder="1" applyAlignment="1">
      <alignment horizontal="center" textRotation="90" wrapText="1"/>
    </xf>
    <xf numFmtId="0" fontId="12" fillId="54" borderId="41" xfId="4" applyFill="1" applyBorder="1" applyAlignment="1">
      <alignment horizontal="center" textRotation="90" wrapText="1"/>
    </xf>
    <xf numFmtId="0" fontId="12" fillId="54" borderId="56" xfId="4" applyFill="1" applyBorder="1" applyAlignment="1">
      <alignment horizontal="center" textRotation="90" wrapText="1"/>
    </xf>
    <xf numFmtId="0" fontId="12" fillId="54" borderId="58" xfId="4" applyFill="1" applyBorder="1" applyAlignment="1">
      <alignment horizontal="center" textRotation="90" wrapText="1"/>
    </xf>
    <xf numFmtId="0" fontId="12" fillId="42" borderId="41" xfId="4" applyFill="1" applyBorder="1" applyAlignment="1">
      <alignment horizontal="center" textRotation="90" wrapText="1"/>
    </xf>
    <xf numFmtId="0" fontId="12" fillId="42" borderId="56" xfId="4" applyFill="1" applyBorder="1" applyAlignment="1">
      <alignment horizontal="center" textRotation="90" wrapText="1"/>
    </xf>
    <xf numFmtId="0" fontId="12" fillId="42" borderId="58" xfId="4" applyFill="1" applyBorder="1" applyAlignment="1">
      <alignment horizontal="center" textRotation="90" wrapText="1"/>
    </xf>
    <xf numFmtId="0" fontId="12" fillId="51" borderId="52" xfId="4" applyFill="1" applyBorder="1" applyAlignment="1">
      <alignment horizontal="center" textRotation="90" wrapText="1"/>
    </xf>
    <xf numFmtId="0" fontId="12" fillId="51" borderId="29" xfId="4" applyFill="1" applyBorder="1" applyAlignment="1">
      <alignment horizontal="center" textRotation="90" wrapText="1"/>
    </xf>
    <xf numFmtId="0" fontId="12" fillId="51" borderId="23" xfId="4" applyFill="1" applyBorder="1" applyAlignment="1">
      <alignment horizontal="center" textRotation="90" wrapText="1"/>
    </xf>
    <xf numFmtId="0" fontId="12" fillId="31" borderId="52" xfId="4" applyFill="1" applyBorder="1" applyAlignment="1">
      <alignment horizontal="center" textRotation="90" wrapText="1"/>
    </xf>
    <xf numFmtId="0" fontId="12" fillId="31" borderId="29" xfId="4" applyFill="1" applyBorder="1" applyAlignment="1">
      <alignment horizontal="center" textRotation="90" wrapText="1"/>
    </xf>
    <xf numFmtId="0" fontId="12" fillId="31" borderId="23" xfId="4" applyFill="1" applyBorder="1" applyAlignment="1">
      <alignment horizontal="center" textRotation="90" wrapText="1"/>
    </xf>
    <xf numFmtId="0" fontId="12" fillId="18" borderId="52" xfId="4" applyFill="1" applyBorder="1" applyAlignment="1">
      <alignment horizontal="center" textRotation="90" wrapText="1"/>
    </xf>
    <xf numFmtId="0" fontId="12" fillId="18" borderId="29" xfId="4" applyFill="1" applyBorder="1" applyAlignment="1">
      <alignment horizontal="center" textRotation="90" wrapText="1"/>
    </xf>
    <xf numFmtId="0" fontId="12" fillId="18" borderId="23" xfId="4" applyFill="1" applyBorder="1" applyAlignment="1">
      <alignment horizontal="center" textRotation="90" wrapText="1"/>
    </xf>
    <xf numFmtId="0" fontId="24" fillId="48" borderId="39" xfId="4" applyFont="1" applyFill="1" applyBorder="1" applyAlignment="1">
      <alignment horizontal="center" vertical="center" textRotation="90" wrapText="1"/>
    </xf>
    <xf numFmtId="0" fontId="24" fillId="48" borderId="34" xfId="4" applyFont="1" applyFill="1" applyBorder="1" applyAlignment="1">
      <alignment horizontal="center" vertical="center" textRotation="90" wrapText="1"/>
    </xf>
    <xf numFmtId="0" fontId="24" fillId="48" borderId="35" xfId="4" applyFont="1" applyFill="1" applyBorder="1" applyAlignment="1">
      <alignment horizontal="center" vertical="center" textRotation="90" wrapText="1"/>
    </xf>
    <xf numFmtId="0" fontId="12" fillId="49" borderId="40" xfId="4" applyFill="1" applyBorder="1" applyAlignment="1">
      <alignment horizontal="center" textRotation="90" wrapText="1"/>
    </xf>
    <xf numFmtId="0" fontId="12" fillId="49" borderId="53" xfId="4" applyFill="1" applyBorder="1" applyAlignment="1">
      <alignment horizontal="center" textRotation="90" wrapText="1"/>
    </xf>
    <xf numFmtId="0" fontId="12" fillId="49" borderId="54" xfId="4" applyFill="1" applyBorder="1" applyAlignment="1">
      <alignment horizontal="center" textRotation="90" wrapText="1"/>
    </xf>
    <xf numFmtId="0" fontId="24" fillId="38" borderId="39" xfId="4" applyFont="1" applyFill="1" applyBorder="1" applyAlignment="1">
      <alignment horizontal="center" vertical="center" textRotation="90" wrapText="1"/>
    </xf>
    <xf numFmtId="0" fontId="24" fillId="38" borderId="34" xfId="4" applyFont="1" applyFill="1" applyBorder="1" applyAlignment="1">
      <alignment horizontal="center" vertical="center" textRotation="90" wrapText="1"/>
    </xf>
    <xf numFmtId="0" fontId="24" fillId="38" borderId="35" xfId="4" applyFont="1" applyFill="1" applyBorder="1" applyAlignment="1">
      <alignment horizontal="center" vertical="center" textRotation="90" wrapText="1"/>
    </xf>
    <xf numFmtId="0" fontId="24" fillId="46" borderId="39" xfId="4" applyFont="1" applyFill="1" applyBorder="1" applyAlignment="1">
      <alignment horizontal="center" vertical="center" textRotation="90" wrapText="1"/>
    </xf>
    <xf numFmtId="0" fontId="24" fillId="46" borderId="34" xfId="4" applyFont="1" applyFill="1" applyBorder="1" applyAlignment="1">
      <alignment horizontal="center" vertical="center" textRotation="90" wrapText="1"/>
    </xf>
    <xf numFmtId="0" fontId="24" fillId="46" borderId="35" xfId="4" applyFont="1" applyFill="1" applyBorder="1" applyAlignment="1">
      <alignment horizontal="center" vertical="center" textRotation="90" wrapText="1"/>
    </xf>
    <xf numFmtId="0" fontId="24" fillId="47" borderId="34" xfId="4" applyFont="1" applyFill="1" applyBorder="1" applyAlignment="1">
      <alignment horizontal="center" vertical="center" textRotation="90" wrapText="1"/>
    </xf>
    <xf numFmtId="0" fontId="24" fillId="47" borderId="35" xfId="4" applyFont="1" applyFill="1" applyBorder="1" applyAlignment="1">
      <alignment horizontal="center" vertical="center" textRotation="90" wrapText="1"/>
    </xf>
    <xf numFmtId="0" fontId="22" fillId="38" borderId="39" xfId="3" applyFont="1" applyFill="1" applyBorder="1" applyAlignment="1">
      <alignment horizontal="center" vertical="center" textRotation="90" wrapText="1"/>
    </xf>
    <xf numFmtId="0" fontId="22" fillId="38" borderId="34" xfId="3" applyFont="1" applyFill="1" applyBorder="1" applyAlignment="1">
      <alignment horizontal="center" vertical="center" textRotation="90" wrapText="1"/>
    </xf>
    <xf numFmtId="0" fontId="22" fillId="38" borderId="35" xfId="3" applyFont="1" applyFill="1" applyBorder="1" applyAlignment="1">
      <alignment horizontal="center" vertical="center" textRotation="90" wrapText="1"/>
    </xf>
    <xf numFmtId="0" fontId="22" fillId="39" borderId="39" xfId="3" applyFont="1" applyFill="1" applyBorder="1" applyAlignment="1">
      <alignment horizontal="center" vertical="center" textRotation="90" wrapText="1"/>
    </xf>
    <xf numFmtId="0" fontId="22" fillId="39" borderId="34" xfId="3" applyFont="1" applyFill="1" applyBorder="1" applyAlignment="1">
      <alignment horizontal="center" vertical="center" textRotation="90" wrapText="1"/>
    </xf>
    <xf numFmtId="0" fontId="22" fillId="39" borderId="35" xfId="3" applyFont="1" applyFill="1" applyBorder="1" applyAlignment="1">
      <alignment horizontal="center" vertical="center" textRotation="90" wrapText="1"/>
    </xf>
    <xf numFmtId="0" fontId="24" fillId="40" borderId="39" xfId="4" applyFont="1" applyFill="1" applyBorder="1" applyAlignment="1">
      <alignment horizontal="center" vertical="center" textRotation="90" wrapText="1"/>
    </xf>
    <xf numFmtId="0" fontId="24" fillId="40" borderId="34" xfId="4" applyFont="1" applyFill="1" applyBorder="1" applyAlignment="1">
      <alignment horizontal="center" vertical="center" textRotation="90" wrapText="1"/>
    </xf>
    <xf numFmtId="0" fontId="24" fillId="40" borderId="35" xfId="4" applyFont="1" applyFill="1" applyBorder="1" applyAlignment="1">
      <alignment horizontal="center" vertical="center" textRotation="90" wrapText="1"/>
    </xf>
    <xf numFmtId="0" fontId="23" fillId="54" borderId="39" xfId="4" applyFont="1" applyFill="1" applyBorder="1" applyAlignment="1">
      <alignment horizontal="center" vertical="center" textRotation="90" wrapText="1"/>
    </xf>
    <xf numFmtId="0" fontId="23" fillId="54" borderId="35" xfId="4" applyFont="1" applyFill="1" applyBorder="1" applyAlignment="1">
      <alignment horizontal="center" vertical="center" textRotation="90" wrapText="1"/>
    </xf>
    <xf numFmtId="0" fontId="23" fillId="55" borderId="39" xfId="4" applyFont="1" applyFill="1" applyBorder="1" applyAlignment="1">
      <alignment horizontal="center" vertical="center" textRotation="90" wrapText="1"/>
    </xf>
    <xf numFmtId="0" fontId="23" fillId="55" borderId="35" xfId="4" applyFont="1" applyFill="1" applyBorder="1" applyAlignment="1">
      <alignment horizontal="center" vertical="center" textRotation="90" wrapText="1"/>
    </xf>
    <xf numFmtId="0" fontId="22" fillId="37" borderId="39" xfId="3" applyFont="1" applyFill="1" applyBorder="1" applyAlignment="1">
      <alignment horizontal="center" vertical="center" textRotation="90" wrapText="1"/>
    </xf>
    <xf numFmtId="0" fontId="22" fillId="37" borderId="34" xfId="3" applyFont="1" applyFill="1" applyBorder="1" applyAlignment="1">
      <alignment horizontal="center" vertical="center" textRotation="90" wrapText="1"/>
    </xf>
    <xf numFmtId="0" fontId="22" fillId="37" borderId="35" xfId="3" applyFont="1" applyFill="1" applyBorder="1" applyAlignment="1">
      <alignment horizontal="center" vertical="center" textRotation="90" wrapText="1"/>
    </xf>
    <xf numFmtId="0" fontId="22" fillId="37" borderId="32" xfId="3" applyFont="1" applyFill="1" applyBorder="1" applyAlignment="1">
      <alignment horizontal="center" vertical="center" textRotation="90" wrapText="1"/>
    </xf>
    <xf numFmtId="0" fontId="23" fillId="39" borderId="33" xfId="4" applyFont="1" applyFill="1" applyBorder="1" applyAlignment="1">
      <alignment horizontal="center" vertical="center" textRotation="90" wrapText="1"/>
    </xf>
    <xf numFmtId="0" fontId="23" fillId="39" borderId="36" xfId="4" applyFont="1" applyFill="1" applyBorder="1" applyAlignment="1">
      <alignment horizontal="center" vertical="center" textRotation="90" wrapText="1"/>
    </xf>
    <xf numFmtId="0" fontId="24" fillId="46" borderId="33" xfId="4" applyFont="1" applyFill="1" applyBorder="1" applyAlignment="1">
      <alignment horizontal="center" vertical="center" textRotation="90" wrapText="1"/>
    </xf>
    <xf numFmtId="0" fontId="29" fillId="46" borderId="36" xfId="4" applyFont="1" applyFill="1" applyBorder="1" applyAlignment="1">
      <alignment horizontal="center" vertical="center" textRotation="90" wrapText="1"/>
    </xf>
    <xf numFmtId="0" fontId="22" fillId="38" borderId="33" xfId="3" applyFont="1" applyFill="1" applyBorder="1" applyAlignment="1">
      <alignment horizontal="center" vertical="center" textRotation="90" wrapText="1"/>
    </xf>
    <xf numFmtId="0" fontId="22" fillId="38" borderId="0" xfId="3" applyFont="1" applyFill="1" applyBorder="1" applyAlignment="1">
      <alignment horizontal="center" vertical="center" textRotation="90" wrapText="1"/>
    </xf>
    <xf numFmtId="0" fontId="22" fillId="38" borderId="36" xfId="3" applyFont="1" applyFill="1" applyBorder="1" applyAlignment="1">
      <alignment horizontal="center" vertical="center" textRotation="90" wrapText="1"/>
    </xf>
    <xf numFmtId="0" fontId="22" fillId="38" borderId="37" xfId="3" applyFont="1" applyFill="1" applyBorder="1" applyAlignment="1">
      <alignment horizontal="center" vertical="center" textRotation="90" wrapText="1"/>
    </xf>
    <xf numFmtId="0" fontId="30" fillId="35" borderId="37" xfId="4" applyFont="1" applyFill="1" applyBorder="1" applyAlignment="1">
      <alignment horizontal="center"/>
    </xf>
    <xf numFmtId="0" fontId="19" fillId="35" borderId="37" xfId="4" applyFont="1" applyFill="1" applyBorder="1" applyAlignment="1">
      <alignment horizontal="center"/>
    </xf>
    <xf numFmtId="0" fontId="31" fillId="45" borderId="20" xfId="4" applyFont="1" applyFill="1" applyBorder="1" applyAlignment="1">
      <alignment horizontal="center"/>
    </xf>
    <xf numFmtId="0" fontId="31" fillId="45" borderId="21" xfId="4" applyFont="1" applyFill="1" applyBorder="1" applyAlignment="1">
      <alignment horizontal="center"/>
    </xf>
    <xf numFmtId="0" fontId="31" fillId="45" borderId="22" xfId="4" applyFont="1" applyFill="1" applyBorder="1" applyAlignment="1">
      <alignment horizontal="center"/>
    </xf>
    <xf numFmtId="0" fontId="31" fillId="7" borderId="20" xfId="4" applyFont="1" applyFill="1" applyBorder="1" applyAlignment="1">
      <alignment horizontal="center"/>
    </xf>
    <xf numFmtId="0" fontId="31" fillId="7" borderId="21" xfId="4" applyFont="1" applyFill="1" applyBorder="1" applyAlignment="1">
      <alignment horizontal="center"/>
    </xf>
    <xf numFmtId="0" fontId="31" fillId="7" borderId="22" xfId="4" applyFont="1" applyFill="1" applyBorder="1" applyAlignment="1">
      <alignment horizontal="center"/>
    </xf>
    <xf numFmtId="0" fontId="31" fillId="53" borderId="20" xfId="4" applyFont="1" applyFill="1" applyBorder="1" applyAlignment="1">
      <alignment horizontal="center"/>
    </xf>
    <xf numFmtId="0" fontId="31" fillId="53" borderId="21" xfId="4" applyFont="1" applyFill="1" applyBorder="1" applyAlignment="1">
      <alignment horizontal="center"/>
    </xf>
    <xf numFmtId="0" fontId="31" fillId="53" borderId="22" xfId="4" applyFont="1" applyFill="1" applyBorder="1" applyAlignment="1">
      <alignment horizontal="center"/>
    </xf>
    <xf numFmtId="0" fontId="31" fillId="32" borderId="20" xfId="4" applyFont="1" applyFill="1" applyBorder="1" applyAlignment="1">
      <alignment horizontal="center"/>
    </xf>
    <xf numFmtId="0" fontId="31" fillId="32" borderId="21" xfId="4" applyFont="1" applyFill="1" applyBorder="1" applyAlignment="1">
      <alignment horizontal="center"/>
    </xf>
    <xf numFmtId="0" fontId="31" fillId="32" borderId="22" xfId="4" applyFont="1" applyFill="1" applyBorder="1" applyAlignment="1">
      <alignment horizontal="center"/>
    </xf>
    <xf numFmtId="0" fontId="20" fillId="0" borderId="20" xfId="4" applyFont="1" applyBorder="1" applyAlignment="1">
      <alignment horizontal="center"/>
    </xf>
    <xf numFmtId="0" fontId="20" fillId="0" borderId="21" xfId="4" applyFont="1" applyBorder="1" applyAlignment="1">
      <alignment horizontal="center"/>
    </xf>
    <xf numFmtId="0" fontId="20" fillId="0" borderId="45" xfId="4" applyFont="1" applyBorder="1" applyAlignment="1">
      <alignment horizontal="center"/>
    </xf>
    <xf numFmtId="0" fontId="20" fillId="0" borderId="47" xfId="4" applyFont="1" applyBorder="1" applyAlignment="1">
      <alignment horizontal="center"/>
    </xf>
    <xf numFmtId="0" fontId="12" fillId="35" borderId="23" xfId="4" applyFill="1" applyBorder="1" applyAlignment="1">
      <alignment horizontal="center"/>
    </xf>
    <xf numFmtId="0" fontId="12" fillId="45" borderId="23" xfId="4" applyFill="1" applyBorder="1" applyAlignment="1">
      <alignment horizontal="center"/>
    </xf>
    <xf numFmtId="0" fontId="12" fillId="7" borderId="29" xfId="4" applyFill="1" applyBorder="1" applyAlignment="1">
      <alignment horizontal="center"/>
    </xf>
    <xf numFmtId="0" fontId="12" fillId="53" borderId="50" xfId="4" applyFill="1" applyBorder="1" applyAlignment="1">
      <alignment horizontal="center"/>
    </xf>
    <xf numFmtId="0" fontId="12" fillId="53" borderId="37" xfId="4" applyFill="1" applyBorder="1" applyAlignment="1">
      <alignment horizontal="center"/>
    </xf>
    <xf numFmtId="0" fontId="12" fillId="32" borderId="20" xfId="4" applyFill="1" applyBorder="1" applyAlignment="1">
      <alignment horizontal="center"/>
    </xf>
    <xf numFmtId="0" fontId="12" fillId="32" borderId="21" xfId="4" applyFill="1" applyBorder="1" applyAlignment="1">
      <alignment horizontal="center"/>
    </xf>
    <xf numFmtId="0" fontId="12" fillId="32" borderId="22" xfId="4" applyFill="1" applyBorder="1" applyAlignment="1">
      <alignment horizontal="center"/>
    </xf>
    <xf numFmtId="0" fontId="18" fillId="0" borderId="20" xfId="4" applyFont="1" applyBorder="1" applyAlignment="1">
      <alignment horizontal="center"/>
    </xf>
    <xf numFmtId="0" fontId="18" fillId="0" borderId="21" xfId="4" applyFont="1" applyBorder="1" applyAlignment="1">
      <alignment horizontal="center"/>
    </xf>
    <xf numFmtId="0" fontId="18" fillId="0" borderId="22" xfId="4" applyFont="1" applyBorder="1" applyAlignment="1">
      <alignment horizontal="center"/>
    </xf>
    <xf numFmtId="0" fontId="27" fillId="0" borderId="20" xfId="4" applyFont="1" applyBorder="1" applyAlignment="1">
      <alignment horizontal="center"/>
    </xf>
    <xf numFmtId="0" fontId="27" fillId="0" borderId="21" xfId="4" applyFont="1" applyBorder="1" applyAlignment="1">
      <alignment horizontal="center"/>
    </xf>
    <xf numFmtId="0" fontId="28" fillId="0" borderId="20" xfId="4" applyFont="1" applyBorder="1" applyAlignment="1">
      <alignment horizontal="center"/>
    </xf>
    <xf numFmtId="0" fontId="28" fillId="0" borderId="21" xfId="4" applyFont="1" applyBorder="1" applyAlignment="1">
      <alignment horizontal="center"/>
    </xf>
    <xf numFmtId="164" fontId="18" fillId="0" borderId="29" xfId="4" applyNumberFormat="1" applyFont="1" applyBorder="1" applyAlignment="1">
      <alignment horizontal="center"/>
    </xf>
    <xf numFmtId="0" fontId="18" fillId="0" borderId="29" xfId="4" applyFont="1" applyBorder="1" applyAlignment="1">
      <alignment horizontal="center"/>
    </xf>
    <xf numFmtId="0" fontId="18" fillId="0" borderId="14" xfId="4" applyFont="1" applyBorder="1" applyAlignment="1">
      <alignment horizontal="center"/>
    </xf>
    <xf numFmtId="0" fontId="19" fillId="0" borderId="30" xfId="4" applyFont="1" applyBorder="1" applyAlignment="1">
      <alignment horizontal="center"/>
    </xf>
    <xf numFmtId="0" fontId="19" fillId="0" borderId="45" xfId="4" applyFont="1" applyBorder="1" applyAlignment="1">
      <alignment horizontal="center"/>
    </xf>
    <xf numFmtId="0" fontId="19" fillId="0" borderId="21" xfId="4" applyFont="1" applyBorder="1" applyAlignment="1">
      <alignment horizontal="center"/>
    </xf>
    <xf numFmtId="0" fontId="21" fillId="36" borderId="14" xfId="0" applyFont="1" applyFill="1" applyBorder="1" applyAlignment="1">
      <alignment horizontal="center" vertical="center" wrapText="1"/>
    </xf>
    <xf numFmtId="0" fontId="21" fillId="36" borderId="0" xfId="0" applyFont="1" applyFill="1" applyAlignment="1">
      <alignment horizontal="center" vertical="center" wrapText="1"/>
    </xf>
    <xf numFmtId="0" fontId="21" fillId="36" borderId="31" xfId="0" applyFont="1" applyFill="1" applyBorder="1" applyAlignment="1">
      <alignment horizontal="center" vertical="center" wrapText="1"/>
    </xf>
    <xf numFmtId="0" fontId="24" fillId="47" borderId="33" xfId="0" applyFont="1" applyFill="1" applyBorder="1" applyAlignment="1">
      <alignment horizontal="center" vertical="center" textRotation="90" wrapText="1"/>
    </xf>
    <xf numFmtId="0" fontId="24" fillId="47" borderId="31" xfId="0" applyFont="1" applyFill="1" applyBorder="1" applyAlignment="1">
      <alignment horizontal="center" vertical="center" textRotation="90" wrapText="1"/>
    </xf>
    <xf numFmtId="0" fontId="24" fillId="47" borderId="36" xfId="0" applyFont="1" applyFill="1" applyBorder="1" applyAlignment="1">
      <alignment horizontal="center" vertical="center" textRotation="90" wrapText="1"/>
    </xf>
    <xf numFmtId="0" fontId="24" fillId="47" borderId="46" xfId="0" applyFont="1" applyFill="1" applyBorder="1" applyAlignment="1">
      <alignment horizontal="center" vertical="center" textRotation="90" wrapText="1"/>
    </xf>
    <xf numFmtId="0" fontId="24" fillId="48" borderId="33" xfId="0" applyFont="1" applyFill="1" applyBorder="1" applyAlignment="1">
      <alignment horizontal="center" vertical="center" textRotation="90" wrapText="1"/>
    </xf>
    <xf numFmtId="0" fontId="24" fillId="48" borderId="31" xfId="0" applyFont="1" applyFill="1" applyBorder="1" applyAlignment="1">
      <alignment horizontal="center" vertical="center" textRotation="90" wrapText="1"/>
    </xf>
    <xf numFmtId="0" fontId="24" fillId="48" borderId="36" xfId="0" applyFont="1" applyFill="1" applyBorder="1" applyAlignment="1">
      <alignment horizontal="center" vertical="center" textRotation="90" wrapText="1"/>
    </xf>
    <xf numFmtId="0" fontId="24" fillId="48" borderId="46" xfId="0" applyFont="1" applyFill="1" applyBorder="1" applyAlignment="1">
      <alignment horizontal="center" vertical="center" textRotation="90" wrapText="1"/>
    </xf>
    <xf numFmtId="0" fontId="23" fillId="49" borderId="33" xfId="0" applyFont="1" applyFill="1" applyBorder="1" applyAlignment="1">
      <alignment horizontal="center" vertical="center" textRotation="90" wrapText="1"/>
    </xf>
    <xf numFmtId="0" fontId="23" fillId="49" borderId="31" xfId="0" applyFont="1" applyFill="1" applyBorder="1" applyAlignment="1">
      <alignment horizontal="center" vertical="center" textRotation="90" wrapText="1"/>
    </xf>
    <xf numFmtId="0" fontId="23" fillId="49" borderId="36" xfId="0" applyFont="1" applyFill="1" applyBorder="1" applyAlignment="1">
      <alignment horizontal="center" vertical="center" textRotation="90" wrapText="1"/>
    </xf>
    <xf numFmtId="0" fontId="23" fillId="49" borderId="46" xfId="0" applyFont="1" applyFill="1" applyBorder="1" applyAlignment="1">
      <alignment horizontal="center" vertical="center" textRotation="90" wrapText="1"/>
    </xf>
    <xf numFmtId="0" fontId="23" fillId="52" borderId="30" xfId="0" applyFont="1" applyFill="1" applyBorder="1" applyAlignment="1">
      <alignment horizontal="center" vertical="center" textRotation="90" wrapText="1"/>
    </xf>
    <xf numFmtId="0" fontId="23" fillId="52" borderId="47" xfId="0" applyFont="1" applyFill="1" applyBorder="1" applyAlignment="1">
      <alignment horizontal="center" vertical="center" textRotation="90" wrapText="1"/>
    </xf>
    <xf numFmtId="0" fontId="23" fillId="52" borderId="36" xfId="0" applyFont="1" applyFill="1" applyBorder="1" applyAlignment="1">
      <alignment horizontal="center" vertical="center" textRotation="90" wrapText="1"/>
    </xf>
    <xf numFmtId="0" fontId="23" fillId="52" borderId="46" xfId="0" applyFont="1" applyFill="1" applyBorder="1" applyAlignment="1">
      <alignment horizontal="center" vertical="center" textRotation="90" wrapText="1"/>
    </xf>
    <xf numFmtId="0" fontId="23" fillId="56" borderId="30" xfId="0" applyFont="1" applyFill="1" applyBorder="1" applyAlignment="1">
      <alignment horizontal="center" vertical="center" textRotation="90" wrapText="1"/>
    </xf>
    <xf numFmtId="0" fontId="23" fillId="56" borderId="47" xfId="0" applyFont="1" applyFill="1" applyBorder="1" applyAlignment="1">
      <alignment horizontal="center" vertical="center" textRotation="90" wrapText="1"/>
    </xf>
    <xf numFmtId="0" fontId="23" fillId="56" borderId="36" xfId="0" applyFont="1" applyFill="1" applyBorder="1" applyAlignment="1">
      <alignment horizontal="center" vertical="center" textRotation="90" wrapText="1"/>
    </xf>
    <xf numFmtId="0" fontId="23" fillId="56" borderId="46" xfId="0" applyFont="1" applyFill="1" applyBorder="1" applyAlignment="1">
      <alignment horizontal="center" vertical="center" textRotation="90" wrapText="1"/>
    </xf>
    <xf numFmtId="0" fontId="12" fillId="7" borderId="39" xfId="0" applyFont="1" applyFill="1" applyBorder="1" applyAlignment="1">
      <alignment horizontal="center" textRotation="90"/>
    </xf>
    <xf numFmtId="0" fontId="12" fillId="7" borderId="34" xfId="0" applyFont="1" applyFill="1" applyBorder="1" applyAlignment="1">
      <alignment horizontal="center" textRotation="90"/>
    </xf>
    <xf numFmtId="0" fontId="12" fillId="7" borderId="35" xfId="0" applyFont="1" applyFill="1" applyBorder="1" applyAlignment="1">
      <alignment horizontal="center" textRotation="90"/>
    </xf>
    <xf numFmtId="0" fontId="12" fillId="64" borderId="39" xfId="0" applyFont="1" applyFill="1" applyBorder="1" applyAlignment="1">
      <alignment horizontal="center" textRotation="90"/>
    </xf>
    <xf numFmtId="0" fontId="12" fillId="64" borderId="34" xfId="0" applyFont="1" applyFill="1" applyBorder="1" applyAlignment="1">
      <alignment horizontal="center" textRotation="90"/>
    </xf>
    <xf numFmtId="0" fontId="12" fillId="64" borderId="35" xfId="0" applyFont="1" applyFill="1" applyBorder="1" applyAlignment="1">
      <alignment horizontal="center" textRotation="90"/>
    </xf>
    <xf numFmtId="0" fontId="12" fillId="37" borderId="39" xfId="0" applyFont="1" applyFill="1" applyBorder="1" applyAlignment="1">
      <alignment horizontal="center" textRotation="90"/>
    </xf>
    <xf numFmtId="0" fontId="12" fillId="37" borderId="34" xfId="0" applyFont="1" applyFill="1" applyBorder="1" applyAlignment="1">
      <alignment horizontal="center" textRotation="90"/>
    </xf>
    <xf numFmtId="0" fontId="12" fillId="37" borderId="35" xfId="0" applyFont="1" applyFill="1" applyBorder="1" applyAlignment="1">
      <alignment horizontal="center" textRotation="90"/>
    </xf>
    <xf numFmtId="0" fontId="12" fillId="0" borderId="0" xfId="0" applyFont="1" applyAlignment="1">
      <alignment horizontal="center"/>
    </xf>
    <xf numFmtId="0" fontId="12" fillId="0" borderId="18" xfId="0" applyFont="1" applyBorder="1" applyAlignment="1">
      <alignment horizontal="center"/>
    </xf>
    <xf numFmtId="0" fontId="23" fillId="51" borderId="33" xfId="0" applyFont="1" applyFill="1" applyBorder="1" applyAlignment="1">
      <alignment horizontal="center" vertical="center" textRotation="90" wrapText="1"/>
    </xf>
    <xf numFmtId="0" fontId="23" fillId="51" borderId="0" xfId="0" applyFont="1" applyFill="1" applyAlignment="1">
      <alignment horizontal="center" vertical="center" textRotation="90" wrapText="1"/>
    </xf>
    <xf numFmtId="0" fontId="23" fillId="51" borderId="31" xfId="0" applyFont="1" applyFill="1" applyBorder="1" applyAlignment="1">
      <alignment horizontal="center" vertical="center" textRotation="90" wrapText="1"/>
    </xf>
    <xf numFmtId="0" fontId="23" fillId="51" borderId="36" xfId="0" applyFont="1" applyFill="1" applyBorder="1" applyAlignment="1">
      <alignment horizontal="center" vertical="center" textRotation="90" wrapText="1"/>
    </xf>
    <xf numFmtId="0" fontId="23" fillId="51" borderId="37" xfId="0" applyFont="1" applyFill="1" applyBorder="1" applyAlignment="1">
      <alignment horizontal="center" vertical="center" textRotation="90" wrapText="1"/>
    </xf>
    <xf numFmtId="0" fontId="23" fillId="51" borderId="46" xfId="0" applyFont="1" applyFill="1" applyBorder="1" applyAlignment="1">
      <alignment horizontal="center" vertical="center" textRotation="90" wrapText="1"/>
    </xf>
    <xf numFmtId="0" fontId="23" fillId="31" borderId="30" xfId="0" applyFont="1" applyFill="1" applyBorder="1" applyAlignment="1">
      <alignment horizontal="center" vertical="center" textRotation="90" wrapText="1"/>
    </xf>
    <xf numFmtId="0" fontId="23" fillId="31" borderId="45" xfId="0" applyFont="1" applyFill="1" applyBorder="1" applyAlignment="1">
      <alignment horizontal="center" vertical="center" textRotation="90" wrapText="1"/>
    </xf>
    <xf numFmtId="0" fontId="23" fillId="31" borderId="47" xfId="0" applyFont="1" applyFill="1" applyBorder="1" applyAlignment="1">
      <alignment horizontal="center" vertical="center" textRotation="90" wrapText="1"/>
    </xf>
    <xf numFmtId="0" fontId="23" fillId="31" borderId="36" xfId="0" applyFont="1" applyFill="1" applyBorder="1" applyAlignment="1">
      <alignment horizontal="center" vertical="center" textRotation="90" wrapText="1"/>
    </xf>
    <xf numFmtId="0" fontId="23" fillId="31" borderId="37" xfId="0" applyFont="1" applyFill="1" applyBorder="1" applyAlignment="1">
      <alignment horizontal="center" vertical="center" textRotation="90" wrapText="1"/>
    </xf>
    <xf numFmtId="0" fontId="23" fillId="31" borderId="46" xfId="0" applyFont="1" applyFill="1" applyBorder="1" applyAlignment="1">
      <alignment horizontal="center" vertical="center" textRotation="90" wrapText="1"/>
    </xf>
    <xf numFmtId="0" fontId="23" fillId="57" borderId="30" xfId="0" applyFont="1" applyFill="1" applyBorder="1" applyAlignment="1">
      <alignment horizontal="center" vertical="center" textRotation="90" wrapText="1"/>
    </xf>
    <xf numFmtId="0" fontId="23" fillId="57" borderId="47" xfId="0" applyFont="1" applyFill="1" applyBorder="1" applyAlignment="1">
      <alignment horizontal="center" vertical="center" textRotation="90" wrapText="1"/>
    </xf>
    <xf numFmtId="0" fontId="23" fillId="57" borderId="36" xfId="0" applyFont="1" applyFill="1" applyBorder="1" applyAlignment="1">
      <alignment horizontal="center" vertical="center" textRotation="90" wrapText="1"/>
    </xf>
    <xf numFmtId="0" fontId="23" fillId="57" borderId="46" xfId="0" applyFont="1" applyFill="1" applyBorder="1" applyAlignment="1">
      <alignment horizontal="center" vertical="center" textRotation="90" wrapText="1"/>
    </xf>
    <xf numFmtId="0" fontId="23" fillId="58" borderId="30" xfId="0" applyFont="1" applyFill="1" applyBorder="1" applyAlignment="1">
      <alignment horizontal="center" vertical="center" textRotation="90" wrapText="1"/>
    </xf>
    <xf numFmtId="0" fontId="23" fillId="58" borderId="47" xfId="0" applyFont="1" applyFill="1" applyBorder="1" applyAlignment="1">
      <alignment horizontal="center" vertical="center" textRotation="90" wrapText="1"/>
    </xf>
    <xf numFmtId="0" fontId="23" fillId="58" borderId="36" xfId="0" applyFont="1" applyFill="1" applyBorder="1" applyAlignment="1">
      <alignment horizontal="center" vertical="center" textRotation="90" wrapText="1"/>
    </xf>
    <xf numFmtId="0" fontId="23" fillId="58" borderId="46" xfId="0" applyFont="1" applyFill="1" applyBorder="1" applyAlignment="1">
      <alignment horizontal="center" vertical="center" textRotation="90" wrapText="1"/>
    </xf>
    <xf numFmtId="0" fontId="23" fillId="59" borderId="30" xfId="0" applyFont="1" applyFill="1" applyBorder="1" applyAlignment="1">
      <alignment horizontal="center" vertical="center" textRotation="90" wrapText="1"/>
    </xf>
    <xf numFmtId="0" fontId="23" fillId="59" borderId="47" xfId="0" applyFont="1" applyFill="1" applyBorder="1" applyAlignment="1">
      <alignment horizontal="center" vertical="center" textRotation="90" wrapText="1"/>
    </xf>
    <xf numFmtId="0" fontId="23" fillId="59" borderId="36" xfId="0" applyFont="1" applyFill="1" applyBorder="1" applyAlignment="1">
      <alignment horizontal="center" vertical="center" textRotation="90" wrapText="1"/>
    </xf>
    <xf numFmtId="0" fontId="23" fillId="59" borderId="46" xfId="0" applyFont="1" applyFill="1" applyBorder="1" applyAlignment="1">
      <alignment horizontal="center" vertical="center" textRotation="90" wrapText="1"/>
    </xf>
    <xf numFmtId="0" fontId="23" fillId="60" borderId="45" xfId="0" applyFont="1" applyFill="1" applyBorder="1" applyAlignment="1">
      <alignment horizontal="center" vertical="center" textRotation="90" wrapText="1"/>
    </xf>
    <xf numFmtId="0" fontId="23" fillId="60" borderId="37" xfId="0" applyFont="1" applyFill="1" applyBorder="1" applyAlignment="1">
      <alignment horizontal="center" vertical="center" textRotation="90" wrapText="1"/>
    </xf>
    <xf numFmtId="0" fontId="12" fillId="53" borderId="39" xfId="0" applyFont="1" applyFill="1" applyBorder="1" applyAlignment="1">
      <alignment horizontal="center" textRotation="90"/>
    </xf>
    <xf numFmtId="0" fontId="12" fillId="53" borderId="34" xfId="0" applyFont="1" applyFill="1" applyBorder="1" applyAlignment="1">
      <alignment horizontal="center" textRotation="90"/>
    </xf>
    <xf numFmtId="0" fontId="12" fillId="58" borderId="39" xfId="0" applyFont="1" applyFill="1" applyBorder="1" applyAlignment="1">
      <alignment horizontal="center" textRotation="90"/>
    </xf>
    <xf numFmtId="0" fontId="12" fillId="58" borderId="34" xfId="0" applyFont="1" applyFill="1" applyBorder="1" applyAlignment="1">
      <alignment horizontal="center" textRotation="90"/>
    </xf>
    <xf numFmtId="0" fontId="12" fillId="39" borderId="39" xfId="0" applyFont="1" applyFill="1" applyBorder="1" applyAlignment="1">
      <alignment horizontal="center" textRotation="90"/>
    </xf>
    <xf numFmtId="0" fontId="12" fillId="39" borderId="34" xfId="0" applyFont="1" applyFill="1" applyBorder="1" applyAlignment="1">
      <alignment horizontal="center" textRotation="90"/>
    </xf>
    <xf numFmtId="0" fontId="12" fillId="16" borderId="39" xfId="0" applyFont="1" applyFill="1" applyBorder="1" applyAlignment="1">
      <alignment horizontal="center" textRotation="90"/>
    </xf>
    <xf numFmtId="0" fontId="12" fillId="16" borderId="34" xfId="0" applyFont="1" applyFill="1" applyBorder="1" applyAlignment="1">
      <alignment horizontal="center" textRotation="90"/>
    </xf>
    <xf numFmtId="0" fontId="12" fillId="31" borderId="39" xfId="0" applyFont="1" applyFill="1" applyBorder="1" applyAlignment="1">
      <alignment horizontal="center" textRotation="90"/>
    </xf>
    <xf numFmtId="0" fontId="12" fillId="31" borderId="34" xfId="0" applyFont="1" applyFill="1" applyBorder="1" applyAlignment="1">
      <alignment horizontal="center" textRotation="90"/>
    </xf>
    <xf numFmtId="0" fontId="12" fillId="18" borderId="39" xfId="0" applyFont="1" applyFill="1" applyBorder="1" applyAlignment="1">
      <alignment horizontal="center" textRotation="90"/>
    </xf>
    <xf numFmtId="0" fontId="12" fillId="18" borderId="34" xfId="0" applyFont="1" applyFill="1" applyBorder="1" applyAlignment="1">
      <alignment horizontal="center" textRotation="90"/>
    </xf>
    <xf numFmtId="0" fontId="12" fillId="54" borderId="39" xfId="0" applyFont="1" applyFill="1" applyBorder="1" applyAlignment="1">
      <alignment horizontal="center" textRotation="90"/>
    </xf>
    <xf numFmtId="0" fontId="12" fillId="54" borderId="34" xfId="0" applyFont="1" applyFill="1" applyBorder="1" applyAlignment="1">
      <alignment horizontal="center" textRotation="90"/>
    </xf>
    <xf numFmtId="0" fontId="12" fillId="11" borderId="39" xfId="0" applyFont="1" applyFill="1" applyBorder="1" applyAlignment="1">
      <alignment horizontal="center" textRotation="90"/>
    </xf>
    <xf numFmtId="0" fontId="12" fillId="11" borderId="34" xfId="0" applyFont="1" applyFill="1" applyBorder="1" applyAlignment="1">
      <alignment horizontal="center" textRotation="90"/>
    </xf>
    <xf numFmtId="0" fontId="12" fillId="17" borderId="39" xfId="0" applyFont="1" applyFill="1" applyBorder="1" applyAlignment="1">
      <alignment horizontal="center" textRotation="90" wrapText="1"/>
    </xf>
    <xf numFmtId="0" fontId="12" fillId="17" borderId="34" xfId="0" applyFont="1" applyFill="1" applyBorder="1" applyAlignment="1">
      <alignment horizontal="center" textRotation="90" wrapText="1"/>
    </xf>
    <xf numFmtId="0" fontId="12" fillId="48" borderId="39" xfId="0" applyFont="1" applyFill="1" applyBorder="1" applyAlignment="1">
      <alignment horizontal="center" textRotation="90"/>
    </xf>
    <xf numFmtId="0" fontId="12" fillId="48" borderId="34" xfId="0" applyFont="1" applyFill="1" applyBorder="1" applyAlignment="1">
      <alignment horizontal="center" textRotation="90"/>
    </xf>
    <xf numFmtId="0" fontId="12" fillId="62" borderId="39" xfId="0" applyFont="1" applyFill="1" applyBorder="1" applyAlignment="1">
      <alignment horizontal="center" textRotation="90"/>
    </xf>
    <xf numFmtId="0" fontId="12" fillId="62" borderId="34" xfId="0" applyFont="1" applyFill="1" applyBorder="1" applyAlignment="1">
      <alignment horizontal="center" textRotation="90"/>
    </xf>
    <xf numFmtId="0" fontId="12" fillId="63" borderId="39" xfId="0" applyFont="1" applyFill="1" applyBorder="1" applyAlignment="1">
      <alignment horizontal="center" textRotation="90"/>
    </xf>
    <xf numFmtId="0" fontId="12" fillId="63" borderId="34" xfId="0" applyFont="1" applyFill="1" applyBorder="1" applyAlignment="1">
      <alignment horizontal="center" textRotation="90"/>
    </xf>
    <xf numFmtId="0" fontId="12" fillId="51" borderId="39" xfId="0" applyFont="1" applyFill="1" applyBorder="1" applyAlignment="1">
      <alignment horizontal="center" textRotation="90"/>
    </xf>
    <xf numFmtId="0" fontId="12" fillId="51" borderId="34" xfId="0" applyFont="1" applyFill="1" applyBorder="1" applyAlignment="1">
      <alignment horizontal="center" textRotation="90"/>
    </xf>
    <xf numFmtId="0" fontId="12" fillId="32" borderId="39" xfId="0" applyFont="1" applyFill="1" applyBorder="1" applyAlignment="1">
      <alignment horizontal="center" textRotation="90"/>
    </xf>
    <xf numFmtId="0" fontId="12" fillId="32" borderId="34" xfId="0" applyFont="1" applyFill="1" applyBorder="1" applyAlignment="1">
      <alignment horizontal="center" textRotation="90"/>
    </xf>
    <xf numFmtId="0" fontId="12" fillId="32" borderId="59" xfId="0" applyFont="1" applyFill="1" applyBorder="1" applyAlignment="1">
      <alignment horizontal="center" textRotation="90"/>
    </xf>
    <xf numFmtId="0" fontId="12" fillId="16" borderId="59" xfId="0" applyFont="1" applyFill="1" applyBorder="1" applyAlignment="1">
      <alignment horizontal="center" textRotation="90"/>
    </xf>
    <xf numFmtId="0" fontId="12" fillId="39" borderId="59" xfId="0" applyFont="1" applyFill="1" applyBorder="1" applyAlignment="1">
      <alignment horizontal="center" textRotation="90"/>
    </xf>
    <xf numFmtId="0" fontId="12" fillId="17" borderId="39" xfId="0" applyFont="1" applyFill="1" applyBorder="1" applyAlignment="1">
      <alignment horizontal="center" textRotation="90"/>
    </xf>
    <xf numFmtId="0" fontId="12" fillId="17" borderId="34" xfId="0" applyFont="1" applyFill="1" applyBorder="1" applyAlignment="1">
      <alignment horizontal="center" textRotation="90"/>
    </xf>
    <xf numFmtId="0" fontId="12" fillId="17" borderId="59" xfId="0" applyFont="1" applyFill="1" applyBorder="1" applyAlignment="1">
      <alignment horizontal="center" textRotation="90"/>
    </xf>
    <xf numFmtId="0" fontId="12" fillId="54" borderId="59" xfId="0" applyFont="1" applyFill="1" applyBorder="1" applyAlignment="1">
      <alignment horizontal="center" textRotation="90"/>
    </xf>
    <xf numFmtId="0" fontId="12" fillId="58" borderId="39" xfId="0" applyFont="1" applyFill="1" applyBorder="1" applyAlignment="1">
      <alignment horizontal="center" textRotation="90" wrapText="1"/>
    </xf>
    <xf numFmtId="0" fontId="12" fillId="58" borderId="34" xfId="0" applyFont="1" applyFill="1" applyBorder="1" applyAlignment="1">
      <alignment horizontal="center" textRotation="90" wrapText="1"/>
    </xf>
    <xf numFmtId="0" fontId="12" fillId="58" borderId="35" xfId="0" applyFont="1" applyFill="1" applyBorder="1" applyAlignment="1">
      <alignment horizontal="center" textRotation="90" wrapText="1"/>
    </xf>
    <xf numFmtId="0" fontId="12" fillId="53" borderId="39" xfId="0" applyFont="1" applyFill="1" applyBorder="1" applyAlignment="1">
      <alignment horizontal="center" textRotation="90" wrapText="1"/>
    </xf>
    <xf numFmtId="0" fontId="12" fillId="53" borderId="34" xfId="0" applyFont="1" applyFill="1" applyBorder="1" applyAlignment="1">
      <alignment horizontal="center" textRotation="90" wrapText="1"/>
    </xf>
    <xf numFmtId="0" fontId="12" fillId="53" borderId="35" xfId="0" applyFont="1" applyFill="1" applyBorder="1" applyAlignment="1">
      <alignment horizontal="center" textRotation="90" wrapText="1"/>
    </xf>
    <xf numFmtId="0" fontId="12" fillId="39" borderId="39" xfId="0" applyFont="1" applyFill="1" applyBorder="1" applyAlignment="1">
      <alignment horizontal="center" textRotation="90" wrapText="1"/>
    </xf>
    <xf numFmtId="0" fontId="12" fillId="39" borderId="34" xfId="0" applyFont="1" applyFill="1" applyBorder="1" applyAlignment="1">
      <alignment horizontal="center" textRotation="90" wrapText="1"/>
    </xf>
    <xf numFmtId="0" fontId="12" fillId="39" borderId="35" xfId="0" applyFont="1" applyFill="1" applyBorder="1" applyAlignment="1">
      <alignment horizontal="center" textRotation="90" wrapText="1"/>
    </xf>
    <xf numFmtId="0" fontId="12" fillId="11" borderId="39" xfId="0" applyFont="1" applyFill="1" applyBorder="1" applyAlignment="1">
      <alignment horizontal="center" textRotation="90" wrapText="1"/>
    </xf>
    <xf numFmtId="0" fontId="12" fillId="11" borderId="34" xfId="0" applyFont="1" applyFill="1" applyBorder="1" applyAlignment="1">
      <alignment horizontal="center" textRotation="90" wrapText="1"/>
    </xf>
    <xf numFmtId="0" fontId="12" fillId="11" borderId="35" xfId="0" applyFont="1" applyFill="1" applyBorder="1" applyAlignment="1">
      <alignment horizontal="center" textRotation="90" wrapText="1"/>
    </xf>
    <xf numFmtId="0" fontId="12" fillId="18" borderId="55" xfId="0" applyFont="1" applyFill="1" applyBorder="1" applyAlignment="1">
      <alignment horizontal="center" textRotation="90" wrapText="1"/>
    </xf>
    <xf numFmtId="0" fontId="12" fillId="18" borderId="14" xfId="0" applyFont="1" applyFill="1" applyBorder="1" applyAlignment="1">
      <alignment horizontal="center" textRotation="90" wrapText="1"/>
    </xf>
    <xf numFmtId="0" fontId="12" fillId="18" borderId="16" xfId="0" applyFont="1" applyFill="1" applyBorder="1" applyAlignment="1">
      <alignment horizontal="center" textRotation="90" wrapText="1"/>
    </xf>
    <xf numFmtId="0" fontId="12" fillId="54" borderId="40" xfId="0" applyFont="1" applyFill="1" applyBorder="1" applyAlignment="1">
      <alignment horizontal="center" textRotation="90" wrapText="1"/>
    </xf>
    <xf numFmtId="0" fontId="12" fillId="54" borderId="53" xfId="0" applyFont="1" applyFill="1" applyBorder="1" applyAlignment="1">
      <alignment horizontal="center" textRotation="90" wrapText="1"/>
    </xf>
    <xf numFmtId="0" fontId="12" fillId="54" borderId="57" xfId="0" applyFont="1" applyFill="1" applyBorder="1" applyAlignment="1">
      <alignment horizontal="center" textRotation="90" wrapText="1"/>
    </xf>
    <xf numFmtId="0" fontId="12" fillId="54" borderId="41" xfId="0" applyFont="1" applyFill="1" applyBorder="1" applyAlignment="1">
      <alignment horizontal="center" textRotation="90" wrapText="1"/>
    </xf>
    <xf numFmtId="0" fontId="12" fillId="54" borderId="56" xfId="0" applyFont="1" applyFill="1" applyBorder="1" applyAlignment="1">
      <alignment horizontal="center" textRotation="90" wrapText="1"/>
    </xf>
    <xf numFmtId="0" fontId="12" fillId="54" borderId="58" xfId="0" applyFont="1" applyFill="1" applyBorder="1" applyAlignment="1">
      <alignment horizontal="center" textRotation="90" wrapText="1"/>
    </xf>
    <xf numFmtId="0" fontId="12" fillId="42" borderId="41" xfId="0" applyFont="1" applyFill="1" applyBorder="1" applyAlignment="1">
      <alignment horizontal="center" textRotation="90" wrapText="1"/>
    </xf>
    <xf numFmtId="0" fontId="12" fillId="42" borderId="56" xfId="0" applyFont="1" applyFill="1" applyBorder="1" applyAlignment="1">
      <alignment horizontal="center" textRotation="90" wrapText="1"/>
    </xf>
    <xf numFmtId="0" fontId="12" fillId="42" borderId="58" xfId="0" applyFont="1" applyFill="1" applyBorder="1" applyAlignment="1">
      <alignment horizontal="center" textRotation="90" wrapText="1"/>
    </xf>
    <xf numFmtId="0" fontId="12" fillId="51" borderId="52" xfId="0" applyFont="1" applyFill="1" applyBorder="1" applyAlignment="1">
      <alignment horizontal="center" textRotation="90" wrapText="1"/>
    </xf>
    <xf numFmtId="0" fontId="12" fillId="51" borderId="29" xfId="0" applyFont="1" applyFill="1" applyBorder="1" applyAlignment="1">
      <alignment horizontal="center" textRotation="90" wrapText="1"/>
    </xf>
    <xf numFmtId="0" fontId="12" fillId="51" borderId="23" xfId="0" applyFont="1" applyFill="1" applyBorder="1" applyAlignment="1">
      <alignment horizontal="center" textRotation="90" wrapText="1"/>
    </xf>
    <xf numFmtId="0" fontId="12" fillId="31" borderId="52" xfId="0" applyFont="1" applyFill="1" applyBorder="1" applyAlignment="1">
      <alignment horizontal="center" textRotation="90" wrapText="1"/>
    </xf>
    <xf numFmtId="0" fontId="12" fillId="31" borderId="29" xfId="0" applyFont="1" applyFill="1" applyBorder="1" applyAlignment="1">
      <alignment horizontal="center" textRotation="90" wrapText="1"/>
    </xf>
    <xf numFmtId="0" fontId="12" fillId="31" borderId="23" xfId="0" applyFont="1" applyFill="1" applyBorder="1" applyAlignment="1">
      <alignment horizontal="center" textRotation="90" wrapText="1"/>
    </xf>
    <xf numFmtId="0" fontId="12" fillId="18" borderId="52" xfId="0" applyFont="1" applyFill="1" applyBorder="1" applyAlignment="1">
      <alignment horizontal="center" textRotation="90" wrapText="1"/>
    </xf>
    <xf numFmtId="0" fontId="12" fillId="18" borderId="29" xfId="0" applyFont="1" applyFill="1" applyBorder="1" applyAlignment="1">
      <alignment horizontal="center" textRotation="90" wrapText="1"/>
    </xf>
    <xf numFmtId="0" fontId="12" fillId="18" borderId="23" xfId="0" applyFont="1" applyFill="1" applyBorder="1" applyAlignment="1">
      <alignment horizontal="center" textRotation="90" wrapText="1"/>
    </xf>
    <xf numFmtId="0" fontId="24" fillId="48" borderId="39" xfId="0" applyFont="1" applyFill="1" applyBorder="1" applyAlignment="1">
      <alignment horizontal="center" vertical="center" textRotation="90" wrapText="1"/>
    </xf>
    <xf numFmtId="0" fontId="24" fillId="48" borderId="34" xfId="0" applyFont="1" applyFill="1" applyBorder="1" applyAlignment="1">
      <alignment horizontal="center" vertical="center" textRotation="90" wrapText="1"/>
    </xf>
    <xf numFmtId="0" fontId="24" fillId="48" borderId="35" xfId="0" applyFont="1" applyFill="1" applyBorder="1" applyAlignment="1">
      <alignment horizontal="center" vertical="center" textRotation="90" wrapText="1"/>
    </xf>
    <xf numFmtId="0" fontId="12" fillId="49" borderId="40" xfId="0" applyFont="1" applyFill="1" applyBorder="1" applyAlignment="1">
      <alignment horizontal="center" textRotation="90" wrapText="1"/>
    </xf>
    <xf numFmtId="0" fontId="12" fillId="49" borderId="53" xfId="0" applyFont="1" applyFill="1" applyBorder="1" applyAlignment="1">
      <alignment horizontal="center" textRotation="90" wrapText="1"/>
    </xf>
    <xf numFmtId="0" fontId="12" fillId="49" borderId="54" xfId="0" applyFont="1" applyFill="1" applyBorder="1" applyAlignment="1">
      <alignment horizontal="center" textRotation="90" wrapText="1"/>
    </xf>
    <xf numFmtId="0" fontId="24" fillId="38" borderId="39" xfId="0" applyFont="1" applyFill="1" applyBorder="1" applyAlignment="1">
      <alignment horizontal="center" vertical="center" textRotation="90" wrapText="1"/>
    </xf>
    <xf numFmtId="0" fontId="24" fillId="38" borderId="34" xfId="0" applyFont="1" applyFill="1" applyBorder="1" applyAlignment="1">
      <alignment horizontal="center" vertical="center" textRotation="90" wrapText="1"/>
    </xf>
    <xf numFmtId="0" fontId="24" fillId="38" borderId="35" xfId="0" applyFont="1" applyFill="1" applyBorder="1" applyAlignment="1">
      <alignment horizontal="center" vertical="center" textRotation="90" wrapText="1"/>
    </xf>
    <xf numFmtId="0" fontId="24" fillId="46" borderId="39" xfId="0" applyFont="1" applyFill="1" applyBorder="1" applyAlignment="1">
      <alignment horizontal="center" vertical="center" textRotation="90" wrapText="1"/>
    </xf>
    <xf numFmtId="0" fontId="24" fillId="46" borderId="34" xfId="0" applyFont="1" applyFill="1" applyBorder="1" applyAlignment="1">
      <alignment horizontal="center" vertical="center" textRotation="90" wrapText="1"/>
    </xf>
    <xf numFmtId="0" fontId="24" fillId="46" borderId="35" xfId="0" applyFont="1" applyFill="1" applyBorder="1" applyAlignment="1">
      <alignment horizontal="center" vertical="center" textRotation="90" wrapText="1"/>
    </xf>
    <xf numFmtId="0" fontId="24" fillId="47" borderId="34" xfId="0" applyFont="1" applyFill="1" applyBorder="1" applyAlignment="1">
      <alignment horizontal="center" vertical="center" textRotation="90" wrapText="1"/>
    </xf>
    <xf numFmtId="0" fontId="24" fillId="47" borderId="35" xfId="0" applyFont="1" applyFill="1" applyBorder="1" applyAlignment="1">
      <alignment horizontal="center" vertical="center" textRotation="90" wrapText="1"/>
    </xf>
    <xf numFmtId="0" fontId="22" fillId="38" borderId="39" xfId="2" applyFont="1" applyFill="1" applyBorder="1" applyAlignment="1">
      <alignment horizontal="center" vertical="center" textRotation="90" wrapText="1"/>
    </xf>
    <xf numFmtId="0" fontId="22" fillId="38" borderId="34" xfId="2" applyFont="1" applyFill="1" applyBorder="1" applyAlignment="1">
      <alignment horizontal="center" vertical="center" textRotation="90" wrapText="1"/>
    </xf>
    <xf numFmtId="0" fontId="22" fillId="38" borderId="35" xfId="2" applyFont="1" applyFill="1" applyBorder="1" applyAlignment="1">
      <alignment horizontal="center" vertical="center" textRotation="90" wrapText="1"/>
    </xf>
    <xf numFmtId="0" fontId="22" fillId="39" borderId="39" xfId="2" applyFont="1" applyFill="1" applyBorder="1" applyAlignment="1">
      <alignment horizontal="center" vertical="center" textRotation="90" wrapText="1"/>
    </xf>
    <xf numFmtId="0" fontId="22" fillId="39" borderId="34" xfId="2" applyFont="1" applyFill="1" applyBorder="1" applyAlignment="1">
      <alignment horizontal="center" vertical="center" textRotation="90" wrapText="1"/>
    </xf>
    <xf numFmtId="0" fontId="22" fillId="39" borderId="35" xfId="2" applyFont="1" applyFill="1" applyBorder="1" applyAlignment="1">
      <alignment horizontal="center" vertical="center" textRotation="90" wrapText="1"/>
    </xf>
    <xf numFmtId="0" fontId="24" fillId="40" borderId="39" xfId="0" applyFont="1" applyFill="1" applyBorder="1" applyAlignment="1">
      <alignment horizontal="center" vertical="center" textRotation="90" wrapText="1"/>
    </xf>
    <xf numFmtId="0" fontId="24" fillId="40" borderId="34" xfId="0" applyFont="1" applyFill="1" applyBorder="1" applyAlignment="1">
      <alignment horizontal="center" vertical="center" textRotation="90" wrapText="1"/>
    </xf>
    <xf numFmtId="0" fontId="24" fillId="40" borderId="35" xfId="0" applyFont="1" applyFill="1" applyBorder="1" applyAlignment="1">
      <alignment horizontal="center" vertical="center" textRotation="90" wrapText="1"/>
    </xf>
    <xf numFmtId="0" fontId="23" fillId="54" borderId="39" xfId="0" applyFont="1" applyFill="1" applyBorder="1" applyAlignment="1">
      <alignment horizontal="center" vertical="center" textRotation="90" wrapText="1"/>
    </xf>
    <xf numFmtId="0" fontId="23" fillId="54" borderId="35" xfId="0" applyFont="1" applyFill="1" applyBorder="1" applyAlignment="1">
      <alignment horizontal="center" vertical="center" textRotation="90" wrapText="1"/>
    </xf>
    <xf numFmtId="0" fontId="23" fillId="55" borderId="39" xfId="0" applyFont="1" applyFill="1" applyBorder="1" applyAlignment="1">
      <alignment horizontal="center" vertical="center" textRotation="90" wrapText="1"/>
    </xf>
    <xf numFmtId="0" fontId="23" fillId="55" borderId="35" xfId="0" applyFont="1" applyFill="1" applyBorder="1" applyAlignment="1">
      <alignment horizontal="center" vertical="center" textRotation="90" wrapText="1"/>
    </xf>
    <xf numFmtId="0" fontId="22" fillId="37" borderId="39" xfId="2" applyFont="1" applyFill="1" applyBorder="1" applyAlignment="1">
      <alignment horizontal="center" vertical="center" textRotation="90" wrapText="1"/>
    </xf>
    <xf numFmtId="0" fontId="22" fillId="37" borderId="34" xfId="2" applyFont="1" applyFill="1" applyBorder="1" applyAlignment="1">
      <alignment horizontal="center" vertical="center" textRotation="90" wrapText="1"/>
    </xf>
    <xf numFmtId="0" fontId="22" fillId="37" borderId="35" xfId="2" applyFont="1" applyFill="1" applyBorder="1" applyAlignment="1">
      <alignment horizontal="center" vertical="center" textRotation="90" wrapText="1"/>
    </xf>
    <xf numFmtId="0" fontId="22" fillId="37" borderId="32" xfId="2" applyFont="1" applyFill="1" applyBorder="1" applyAlignment="1">
      <alignment horizontal="center" vertical="center" textRotation="90" wrapText="1"/>
    </xf>
    <xf numFmtId="0" fontId="23" fillId="39" borderId="33" xfId="0" applyFont="1" applyFill="1" applyBorder="1" applyAlignment="1">
      <alignment horizontal="center" vertical="center" textRotation="90" wrapText="1"/>
    </xf>
    <xf numFmtId="0" fontId="23" fillId="39" borderId="36" xfId="0" applyFont="1" applyFill="1" applyBorder="1" applyAlignment="1">
      <alignment horizontal="center" vertical="center" textRotation="90" wrapText="1"/>
    </xf>
    <xf numFmtId="0" fontId="24" fillId="46" borderId="33" xfId="0" applyFont="1" applyFill="1" applyBorder="1" applyAlignment="1">
      <alignment horizontal="center" vertical="center" textRotation="90" wrapText="1"/>
    </xf>
    <xf numFmtId="0" fontId="29" fillId="46" borderId="36" xfId="0" applyFont="1" applyFill="1" applyBorder="1" applyAlignment="1">
      <alignment horizontal="center" vertical="center" textRotation="90" wrapText="1"/>
    </xf>
    <xf numFmtId="0" fontId="22" fillId="38" borderId="33" xfId="2" applyFont="1" applyFill="1" applyBorder="1" applyAlignment="1">
      <alignment horizontal="center" vertical="center" textRotation="90" wrapText="1"/>
    </xf>
    <xf numFmtId="0" fontId="22" fillId="38" borderId="0" xfId="2" applyFont="1" applyFill="1" applyBorder="1" applyAlignment="1">
      <alignment horizontal="center" vertical="center" textRotation="90" wrapText="1"/>
    </xf>
    <xf numFmtId="0" fontId="22" fillId="38" borderId="36" xfId="2" applyFont="1" applyFill="1" applyBorder="1" applyAlignment="1">
      <alignment horizontal="center" vertical="center" textRotation="90" wrapText="1"/>
    </xf>
    <xf numFmtId="0" fontId="22" fillId="38" borderId="37" xfId="2" applyFont="1" applyFill="1" applyBorder="1" applyAlignment="1">
      <alignment horizontal="center" vertical="center" textRotation="90" wrapText="1"/>
    </xf>
    <xf numFmtId="0" fontId="30" fillId="35" borderId="37" xfId="0" applyFont="1" applyFill="1" applyBorder="1" applyAlignment="1">
      <alignment horizontal="center"/>
    </xf>
    <xf numFmtId="0" fontId="19" fillId="35" borderId="37" xfId="0" applyFont="1" applyFill="1" applyBorder="1" applyAlignment="1">
      <alignment horizontal="center"/>
    </xf>
    <xf numFmtId="0" fontId="31" fillId="45" borderId="20" xfId="0" applyFont="1" applyFill="1" applyBorder="1" applyAlignment="1">
      <alignment horizontal="center"/>
    </xf>
    <xf numFmtId="0" fontId="31" fillId="45" borderId="21" xfId="0" applyFont="1" applyFill="1" applyBorder="1" applyAlignment="1">
      <alignment horizontal="center"/>
    </xf>
    <xf numFmtId="0" fontId="31" fillId="45" borderId="22" xfId="0" applyFont="1" applyFill="1" applyBorder="1" applyAlignment="1">
      <alignment horizontal="center"/>
    </xf>
    <xf numFmtId="0" fontId="31" fillId="7" borderId="20" xfId="0" applyFont="1" applyFill="1" applyBorder="1" applyAlignment="1">
      <alignment horizontal="center"/>
    </xf>
    <xf numFmtId="0" fontId="31" fillId="7" borderId="21" xfId="0" applyFont="1" applyFill="1" applyBorder="1" applyAlignment="1">
      <alignment horizontal="center"/>
    </xf>
    <xf numFmtId="0" fontId="31" fillId="7" borderId="22" xfId="0" applyFont="1" applyFill="1" applyBorder="1" applyAlignment="1">
      <alignment horizontal="center"/>
    </xf>
    <xf numFmtId="0" fontId="31" fillId="53" borderId="20" xfId="0" applyFont="1" applyFill="1" applyBorder="1" applyAlignment="1">
      <alignment horizontal="center"/>
    </xf>
    <xf numFmtId="0" fontId="31" fillId="53" borderId="21" xfId="0" applyFont="1" applyFill="1" applyBorder="1" applyAlignment="1">
      <alignment horizontal="center"/>
    </xf>
    <xf numFmtId="0" fontId="31" fillId="53" borderId="22" xfId="0" applyFont="1" applyFill="1" applyBorder="1" applyAlignment="1">
      <alignment horizontal="center"/>
    </xf>
    <xf numFmtId="0" fontId="31" fillId="32" borderId="20" xfId="0" applyFont="1" applyFill="1" applyBorder="1" applyAlignment="1">
      <alignment horizontal="center"/>
    </xf>
    <xf numFmtId="0" fontId="31" fillId="32" borderId="21" xfId="0" applyFont="1" applyFill="1" applyBorder="1" applyAlignment="1">
      <alignment horizontal="center"/>
    </xf>
    <xf numFmtId="0" fontId="31" fillId="32" borderId="22" xfId="0" applyFont="1" applyFill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0" fillId="0" borderId="47" xfId="0" applyFont="1" applyBorder="1" applyAlignment="1">
      <alignment horizontal="center"/>
    </xf>
    <xf numFmtId="0" fontId="12" fillId="35" borderId="23" xfId="0" applyFont="1" applyFill="1" applyBorder="1" applyAlignment="1">
      <alignment horizontal="center"/>
    </xf>
    <xf numFmtId="0" fontId="12" fillId="45" borderId="23" xfId="0" applyFont="1" applyFill="1" applyBorder="1" applyAlignment="1">
      <alignment horizontal="center"/>
    </xf>
    <xf numFmtId="0" fontId="12" fillId="7" borderId="29" xfId="0" applyFont="1" applyFill="1" applyBorder="1" applyAlignment="1">
      <alignment horizontal="center"/>
    </xf>
    <xf numFmtId="0" fontId="12" fillId="53" borderId="50" xfId="0" applyFont="1" applyFill="1" applyBorder="1" applyAlignment="1">
      <alignment horizontal="center"/>
    </xf>
    <xf numFmtId="0" fontId="12" fillId="53" borderId="37" xfId="0" applyFont="1" applyFill="1" applyBorder="1" applyAlignment="1">
      <alignment horizontal="center"/>
    </xf>
    <xf numFmtId="0" fontId="12" fillId="32" borderId="20" xfId="0" applyFont="1" applyFill="1" applyBorder="1" applyAlignment="1">
      <alignment horizontal="center"/>
    </xf>
    <xf numFmtId="0" fontId="12" fillId="32" borderId="21" xfId="0" applyFont="1" applyFill="1" applyBorder="1" applyAlignment="1">
      <alignment horizontal="center"/>
    </xf>
    <xf numFmtId="0" fontId="12" fillId="32" borderId="22" xfId="0" applyFont="1" applyFill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164" fontId="18" fillId="0" borderId="29" xfId="0" applyNumberFormat="1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2" fillId="28" borderId="20" xfId="0" applyFont="1" applyFill="1" applyBorder="1" applyAlignment="1">
      <alignment horizontal="center" vertical="center"/>
    </xf>
    <xf numFmtId="0" fontId="12" fillId="28" borderId="21" xfId="0" applyFont="1" applyFill="1" applyBorder="1" applyAlignment="1">
      <alignment horizontal="center" vertical="center"/>
    </xf>
    <xf numFmtId="0" fontId="12" fillId="28" borderId="22" xfId="0" applyFont="1" applyFill="1" applyBorder="1" applyAlignment="1">
      <alignment horizontal="center" vertical="center"/>
    </xf>
    <xf numFmtId="0" fontId="12" fillId="31" borderId="20" xfId="0" applyFont="1" applyFill="1" applyBorder="1" applyAlignment="1">
      <alignment horizontal="center" wrapText="1"/>
    </xf>
    <xf numFmtId="0" fontId="12" fillId="31" borderId="21" xfId="0" applyFont="1" applyFill="1" applyBorder="1" applyAlignment="1">
      <alignment horizontal="center" wrapText="1"/>
    </xf>
    <xf numFmtId="0" fontId="12" fillId="31" borderId="22" xfId="0" applyFont="1" applyFill="1" applyBorder="1" applyAlignment="1">
      <alignment horizontal="center" wrapText="1"/>
    </xf>
    <xf numFmtId="0" fontId="0" fillId="26" borderId="0" xfId="0" applyFill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7" fillId="16" borderId="1" xfId="0" applyFont="1" applyFill="1" applyBorder="1" applyAlignment="1">
      <alignment horizontal="center" vertical="center"/>
    </xf>
    <xf numFmtId="0" fontId="7" fillId="16" borderId="2" xfId="0" applyFont="1" applyFill="1" applyBorder="1" applyAlignment="1">
      <alignment horizontal="center" vertical="center"/>
    </xf>
    <xf numFmtId="0" fontId="7" fillId="16" borderId="3" xfId="0" applyFont="1" applyFill="1" applyBorder="1" applyAlignment="1">
      <alignment horizontal="center" vertical="center"/>
    </xf>
    <xf numFmtId="0" fontId="0" fillId="8" borderId="14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2" fillId="15" borderId="1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1" fontId="0" fillId="8" borderId="7" xfId="0" applyNumberFormat="1" applyFill="1" applyBorder="1" applyAlignment="1">
      <alignment horizontal="center" vertical="center"/>
    </xf>
    <xf numFmtId="1" fontId="0" fillId="8" borderId="8" xfId="0" applyNumberForma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0" fillId="8" borderId="12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</cellXfs>
  <cellStyles count="6">
    <cellStyle name="Bueno" xfId="2" builtinId="26"/>
    <cellStyle name="Bueno 2" xfId="3" xr:uid="{00000000-0005-0000-0000-000031000000}"/>
    <cellStyle name="Normal" xfId="0" builtinId="0"/>
    <cellStyle name="Normal 2" xfId="4" xr:uid="{00000000-0005-0000-0000-000032000000}"/>
    <cellStyle name="Porcentaje" xfId="1" builtinId="5"/>
    <cellStyle name="Porcentaje 2" xfId="5" xr:uid="{00000000-0005-0000-0000-000033000000}"/>
  </cellStyles>
  <dxfs count="6">
    <dxf>
      <font>
        <color auto="1"/>
      </font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ont>
        <color auto="1"/>
      </font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Light16"/>
  <colors>
    <mruColors>
      <color rgb="FFFFCCFF"/>
      <color rgb="FF9BFFFF"/>
      <color rgb="FF996633"/>
      <color rgb="FFC0C0C0"/>
      <color rgb="FFFFD9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PORCENTAJE</a:t>
            </a:r>
            <a:r>
              <a:rPr lang="es-ES" baseline="0"/>
              <a:t>  DE ACIERTOS Y DESACIERTOS POR PREGUNTA 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0569947669049101E-2"/>
          <c:y val="0.17171296296296301"/>
          <c:w val="0.974162350142324"/>
          <c:h val="0.51681284631087798"/>
        </c:manualLayout>
      </c:layout>
      <c:barChart>
        <c:barDir val="col"/>
        <c:grouping val="stacked"/>
        <c:varyColors val="0"/>
        <c:ser>
          <c:idx val="0"/>
          <c:order val="0"/>
          <c:tx>
            <c:v>ACIERTOS</c:v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CUARTOS!$D$60:$AJ$60</c:f>
            </c:numRef>
          </c:val>
          <c:extLst>
            <c:ext xmlns:c16="http://schemas.microsoft.com/office/drawing/2014/chart" uri="{C3380CC4-5D6E-409C-BE32-E72D297353CC}">
              <c16:uniqueId val="{00000000-0349-48AB-80E7-784BBBE87DC4}"/>
            </c:ext>
          </c:extLst>
        </c:ser>
        <c:ser>
          <c:idx val="1"/>
          <c:order val="1"/>
          <c:tx>
            <c:v>DESACIERTOS</c:v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CUARTOS!$D$61:$AJ$61</c:f>
            </c:numRef>
          </c:val>
          <c:extLst>
            <c:ext xmlns:c16="http://schemas.microsoft.com/office/drawing/2014/chart" uri="{C3380CC4-5D6E-409C-BE32-E72D297353CC}">
              <c16:uniqueId val="{00000001-0349-48AB-80E7-784BBBE87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95692416"/>
        <c:axId val="1395688096"/>
      </c:barChart>
      <c:catAx>
        <c:axId val="1395692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NUMERO</a:t>
                </a:r>
                <a:r>
                  <a:rPr lang="es-ES" baseline="0"/>
                  <a:t> DE PREGUNTA</a:t>
                </a:r>
                <a:endParaRPr lang="es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s-ES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95688096"/>
        <c:crosses val="autoZero"/>
        <c:auto val="1"/>
        <c:lblAlgn val="ctr"/>
        <c:lblOffset val="100"/>
        <c:noMultiLvlLbl val="0"/>
      </c:catAx>
      <c:valAx>
        <c:axId val="139568809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39569241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308329349951897"/>
          <c:y val="0.870948527267425"/>
          <c:w val="0.235007759155373"/>
          <c:h val="0.1290514727325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06186407-9ac4-423c-b107-439448b7d82b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ES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3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3000" baseline="0"/>
              <a:t>PORCENTAJE DE RENDIMIENTO POR EJE TEMÁTICO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3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CUARTOS!$DA$8</c:f>
              <c:strCache>
                <c:ptCount val="1"/>
                <c:pt idx="0">
                  <c:v>Matematica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CUARTOS!$DA$9:$DA$53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CUARTOS!$CZ$9:$CZ$53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06C-4C5C-B7BB-B8ED77F4C5AB}"/>
            </c:ext>
          </c:extLst>
        </c:ser>
        <c:ser>
          <c:idx val="1"/>
          <c:order val="1"/>
          <c:tx>
            <c:strRef>
              <c:f>CUARTOS!$DB$8</c:f>
              <c:strCache>
                <c:ptCount val="1"/>
                <c:pt idx="0">
                  <c:v> Comunicación</c:v>
                </c:pt>
              </c:strCache>
            </c:strRef>
          </c:tx>
          <c:spPr>
            <a:solidFill>
              <a:srgbClr val="CC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CUARTOS!$DB$9:$DB$53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CUARTOS!$CZ$9:$CZ$53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06C-4C5C-B7BB-B8ED77F4C5AB}"/>
            </c:ext>
          </c:extLst>
        </c:ser>
        <c:ser>
          <c:idx val="2"/>
          <c:order val="2"/>
          <c:tx>
            <c:strRef>
              <c:f>CUARTOS!$DC$8</c:f>
              <c:strCache>
                <c:ptCount val="1"/>
                <c:pt idx="0">
                  <c:v> Ciencias Sociales</c:v>
                </c:pt>
              </c:strCache>
            </c:strRef>
          </c:tx>
          <c:spPr>
            <a:solidFill>
              <a:srgbClr val="FFFF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CUARTOS!$DC$9:$DC$53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CUARTOS!$CZ$9:$CZ$53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06C-4C5C-B7BB-B8ED77F4C5AB}"/>
            </c:ext>
          </c:extLst>
        </c:ser>
        <c:ser>
          <c:idx val="3"/>
          <c:order val="3"/>
          <c:tx>
            <c:strRef>
              <c:f>CUARTOS!$DD$8</c:f>
              <c:strCache>
                <c:ptCount val="1"/>
                <c:pt idx="0">
                  <c:v> Ciencia y Tecnologia</c:v>
                </c:pt>
              </c:strCache>
            </c:strRef>
          </c:tx>
          <c:spPr>
            <a:solidFill>
              <a:srgbClr val="99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CUARTOS!$DD$9:$DD$53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CUARTOS!$CZ$9:$CZ$53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D06C-4C5C-B7BB-B8ED77F4C5AB}"/>
            </c:ext>
          </c:extLst>
        </c:ser>
        <c:ser>
          <c:idx val="4"/>
          <c:order val="4"/>
          <c:tx>
            <c:strRef>
              <c:f>CUARTOS!$DE$8</c:f>
              <c:strCache>
                <c:ptCount val="1"/>
                <c:pt idx="0">
                  <c:v> Ingles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CUARTOS!$DE$9:$DE$53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CUARTOS!$CZ$9:$CZ$53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D06C-4C5C-B7BB-B8ED77F4C5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236944"/>
        <c:axId val="85241264"/>
      </c:barChart>
      <c:catAx>
        <c:axId val="8523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5241264"/>
        <c:crosses val="autoZero"/>
        <c:auto val="1"/>
        <c:lblAlgn val="ctr"/>
        <c:lblOffset val="100"/>
        <c:noMultiLvlLbl val="0"/>
      </c:catAx>
      <c:valAx>
        <c:axId val="8524126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852369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3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b395422b-e2f4-48c4-a687-3d67ac3afad0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ES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3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3000" baseline="0"/>
              <a:t>PORCENTAJE DE ACIERTOS Y DESACIERTOS POR ESTUDIANTE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3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CUARTOS!$DG$8</c:f>
              <c:strCache>
                <c:ptCount val="1"/>
                <c:pt idx="0">
                  <c:v>ACIERTOS</c:v>
                </c:pt>
              </c:strCache>
            </c:strRef>
          </c:tx>
          <c:spPr>
            <a:solidFill>
              <a:srgbClr val="FFFF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CUARTOS!$DG$9:$DG$53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CUARTOS!$DF$9:$DF$53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03D-4D0E-A101-CBEEC5C05AA9}"/>
            </c:ext>
          </c:extLst>
        </c:ser>
        <c:ser>
          <c:idx val="1"/>
          <c:order val="1"/>
          <c:tx>
            <c:strRef>
              <c:f>CUARTOS!$DH$8</c:f>
              <c:strCache>
                <c:ptCount val="1"/>
                <c:pt idx="0">
                  <c:v>DESACIERTOS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CUARTOS!$DH$9:$DH$53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CUARTOS!$DF$9:$DF$53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03D-4D0E-A101-CBEEC5C05A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51509264"/>
        <c:axId val="2051504464"/>
      </c:barChart>
      <c:catAx>
        <c:axId val="205150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51504464"/>
        <c:crosses val="autoZero"/>
        <c:auto val="1"/>
        <c:lblAlgn val="ctr"/>
        <c:lblOffset val="100"/>
        <c:noMultiLvlLbl val="0"/>
      </c:catAx>
      <c:valAx>
        <c:axId val="205150446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20515092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aac9f19b-38f7-435d-b032-573227fd7f49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ES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3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3000" baseline="0"/>
              <a:t>PORCENTAJE DE RENDIMIENTO POR EJE TEMÁTICO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3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'RESULTADOS CUARTO'!$DA$8</c:f>
              <c:strCache>
                <c:ptCount val="1"/>
                <c:pt idx="0">
                  <c:v>Matematica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'RESULTADOS CUARTO'!$DA$9:$DA$47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'RESULTADOS CUARTO'!$CZ$9:$CZ$47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18E-4EE9-A84D-3507E6DC69AA}"/>
            </c:ext>
          </c:extLst>
        </c:ser>
        <c:ser>
          <c:idx val="1"/>
          <c:order val="1"/>
          <c:tx>
            <c:strRef>
              <c:f>'RESULTADOS CUARTO'!$DB$8</c:f>
              <c:strCache>
                <c:ptCount val="1"/>
                <c:pt idx="0">
                  <c:v> Comunicación</c:v>
                </c:pt>
              </c:strCache>
            </c:strRef>
          </c:tx>
          <c:spPr>
            <a:solidFill>
              <a:srgbClr val="CC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'RESULTADOS CUARTO'!$DB$9:$DB$47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'RESULTADOS CUARTO'!$CZ$9:$CZ$47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18E-4EE9-A84D-3507E6DC69AA}"/>
            </c:ext>
          </c:extLst>
        </c:ser>
        <c:ser>
          <c:idx val="2"/>
          <c:order val="2"/>
          <c:tx>
            <c:strRef>
              <c:f>'RESULTADOS CUARTO'!$DC$8</c:f>
              <c:strCache>
                <c:ptCount val="1"/>
                <c:pt idx="0">
                  <c:v> Ciencias Sociales</c:v>
                </c:pt>
              </c:strCache>
            </c:strRef>
          </c:tx>
          <c:spPr>
            <a:solidFill>
              <a:srgbClr val="FFFF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'RESULTADOS CUARTO'!$DC$9:$DC$47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'RESULTADOS CUARTO'!$CZ$9:$CZ$47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18E-4EE9-A84D-3507E6DC69AA}"/>
            </c:ext>
          </c:extLst>
        </c:ser>
        <c:ser>
          <c:idx val="3"/>
          <c:order val="3"/>
          <c:tx>
            <c:strRef>
              <c:f>'RESULTADOS CUARTO'!$DD$8</c:f>
              <c:strCache>
                <c:ptCount val="1"/>
                <c:pt idx="0">
                  <c:v> Ciencia y Tecnologia</c:v>
                </c:pt>
              </c:strCache>
            </c:strRef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'RESULTADOS CUARTO'!$DD$9:$DD$47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'RESULTADOS CUARTO'!$CZ$9:$CZ$47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18E-4EE9-A84D-3507E6DC69AA}"/>
            </c:ext>
          </c:extLst>
        </c:ser>
        <c:ser>
          <c:idx val="4"/>
          <c:order val="4"/>
          <c:tx>
            <c:strRef>
              <c:f>'RESULTADOS CUARTO'!$DE$8</c:f>
              <c:strCache>
                <c:ptCount val="1"/>
                <c:pt idx="0">
                  <c:v> Ingles</c:v>
                </c:pt>
              </c:strCache>
            </c:strRef>
          </c:tx>
          <c:spPr>
            <a:solidFill>
              <a:srgbClr val="CC66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'RESULTADOS CUARTO'!$DE$9:$DE$47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'RESULTADOS CUARTO'!$CZ$9:$CZ$47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18E-4EE9-A84D-3507E6DC69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242704"/>
        <c:axId val="85243184"/>
      </c:barChart>
      <c:catAx>
        <c:axId val="8524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5243184"/>
        <c:crosses val="autoZero"/>
        <c:auto val="1"/>
        <c:lblAlgn val="ctr"/>
        <c:lblOffset val="100"/>
        <c:noMultiLvlLbl val="0"/>
      </c:catAx>
      <c:valAx>
        <c:axId val="8524318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852427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3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3a0d9d6a-0349-4eda-803b-44b5c9b3833e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ES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280146</xdr:colOff>
      <xdr:row>62</xdr:row>
      <xdr:rowOff>45943</xdr:rowOff>
    </xdr:from>
    <xdr:to>
      <xdr:col>35</xdr:col>
      <xdr:colOff>448234</xdr:colOff>
      <xdr:row>76</xdr:row>
      <xdr:rowOff>122143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126104</xdr:colOff>
      <xdr:row>72</xdr:row>
      <xdr:rowOff>68593</xdr:rowOff>
    </xdr:from>
    <xdr:to>
      <xdr:col>128</xdr:col>
      <xdr:colOff>268668</xdr:colOff>
      <xdr:row>94</xdr:row>
      <xdr:rowOff>141329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117662</xdr:colOff>
      <xdr:row>55</xdr:row>
      <xdr:rowOff>146797</xdr:rowOff>
    </xdr:from>
    <xdr:to>
      <xdr:col>128</xdr:col>
      <xdr:colOff>261937</xdr:colOff>
      <xdr:row>70</xdr:row>
      <xdr:rowOff>32497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95249</xdr:colOff>
      <xdr:row>69</xdr:row>
      <xdr:rowOff>174664</xdr:rowOff>
    </xdr:from>
    <xdr:to>
      <xdr:col>127</xdr:col>
      <xdr:colOff>571500</xdr:colOff>
      <xdr:row>84</xdr:row>
      <xdr:rowOff>60364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2</xdr:row>
      <xdr:rowOff>30481</xdr:rowOff>
    </xdr:from>
    <xdr:to>
      <xdr:col>4</xdr:col>
      <xdr:colOff>633730</xdr:colOff>
      <xdr:row>2</xdr:row>
      <xdr:rowOff>571501</xdr:rowOff>
    </xdr:to>
    <xdr:pic>
      <xdr:nvPicPr>
        <xdr:cNvPr id="2" name="Imagen 1" descr="Interfaz de usuario gráfica, Aplicación&#10;&#10;El contenido generado por IA puede ser incorrecto.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21" t="58402" r="49952" b="33299"/>
        <a:stretch>
          <a:fillRect/>
        </a:stretch>
      </xdr:blipFill>
      <xdr:spPr>
        <a:xfrm>
          <a:off x="2371725" y="706755"/>
          <a:ext cx="3224530" cy="5410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822960</xdr:colOff>
      <xdr:row>2</xdr:row>
      <xdr:rowOff>137160</xdr:rowOff>
    </xdr:from>
    <xdr:to>
      <xdr:col>5</xdr:col>
      <xdr:colOff>830580</xdr:colOff>
      <xdr:row>2</xdr:row>
      <xdr:rowOff>510540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5785485" y="813435"/>
          <a:ext cx="1493520" cy="373380"/>
        </a:xfrm>
        <a:prstGeom prst="roundRect">
          <a:avLst/>
        </a:prstGeom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2000">
              <a:solidFill>
                <a:srgbClr val="002060"/>
              </a:solidFill>
              <a:latin typeface="Aptos Black" panose="020B0004020202020204" pitchFamily="34" charset="0"/>
            </a:rPr>
            <a:t>2025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YECTO%20PREUNIVERSITARIO%20RESULTADOS\REGISTRO-PROYECTO%20PREU.xlsx%20AV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-QUINTO"/>
      <sheetName val="QUINTOS "/>
      <sheetName val="RESULTADOS QUINTO"/>
      <sheetName val="RANKING-QUINTOS"/>
      <sheetName val="DATOS -CUARTO"/>
      <sheetName val="CUARTOS"/>
      <sheetName val="RANKING-CUARTOS"/>
      <sheetName val="RANKING-GENERAL"/>
      <sheetName val="Hoja9"/>
      <sheetName val="Hoja1"/>
    </sheetNames>
    <sheetDataSet>
      <sheetData sheetId="0">
        <row r="9">
          <cell r="AK9">
            <v>0</v>
          </cell>
        </row>
      </sheetData>
      <sheetData sheetId="1">
        <row r="9">
          <cell r="B9" t="str">
            <v>AMUDIO  CARDENAS  MARIEL GHERMARYONI</v>
          </cell>
        </row>
        <row r="10">
          <cell r="B10" t="str">
            <v>ARPI  MAMANI  MISHEL FAVIOLA</v>
          </cell>
        </row>
        <row r="11">
          <cell r="B11" t="str">
            <v>BATALLANOS  QUINO  ARIANA SOFIA DEL CARMEN</v>
          </cell>
        </row>
        <row r="12">
          <cell r="B12" t="str">
            <v>BURGOS  PALACIOS  CAMILA FERNANDA</v>
          </cell>
        </row>
        <row r="13">
          <cell r="B13" t="str">
            <v>CABANA  MAMANI  MARGARETH VALENTINA</v>
          </cell>
        </row>
        <row r="14">
          <cell r="B14" t="str">
            <v>CAMPOS  CARRILLO  KHIARA NICOLE</v>
          </cell>
        </row>
        <row r="15">
          <cell r="B15" t="str">
            <v>CCAMA  GRANDE  KIARA AZUMI</v>
          </cell>
        </row>
        <row r="16">
          <cell r="B16" t="str">
            <v>CHAMBI  MAMANI  VALERY MILAGROS</v>
          </cell>
        </row>
        <row r="17">
          <cell r="B17" t="str">
            <v>DELGADO  PACHO  JUESLY MASSIEL XIMENA</v>
          </cell>
        </row>
        <row r="18">
          <cell r="B18" t="str">
            <v>GONZALES  CORZO  CAMILA MILAGROS</v>
          </cell>
        </row>
        <row r="19">
          <cell r="B19" t="str">
            <v>MAMANI  CCAMA  ADA BRYGITH</v>
          </cell>
        </row>
        <row r="20">
          <cell r="B20" t="str">
            <v>MAMANI  COASACA  DIANA BELEN</v>
          </cell>
        </row>
        <row r="21">
          <cell r="B21" t="str">
            <v>MENDOZA  CORIMANYA  MASSIEL LUCYA</v>
          </cell>
        </row>
        <row r="22">
          <cell r="B22" t="str">
            <v>MEZA  MEZA  CIELO ALEXANDRA</v>
          </cell>
        </row>
        <row r="23">
          <cell r="B23" t="str">
            <v>NAVARRO  HUILLCA  CHIARA AVRIL</v>
          </cell>
        </row>
        <row r="24">
          <cell r="B24" t="str">
            <v>PARICAHUA  PILCO  LUZ STREYA</v>
          </cell>
        </row>
        <row r="25">
          <cell r="B25" t="str">
            <v>QUISPE  CHAVEZ  LUISA MARIA AIMAR</v>
          </cell>
        </row>
        <row r="26">
          <cell r="B26" t="str">
            <v>RODRIGUEZ  HUAMANI  ASTRID CELESTE</v>
          </cell>
        </row>
        <row r="27">
          <cell r="B27" t="str">
            <v>VALENZUELA  CUERVO  CAMILA MARICELA</v>
          </cell>
        </row>
        <row r="28">
          <cell r="B28" t="str">
            <v>VARGAS  CONZA  ALENDA JAZMIN</v>
          </cell>
        </row>
        <row r="29">
          <cell r="B29" t="str">
            <v>YANARICO  BATALLANOS  CAREDEE CAMILA LISZY</v>
          </cell>
        </row>
        <row r="30">
          <cell r="B30" t="str">
            <v>ALVARO  ARAOZ  MILAGROS SAMAI</v>
          </cell>
        </row>
        <row r="31">
          <cell r="B31" t="str">
            <v>ARPITA  MAMANI  KIARA YARUSHKA GERALDYNE</v>
          </cell>
        </row>
        <row r="32">
          <cell r="B32" t="str">
            <v>BARRANTES  HUARACALLO  LUCIANA ANHELIZ</v>
          </cell>
        </row>
        <row r="33">
          <cell r="B33" t="str">
            <v>BEGAZO  COSI  FIORELA DAYANA</v>
          </cell>
        </row>
        <row r="34">
          <cell r="B34" t="str">
            <v>CALCINA  USCAMAYTA  CLAUDIA STEFANNY</v>
          </cell>
        </row>
        <row r="35">
          <cell r="B35" t="str">
            <v>CARDENAS  ALARCON  ARACELI FRANCHESKA</v>
          </cell>
        </row>
        <row r="36">
          <cell r="B36" t="str">
            <v>CCALLA  COSCCO  NICOL JASMIN</v>
          </cell>
        </row>
        <row r="37">
          <cell r="B37" t="str">
            <v>CENTON  MAMANI  CAMILA GEORLETTE</v>
          </cell>
        </row>
        <row r="38">
          <cell r="B38" t="str">
            <v>CHACON  JAVIER  XUANY GRISEL</v>
          </cell>
        </row>
        <row r="39">
          <cell r="B39" t="str">
            <v>DE LA O  ZEGARRA  MIKAELA</v>
          </cell>
        </row>
        <row r="40">
          <cell r="B40" t="str">
            <v>HINOJOSA  NINACONDO  XIOMARA ANGELES</v>
          </cell>
        </row>
        <row r="41">
          <cell r="B41" t="str">
            <v>MONTES  CAHUANA  CAMILA PAOLA</v>
          </cell>
        </row>
        <row r="42">
          <cell r="B42" t="str">
            <v>PACCO  HUARANCA  MILKA ELIZABETH</v>
          </cell>
        </row>
        <row r="43">
          <cell r="B43" t="str">
            <v>QUISPE  QUISPE  JOSELYN ALEXANDRA</v>
          </cell>
        </row>
        <row r="44">
          <cell r="B44" t="str">
            <v>QUISPE  VARGAS  NAOMI JADE ABRIL</v>
          </cell>
        </row>
        <row r="45">
          <cell r="B45" t="str">
            <v>ROSAS  ZEGARRA  NICOLE PAULA</v>
          </cell>
        </row>
        <row r="46">
          <cell r="B46" t="str">
            <v>VALDERRAMA  CARDENAS  NICOLE ESTEFANY</v>
          </cell>
        </row>
        <row r="47">
          <cell r="B47" t="str">
            <v>VELA  ALEMAN  FERNANDA VALESKA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A2:BS49"/>
  <sheetViews>
    <sheetView topLeftCell="BT1" workbookViewId="0">
      <selection activeCell="BS1" sqref="A1:BS1048576"/>
    </sheetView>
  </sheetViews>
  <sheetFormatPr baseColWidth="10" defaultColWidth="8" defaultRowHeight="15"/>
  <cols>
    <col min="1" max="1" width="4" style="134" hidden="1" customWidth="1"/>
    <col min="2" max="2" width="25.5" style="134" hidden="1" customWidth="1"/>
    <col min="3" max="3" width="3.75" style="134" hidden="1" customWidth="1"/>
    <col min="4" max="6" width="8" style="134" hidden="1" customWidth="1"/>
    <col min="7" max="7" width="26.625" style="134" hidden="1" customWidth="1"/>
    <col min="8" max="10" width="8" style="134" hidden="1" customWidth="1"/>
    <col min="11" max="11" width="8.75" style="134" hidden="1" customWidth="1"/>
    <col min="12" max="71" width="8" style="134" hidden="1" customWidth="1"/>
    <col min="72" max="16384" width="8" style="134"/>
  </cols>
  <sheetData>
    <row r="2" spans="1:69" ht="34.5" customHeight="1">
      <c r="A2" s="185" t="s">
        <v>0</v>
      </c>
      <c r="B2" s="186"/>
      <c r="C2" s="186"/>
      <c r="D2" s="186"/>
      <c r="E2" s="186"/>
      <c r="F2" s="186"/>
      <c r="G2" s="187"/>
      <c r="I2" s="188" t="s">
        <v>1</v>
      </c>
      <c r="J2" s="189"/>
      <c r="K2" s="190"/>
      <c r="M2" s="179" t="s">
        <v>2</v>
      </c>
      <c r="N2" s="179"/>
      <c r="O2" s="179"/>
      <c r="P2" s="179" t="s">
        <v>3</v>
      </c>
      <c r="Q2" s="179"/>
      <c r="R2" s="179"/>
      <c r="S2" s="179" t="s">
        <v>4</v>
      </c>
      <c r="T2" s="179"/>
      <c r="U2" s="179"/>
      <c r="V2" s="179" t="s">
        <v>5</v>
      </c>
      <c r="W2" s="179"/>
      <c r="X2" s="179"/>
      <c r="Y2" s="179" t="s">
        <v>6</v>
      </c>
      <c r="Z2" s="179"/>
      <c r="AA2" s="179"/>
      <c r="AB2" s="179" t="s">
        <v>7</v>
      </c>
      <c r="AC2" s="179"/>
      <c r="AD2" s="179"/>
      <c r="AE2" s="179" t="s">
        <v>8</v>
      </c>
      <c r="AF2" s="179"/>
      <c r="AG2" s="179"/>
      <c r="AH2" s="179" t="s">
        <v>9</v>
      </c>
      <c r="AI2" s="179"/>
      <c r="AJ2" s="179"/>
      <c r="AK2" s="179" t="s">
        <v>10</v>
      </c>
      <c r="AL2" s="179"/>
      <c r="AM2" s="179"/>
      <c r="AN2" s="179" t="s">
        <v>11</v>
      </c>
      <c r="AO2" s="179"/>
      <c r="AP2" s="179"/>
      <c r="AQ2" s="179" t="s">
        <v>12</v>
      </c>
      <c r="AR2" s="179"/>
      <c r="AS2" s="179"/>
      <c r="AT2" s="179" t="s">
        <v>13</v>
      </c>
      <c r="AU2" s="179"/>
      <c r="AV2" s="179"/>
      <c r="AW2" s="179" t="s">
        <v>14</v>
      </c>
      <c r="AX2" s="179"/>
      <c r="AY2" s="179"/>
      <c r="AZ2" s="179" t="s">
        <v>15</v>
      </c>
      <c r="BA2" s="179"/>
      <c r="BB2" s="179"/>
      <c r="BC2" s="179" t="s">
        <v>16</v>
      </c>
      <c r="BD2" s="179"/>
      <c r="BE2" s="179"/>
      <c r="BF2" s="179" t="s">
        <v>17</v>
      </c>
      <c r="BG2" s="179"/>
      <c r="BH2" s="179"/>
      <c r="BI2" s="179" t="s">
        <v>18</v>
      </c>
      <c r="BJ2" s="179"/>
      <c r="BK2" s="179"/>
      <c r="BL2" s="179" t="s">
        <v>19</v>
      </c>
      <c r="BM2" s="179"/>
      <c r="BN2" s="179"/>
      <c r="BO2" s="179" t="s">
        <v>20</v>
      </c>
    </row>
    <row r="3" spans="1:69" ht="39" customHeight="1">
      <c r="B3" s="134" t="s">
        <v>21</v>
      </c>
      <c r="G3" s="174" t="s">
        <v>21</v>
      </c>
      <c r="H3" s="175"/>
      <c r="I3" s="180" t="s">
        <v>22</v>
      </c>
      <c r="J3" s="180" t="s">
        <v>23</v>
      </c>
      <c r="K3" s="181" t="s">
        <v>24</v>
      </c>
      <c r="L3" s="134">
        <f>O3+R3+U3+X3+AA3+AD3+AG3+AJ3+AM3+AP3+AS3+AV3+AY3+BB3+BE3+BH3+BK3+BN3+BQ3</f>
        <v>40.200080200000002</v>
      </c>
      <c r="M3" s="134">
        <v>1.12415</v>
      </c>
      <c r="N3" s="182">
        <v>1</v>
      </c>
      <c r="O3" s="183">
        <f>M3*N3</f>
        <v>1.12415</v>
      </c>
      <c r="P3" s="134">
        <v>1.1006800000000001</v>
      </c>
      <c r="Q3" s="182">
        <v>2</v>
      </c>
      <c r="R3" s="183">
        <f>P3*Q3</f>
        <v>2.2013600000000002</v>
      </c>
      <c r="S3" s="134">
        <v>1.6495770000000001</v>
      </c>
      <c r="T3" s="182">
        <v>1</v>
      </c>
      <c r="U3" s="183">
        <f>S3*T3</f>
        <v>1.6495770000000001</v>
      </c>
      <c r="V3" s="134">
        <v>1.6583374</v>
      </c>
      <c r="W3" s="182">
        <v>1</v>
      </c>
      <c r="X3" s="183">
        <f>V3*W3</f>
        <v>1.6583374</v>
      </c>
      <c r="Y3" s="134">
        <v>1.6587874499999999</v>
      </c>
      <c r="Z3" s="182">
        <v>1</v>
      </c>
      <c r="AA3" s="183">
        <f>Y3*Z3</f>
        <v>1.6587874499999999</v>
      </c>
      <c r="AB3" s="134">
        <v>1.6782674</v>
      </c>
      <c r="AC3" s="182">
        <v>1</v>
      </c>
      <c r="AD3" s="183">
        <f>AB3*AC3</f>
        <v>1.6782674</v>
      </c>
      <c r="AE3" s="134">
        <v>1.12415</v>
      </c>
      <c r="AF3" s="182">
        <v>2</v>
      </c>
      <c r="AG3" s="183">
        <f>AE3*AF3</f>
        <v>2.2483</v>
      </c>
      <c r="AH3" s="134">
        <v>1.1006800000000001</v>
      </c>
      <c r="AI3" s="182">
        <v>2</v>
      </c>
      <c r="AJ3" s="183">
        <f>AH3*AI3</f>
        <v>2.2013600000000002</v>
      </c>
      <c r="AK3" s="134">
        <v>0.97144799999999998</v>
      </c>
      <c r="AL3" s="182">
        <v>2</v>
      </c>
      <c r="AM3" s="183">
        <f>AK3*AL3</f>
        <v>1.942896</v>
      </c>
      <c r="AN3" s="134">
        <v>1.021414</v>
      </c>
      <c r="AO3" s="182">
        <v>3</v>
      </c>
      <c r="AP3" s="183">
        <f>AN3*AO3</f>
        <v>3.0642420000000001</v>
      </c>
      <c r="AQ3" s="134">
        <v>1.2698590000000001</v>
      </c>
      <c r="AR3" s="182">
        <v>3</v>
      </c>
      <c r="AS3" s="183">
        <f>AQ3*AR3</f>
        <v>3.809577</v>
      </c>
      <c r="AT3" s="134">
        <v>1.2101409999999999</v>
      </c>
      <c r="AU3" s="182">
        <v>2</v>
      </c>
      <c r="AV3" s="183">
        <f>AT3*AU3</f>
        <v>2.4202819999999998</v>
      </c>
      <c r="AW3" s="134">
        <v>0.79674</v>
      </c>
      <c r="AX3" s="182">
        <v>1</v>
      </c>
      <c r="AY3" s="183">
        <f>AW3*AX3</f>
        <v>0.79674</v>
      </c>
      <c r="AZ3" s="134">
        <v>0.80188999999999999</v>
      </c>
      <c r="BA3" s="182">
        <v>1</v>
      </c>
      <c r="BB3" s="183">
        <f>AZ3*BA3</f>
        <v>0.80188999999999999</v>
      </c>
      <c r="BC3" s="134">
        <v>1.52482685</v>
      </c>
      <c r="BD3" s="182">
        <v>2</v>
      </c>
      <c r="BE3" s="183">
        <f>BD3*BC3</f>
        <v>3.0496536999999999</v>
      </c>
      <c r="BF3" s="134">
        <v>1.4254114250000001</v>
      </c>
      <c r="BG3" s="182">
        <v>2</v>
      </c>
      <c r="BH3" s="183">
        <f>BF3*BG3</f>
        <v>2.8508228500000001</v>
      </c>
      <c r="BI3" s="134">
        <v>1.1547487000000001</v>
      </c>
      <c r="BJ3" s="182">
        <v>2</v>
      </c>
      <c r="BK3" s="183">
        <f>BI3*BJ3</f>
        <v>2.3094974000000001</v>
      </c>
      <c r="BL3" s="134">
        <v>1.1258699999999999</v>
      </c>
      <c r="BM3" s="182">
        <v>2</v>
      </c>
      <c r="BN3" s="183">
        <f>BL3*BM3</f>
        <v>2.2517399999999999</v>
      </c>
      <c r="BO3" s="134">
        <v>1.2413000000000001</v>
      </c>
      <c r="BP3" s="182">
        <v>2</v>
      </c>
      <c r="BQ3" s="183">
        <f>BO3*BP3</f>
        <v>2.4826000000000001</v>
      </c>
    </row>
    <row r="4" spans="1:69">
      <c r="A4" s="139">
        <v>1</v>
      </c>
      <c r="B4" s="144" t="str">
        <f>CUARTOS!B9</f>
        <v>ANCCASI  VILCA  SHOFFI ELIZABETH</v>
      </c>
      <c r="C4" s="141" t="s">
        <v>25</v>
      </c>
      <c r="D4" s="176">
        <f>'RESULTADOS CUARTO'!HX9</f>
        <v>19.113518675000002</v>
      </c>
      <c r="E4" s="176">
        <f t="shared" ref="E4:E48" si="0">RANK(D4,$D$4:$D$48,0)</f>
        <v>28</v>
      </c>
      <c r="G4" s="177" t="str" cm="1">
        <f t="array" ref="G4:J48">_xlfn._xlws.SORT(B4:E48,4,1,FALSE)</f>
        <v>QUISPE  OLAECHEA  LUPE GABRIELA</v>
      </c>
      <c r="H4" s="177" t="str">
        <v>4A</v>
      </c>
      <c r="I4" s="171">
        <v>32.486038499999999</v>
      </c>
      <c r="J4" s="170">
        <v>1</v>
      </c>
      <c r="K4" s="184">
        <f t="shared" ref="K4:K48" si="1">(I4*20)/$L$3</f>
        <v>16.1621759650121</v>
      </c>
    </row>
    <row r="5" spans="1:69">
      <c r="A5" s="139">
        <v>2</v>
      </c>
      <c r="B5" s="144" t="str">
        <f>CUARTOS!B10</f>
        <v>ARANZAMENDI  VALDIVIA  DANITZA JHAMILEH</v>
      </c>
      <c r="C5" s="141" t="s">
        <v>25</v>
      </c>
      <c r="D5" s="176">
        <f>'RESULTADOS CUARTO'!HX10</f>
        <v>24.860763224999999</v>
      </c>
      <c r="E5" s="178">
        <f t="shared" si="0"/>
        <v>13</v>
      </c>
      <c r="G5" s="155" t="str">
        <v>ROJAS  HERRERA  PIERINA GEORGETTE</v>
      </c>
      <c r="H5" s="155" t="str">
        <v>4B</v>
      </c>
      <c r="I5" s="169">
        <v>31.545405925000001</v>
      </c>
      <c r="J5" s="149">
        <v>2</v>
      </c>
      <c r="K5" s="88">
        <f t="shared" si="1"/>
        <v>15.694200493162199</v>
      </c>
    </row>
    <row r="6" spans="1:69">
      <c r="A6" s="139">
        <v>3</v>
      </c>
      <c r="B6" s="144" t="str">
        <f>CUARTOS!B11</f>
        <v>BERNABEL  QUIÑONES  PAULA JOHANA</v>
      </c>
      <c r="C6" s="141" t="s">
        <v>25</v>
      </c>
      <c r="D6" s="176">
        <f>'RESULTADOS CUARTO'!HX11</f>
        <v>23.430176549999999</v>
      </c>
      <c r="E6" s="178">
        <f t="shared" si="0"/>
        <v>18</v>
      </c>
      <c r="G6" s="155" t="str">
        <v>HUAMANI  CONDORI  CAMILA LUCIANA</v>
      </c>
      <c r="H6" s="155" t="str">
        <v>4A</v>
      </c>
      <c r="I6" s="169">
        <v>31.424025100000001</v>
      </c>
      <c r="J6" s="149">
        <v>3</v>
      </c>
      <c r="K6" s="88">
        <f t="shared" si="1"/>
        <v>15.6338121434892</v>
      </c>
    </row>
    <row r="7" spans="1:69">
      <c r="A7" s="139">
        <v>4</v>
      </c>
      <c r="B7" s="144" t="str">
        <f>CUARTOS!B12</f>
        <v>CRUZ  HERRERA  ANA FLAVIA LUCIANA</v>
      </c>
      <c r="C7" s="141" t="s">
        <v>25</v>
      </c>
      <c r="D7" s="176">
        <f>'RESULTADOS CUARTO'!HX12</f>
        <v>24.932138125000002</v>
      </c>
      <c r="E7" s="178">
        <f t="shared" si="0"/>
        <v>12</v>
      </c>
      <c r="G7" s="155" t="str">
        <v>SALINAS  MONTES  KARLA BRIDGET</v>
      </c>
      <c r="H7" s="155" t="str">
        <v>4B</v>
      </c>
      <c r="I7" s="169">
        <v>31.340207074999999</v>
      </c>
      <c r="J7" s="149">
        <v>4</v>
      </c>
      <c r="K7" s="88">
        <f t="shared" si="1"/>
        <v>15.592111716732299</v>
      </c>
    </row>
    <row r="8" spans="1:69">
      <c r="A8" s="139">
        <v>5</v>
      </c>
      <c r="B8" s="144" t="str">
        <f>CUARTOS!B13</f>
        <v>DELGADO  ALARCON  LUCIANA VALENTINA</v>
      </c>
      <c r="C8" s="141" t="s">
        <v>25</v>
      </c>
      <c r="D8" s="176">
        <f>'RESULTADOS CUARTO'!HX13</f>
        <v>13.026024850000001</v>
      </c>
      <c r="E8" s="178">
        <f t="shared" si="0"/>
        <v>42</v>
      </c>
      <c r="G8" s="155" t="str">
        <v>TORRES  MAGNO  NOHEMI ANGELES</v>
      </c>
      <c r="H8" s="155" t="str">
        <v>4A</v>
      </c>
      <c r="I8" s="169">
        <v>30.674882650000001</v>
      </c>
      <c r="J8" s="149">
        <v>5</v>
      </c>
      <c r="K8" s="88">
        <f t="shared" si="1"/>
        <v>15.261105200481699</v>
      </c>
    </row>
    <row r="9" spans="1:69">
      <c r="A9" s="139">
        <v>6</v>
      </c>
      <c r="B9" s="144" t="str">
        <f>CUARTOS!B14</f>
        <v>DURAND  AGÜERO  ADYELEN NATANIEL</v>
      </c>
      <c r="C9" s="141" t="s">
        <v>25</v>
      </c>
      <c r="D9" s="176">
        <f>'RESULTADOS CUARTO'!HX14</f>
        <v>21.323279150000001</v>
      </c>
      <c r="E9" s="178">
        <f t="shared" si="0"/>
        <v>22</v>
      </c>
      <c r="G9" s="155" t="str">
        <v>SUAÑA  ALBERTO  VALERIA FERNANDA</v>
      </c>
      <c r="H9" s="155" t="str">
        <v>4A</v>
      </c>
      <c r="I9" s="169">
        <v>30.280258225000001</v>
      </c>
      <c r="J9" s="149">
        <v>6</v>
      </c>
      <c r="K9" s="88">
        <f t="shared" si="1"/>
        <v>15.0647750324637</v>
      </c>
    </row>
    <row r="10" spans="1:69">
      <c r="A10" s="139">
        <v>7</v>
      </c>
      <c r="B10" s="144" t="str">
        <f>CUARTOS!B15</f>
        <v>GONZALES  GONZALES  ADRIANA SOFIA</v>
      </c>
      <c r="C10" s="141" t="s">
        <v>25</v>
      </c>
      <c r="D10" s="176">
        <f>'RESULTADOS CUARTO'!HX15</f>
        <v>16.272790274999998</v>
      </c>
      <c r="E10" s="178">
        <f t="shared" si="0"/>
        <v>37</v>
      </c>
      <c r="G10" s="155" t="str">
        <v>PAUCAR  MAMANI  GARED CAMILA</v>
      </c>
      <c r="H10" s="155" t="str">
        <v>4B</v>
      </c>
      <c r="I10" s="169">
        <v>30.204355525</v>
      </c>
      <c r="J10" s="149">
        <v>7</v>
      </c>
      <c r="K10" s="88">
        <f t="shared" si="1"/>
        <v>15.0270125704874</v>
      </c>
    </row>
    <row r="11" spans="1:69">
      <c r="A11" s="139">
        <v>8</v>
      </c>
      <c r="B11" s="144" t="str">
        <f>CUARTOS!B16</f>
        <v>HUAMANI  CONDORI  CAMILA LUCIANA</v>
      </c>
      <c r="C11" s="141" t="s">
        <v>25</v>
      </c>
      <c r="D11" s="176">
        <f>'RESULTADOS CUARTO'!HX16</f>
        <v>31.424025100000001</v>
      </c>
      <c r="E11" s="178">
        <f t="shared" si="0"/>
        <v>3</v>
      </c>
      <c r="G11" s="155" t="str">
        <v>SALAS  QUISPE  DULCE LUCIA</v>
      </c>
      <c r="H11" s="155" t="str">
        <v>4B</v>
      </c>
      <c r="I11" s="169">
        <v>28.609186075</v>
      </c>
      <c r="J11" s="149">
        <v>8</v>
      </c>
      <c r="K11" s="88">
        <f t="shared" si="1"/>
        <v>14.233397511978101</v>
      </c>
    </row>
    <row r="12" spans="1:69">
      <c r="A12" s="139">
        <v>9</v>
      </c>
      <c r="B12" s="144" t="str">
        <f>CUARTOS!B17</f>
        <v>MACHACA  MAMANI  YENIFER VALERIA</v>
      </c>
      <c r="C12" s="141" t="s">
        <v>25</v>
      </c>
      <c r="D12" s="176">
        <f>'RESULTADOS CUARTO'!HX17</f>
        <v>13.81749245</v>
      </c>
      <c r="E12" s="178">
        <f t="shared" si="0"/>
        <v>41</v>
      </c>
      <c r="G12" s="155" t="str">
        <v>CONDORI  RAMIRES  HEIDY MARIA</v>
      </c>
      <c r="H12" s="155" t="str">
        <v>4B</v>
      </c>
      <c r="I12" s="169">
        <v>28.008757825</v>
      </c>
      <c r="J12" s="149">
        <v>9</v>
      </c>
      <c r="K12" s="88">
        <f t="shared" si="1"/>
        <v>13.9346775855437</v>
      </c>
    </row>
    <row r="13" spans="1:69">
      <c r="A13" s="139">
        <v>10</v>
      </c>
      <c r="B13" s="144" t="str">
        <f>CUARTOS!B18</f>
        <v>MANRIQUE  RAMOS  ALISON ELVIRA</v>
      </c>
      <c r="C13" s="141" t="s">
        <v>25</v>
      </c>
      <c r="D13" s="176">
        <f>'RESULTADOS CUARTO'!HX18</f>
        <v>20.431498950000002</v>
      </c>
      <c r="E13" s="178">
        <f t="shared" si="0"/>
        <v>25</v>
      </c>
      <c r="G13" s="155" t="str">
        <v>CONDO  LAGUNA  CAMILA NAYELY</v>
      </c>
      <c r="H13" s="155" t="str">
        <v>4B</v>
      </c>
      <c r="I13" s="169">
        <v>27.583890400000001</v>
      </c>
      <c r="J13" s="149">
        <v>10</v>
      </c>
      <c r="K13" s="88">
        <f t="shared" si="1"/>
        <v>13.7233011788867</v>
      </c>
    </row>
    <row r="14" spans="1:69">
      <c r="A14" s="139">
        <v>11</v>
      </c>
      <c r="B14" s="144" t="str">
        <f>CUARTOS!B19</f>
        <v>MARCOS  MENDOZA  ANNELLIE CLARA</v>
      </c>
      <c r="C14" s="141" t="s">
        <v>25</v>
      </c>
      <c r="D14" s="176">
        <f>'RESULTADOS CUARTO'!HX19</f>
        <v>24.061362975000002</v>
      </c>
      <c r="E14" s="178">
        <f t="shared" si="0"/>
        <v>14</v>
      </c>
      <c r="G14" s="155" t="str">
        <v>ARQUE  CARI  ARIANA BRISEYDA</v>
      </c>
      <c r="H14" s="155" t="str">
        <v>4B</v>
      </c>
      <c r="I14" s="169">
        <v>25.659283800000001</v>
      </c>
      <c r="J14" s="149">
        <v>11</v>
      </c>
      <c r="K14" s="88">
        <f t="shared" si="1"/>
        <v>12.7657873677575</v>
      </c>
    </row>
    <row r="15" spans="1:69">
      <c r="A15" s="139">
        <v>12</v>
      </c>
      <c r="B15" s="144" t="str">
        <f>CUARTOS!B20</f>
        <v>MOLLO  QUISPE  SOPHIA NAHIARA</v>
      </c>
      <c r="C15" s="141" t="s">
        <v>25</v>
      </c>
      <c r="D15" s="176">
        <f>'RESULTADOS CUARTO'!HX20</f>
        <v>13.8711111</v>
      </c>
      <c r="E15" s="178">
        <f t="shared" si="0"/>
        <v>40</v>
      </c>
      <c r="G15" s="155" t="str">
        <v>CRUZ  HERRERA  ANA FLAVIA LUCIANA</v>
      </c>
      <c r="H15" s="155" t="str">
        <v>4A</v>
      </c>
      <c r="I15" s="169">
        <v>24.932138125000002</v>
      </c>
      <c r="J15" s="149">
        <v>12</v>
      </c>
      <c r="K15" s="88">
        <f t="shared" si="1"/>
        <v>12.404024072071399</v>
      </c>
    </row>
    <row r="16" spans="1:69">
      <c r="A16" s="139">
        <v>13</v>
      </c>
      <c r="B16" s="144" t="str">
        <f>CUARTOS!B21</f>
        <v>PARI  QUISPE  YANERY XIOMARA</v>
      </c>
      <c r="C16" s="141" t="s">
        <v>25</v>
      </c>
      <c r="D16" s="176">
        <f>'RESULTADOS CUARTO'!HX21</f>
        <v>22.351868525</v>
      </c>
      <c r="E16" s="178">
        <f t="shared" si="0"/>
        <v>19</v>
      </c>
      <c r="G16" s="155" t="str">
        <v>ARANZAMENDI  VALDIVIA  DANITZA JHAMILEH</v>
      </c>
      <c r="H16" s="155" t="str">
        <v>4A</v>
      </c>
      <c r="I16" s="169">
        <v>24.860763224999999</v>
      </c>
      <c r="J16" s="149">
        <v>13</v>
      </c>
      <c r="K16" s="88">
        <f t="shared" si="1"/>
        <v>12.3685142424169</v>
      </c>
    </row>
    <row r="17" spans="1:11">
      <c r="A17" s="139">
        <v>14</v>
      </c>
      <c r="B17" s="144" t="str">
        <f>CUARTOS!B22</f>
        <v>QUISPE  CARDENAS  SOFIA REBECA</v>
      </c>
      <c r="C17" s="141" t="s">
        <v>25</v>
      </c>
      <c r="D17" s="176">
        <f>'RESULTADOS CUARTO'!HX22</f>
        <v>12.245798275</v>
      </c>
      <c r="E17" s="178">
        <f t="shared" si="0"/>
        <v>44</v>
      </c>
      <c r="G17" s="155" t="str">
        <v>MARCOS  MENDOZA  ANNELLIE CLARA</v>
      </c>
      <c r="H17" s="155" t="str">
        <v>4A</v>
      </c>
      <c r="I17" s="169">
        <v>24.061362975000002</v>
      </c>
      <c r="J17" s="149">
        <v>14</v>
      </c>
      <c r="K17" s="88">
        <f t="shared" si="1"/>
        <v>11.9708034686956</v>
      </c>
    </row>
    <row r="18" spans="1:11">
      <c r="A18" s="139">
        <v>15</v>
      </c>
      <c r="B18" s="144" t="str">
        <f>CUARTOS!B23</f>
        <v>QUISPE  OLAECHEA  LUPE GABRIELA</v>
      </c>
      <c r="C18" s="141" t="s">
        <v>25</v>
      </c>
      <c r="D18" s="176">
        <f>'RESULTADOS CUARTO'!HX23</f>
        <v>32.486038499999999</v>
      </c>
      <c r="E18" s="178">
        <f t="shared" si="0"/>
        <v>1</v>
      </c>
      <c r="G18" s="155" t="str">
        <v>SONCCO  MAYTA  CARLA MARYELENA</v>
      </c>
      <c r="H18" s="155" t="str">
        <v>4A</v>
      </c>
      <c r="I18" s="169">
        <v>24.026533125</v>
      </c>
      <c r="J18" s="149">
        <v>15</v>
      </c>
      <c r="K18" s="88">
        <f t="shared" si="1"/>
        <v>11.953475219683799</v>
      </c>
    </row>
    <row r="19" spans="1:11">
      <c r="A19" s="139">
        <v>16</v>
      </c>
      <c r="B19" s="144" t="str">
        <f>CUARTOS!B24</f>
        <v>RONDON  CONDORI  PAOLA NICOLE</v>
      </c>
      <c r="C19" s="141" t="s">
        <v>25</v>
      </c>
      <c r="D19" s="176">
        <f>'RESULTADOS CUARTO'!HX24</f>
        <v>12.375072275000001</v>
      </c>
      <c r="E19" s="178">
        <f t="shared" si="0"/>
        <v>43</v>
      </c>
      <c r="G19" s="155" t="str">
        <v>VELASQUEZ  RAMIRES  ESTRELLA ANGELA</v>
      </c>
      <c r="H19" s="155" t="str">
        <v>4A</v>
      </c>
      <c r="I19" s="169">
        <v>23.681864399999998</v>
      </c>
      <c r="J19" s="149">
        <v>16</v>
      </c>
      <c r="K19" s="88">
        <f t="shared" si="1"/>
        <v>11.781998584171999</v>
      </c>
    </row>
    <row r="20" spans="1:11">
      <c r="A20" s="139">
        <v>17</v>
      </c>
      <c r="B20" s="144" t="str">
        <f>CUARTOS!B25</f>
        <v>SALAS  SAMALVIDES  SABRINA DANIELLE</v>
      </c>
      <c r="C20" s="141" t="s">
        <v>25</v>
      </c>
      <c r="D20" s="176">
        <f>'RESULTADOS CUARTO'!HX25</f>
        <v>21.785876850000001</v>
      </c>
      <c r="E20" s="178">
        <f t="shared" si="0"/>
        <v>21</v>
      </c>
      <c r="G20" s="155" t="str">
        <v>MUÑOZ  VALVERDE  NAYELI MARIE</v>
      </c>
      <c r="H20" s="155" t="str">
        <v>4B</v>
      </c>
      <c r="I20" s="169">
        <v>23.645380424999999</v>
      </c>
      <c r="J20" s="149">
        <v>17</v>
      </c>
      <c r="K20" s="88">
        <f t="shared" si="1"/>
        <v>11.7638473890408</v>
      </c>
    </row>
    <row r="21" spans="1:11">
      <c r="A21" s="139">
        <v>18</v>
      </c>
      <c r="B21" s="144" t="str">
        <f>CUARTOS!B26</f>
        <v>SONCCO  MAYTA  CARLA MARYELENA</v>
      </c>
      <c r="C21" s="141" t="s">
        <v>25</v>
      </c>
      <c r="D21" s="176">
        <f>'RESULTADOS CUARTO'!HX26</f>
        <v>24.026533125</v>
      </c>
      <c r="E21" s="178">
        <f t="shared" si="0"/>
        <v>15</v>
      </c>
      <c r="G21" s="155" t="str">
        <v>BERNABEL  QUIÑONES  PAULA JOHANA</v>
      </c>
      <c r="H21" s="155" t="str">
        <v>4A</v>
      </c>
      <c r="I21" s="169">
        <v>23.430176549999999</v>
      </c>
      <c r="J21" s="149">
        <v>18</v>
      </c>
      <c r="K21" s="88">
        <f t="shared" si="1"/>
        <v>11.656780998163301</v>
      </c>
    </row>
    <row r="22" spans="1:11">
      <c r="A22" s="139">
        <v>19</v>
      </c>
      <c r="B22" s="144" t="str">
        <f>CUARTOS!B27</f>
        <v>SUAÑA  ALBERTO  VALERIA FERNANDA</v>
      </c>
      <c r="C22" s="141" t="s">
        <v>25</v>
      </c>
      <c r="D22" s="176">
        <f>'RESULTADOS CUARTO'!HX27</f>
        <v>30.280258225000001</v>
      </c>
      <c r="E22" s="178">
        <f t="shared" si="0"/>
        <v>6</v>
      </c>
      <c r="G22" s="155" t="str">
        <v>PARI  QUISPE  YANERY XIOMARA</v>
      </c>
      <c r="H22" s="155" t="str">
        <v>4A</v>
      </c>
      <c r="I22" s="169">
        <v>22.351868525</v>
      </c>
      <c r="J22" s="149">
        <v>19</v>
      </c>
      <c r="K22" s="88">
        <f t="shared" si="1"/>
        <v>11.1203104142066</v>
      </c>
    </row>
    <row r="23" spans="1:11">
      <c r="A23" s="139">
        <v>20</v>
      </c>
      <c r="B23" s="144" t="str">
        <f>CUARTOS!B28</f>
        <v>TICONA  ARAPA  XIOMARA JAZMIN</v>
      </c>
      <c r="C23" s="141" t="s">
        <v>25</v>
      </c>
      <c r="D23" s="176">
        <f>'RESULTADOS CUARTO'!HX28</f>
        <v>18.332976800000001</v>
      </c>
      <c r="E23" s="178">
        <f t="shared" si="0"/>
        <v>35</v>
      </c>
      <c r="G23" s="155" t="str">
        <v>PACCORI  CUNO  MASSIEL LUANA</v>
      </c>
      <c r="H23" s="155" t="str">
        <v>4B</v>
      </c>
      <c r="I23" s="169">
        <v>22.073212399999999</v>
      </c>
      <c r="J23" s="149">
        <v>20</v>
      </c>
      <c r="K23" s="88">
        <f t="shared" si="1"/>
        <v>10.9816758027264</v>
      </c>
    </row>
    <row r="24" spans="1:11">
      <c r="A24" s="139">
        <v>21</v>
      </c>
      <c r="B24" s="144" t="str">
        <f>CUARTOS!B29</f>
        <v>TORRES  MAGNO  NOHEMI ANGELES</v>
      </c>
      <c r="C24" s="141" t="s">
        <v>25</v>
      </c>
      <c r="D24" s="176">
        <f>'RESULTADOS CUARTO'!HX29</f>
        <v>30.674882650000001</v>
      </c>
      <c r="E24" s="178">
        <f t="shared" si="0"/>
        <v>5</v>
      </c>
      <c r="G24" s="155" t="str">
        <v>SALAS  SAMALVIDES  SABRINA DANIELLE</v>
      </c>
      <c r="H24" s="155" t="str">
        <v>4A</v>
      </c>
      <c r="I24" s="169">
        <v>21.785876850000001</v>
      </c>
      <c r="J24" s="149">
        <v>21</v>
      </c>
      <c r="K24" s="88">
        <f t="shared" si="1"/>
        <v>10.8387230779704</v>
      </c>
    </row>
    <row r="25" spans="1:11">
      <c r="A25" s="139">
        <v>22</v>
      </c>
      <c r="B25" s="144" t="str">
        <f>CUARTOS!B30</f>
        <v>VELASQUEZ  RAMIRES  ESTRELLA ANGELA</v>
      </c>
      <c r="C25" s="141" t="s">
        <v>25</v>
      </c>
      <c r="D25" s="176">
        <f>'RESULTADOS CUARTO'!HX30</f>
        <v>23.681864399999998</v>
      </c>
      <c r="E25" s="178">
        <f t="shared" si="0"/>
        <v>16</v>
      </c>
      <c r="G25" s="155" t="str">
        <v>DURAND  AGÜERO  ADYELEN NATANIEL</v>
      </c>
      <c r="H25" s="155" t="str">
        <v>4A</v>
      </c>
      <c r="I25" s="169">
        <v>21.323279150000001</v>
      </c>
      <c r="J25" s="149">
        <v>22</v>
      </c>
      <c r="K25" s="88">
        <f t="shared" si="1"/>
        <v>10.608575427667899</v>
      </c>
    </row>
    <row r="26" spans="1:11">
      <c r="A26" s="139">
        <v>23</v>
      </c>
      <c r="B26" s="144" t="str">
        <f>CUARTOS!B31</f>
        <v>ARQUE  CARI  ARIANA BRISEYDA</v>
      </c>
      <c r="C26" s="141" t="s">
        <v>26</v>
      </c>
      <c r="D26" s="176">
        <f>'RESULTADOS CUARTO'!HX31</f>
        <v>25.659283800000001</v>
      </c>
      <c r="E26" s="178">
        <f t="shared" si="0"/>
        <v>11</v>
      </c>
      <c r="G26" s="155" t="str">
        <v>PEREZ  MAMANI  ANGELA MABEL</v>
      </c>
      <c r="H26" s="155" t="str">
        <v>4B</v>
      </c>
      <c r="I26" s="169">
        <v>20.853568975000002</v>
      </c>
      <c r="J26" s="149">
        <v>23</v>
      </c>
      <c r="K26" s="88">
        <f t="shared" si="1"/>
        <v>10.3748892396488</v>
      </c>
    </row>
    <row r="27" spans="1:11">
      <c r="A27" s="139">
        <v>24</v>
      </c>
      <c r="B27" s="144" t="str">
        <f>CUARTOS!B32</f>
        <v>CACERES  PACCO  VALERIE DAJHANNA</v>
      </c>
      <c r="C27" s="141" t="s">
        <v>26</v>
      </c>
      <c r="D27" s="176">
        <f>'RESULTADOS CUARTO'!HX32</f>
        <v>18.470694099999999</v>
      </c>
      <c r="E27" s="178">
        <f t="shared" si="0"/>
        <v>33</v>
      </c>
      <c r="G27" s="155" t="str">
        <v>CHOQUEHUANCA  SUMA  DANIKA YANIRA</v>
      </c>
      <c r="H27" s="155" t="str">
        <v>4B</v>
      </c>
      <c r="I27" s="169">
        <v>20.580481675000001</v>
      </c>
      <c r="J27" s="149">
        <v>24</v>
      </c>
      <c r="K27" s="88">
        <f t="shared" si="1"/>
        <v>10.2390251823428</v>
      </c>
    </row>
    <row r="28" spans="1:11">
      <c r="A28" s="139">
        <v>25</v>
      </c>
      <c r="B28" s="144" t="str">
        <f>CUARTOS!B33</f>
        <v>CALLENOVA  HUALLPA  VALERIA FERNANDA</v>
      </c>
      <c r="C28" s="141" t="s">
        <v>26</v>
      </c>
      <c r="D28" s="176">
        <f>'RESULTADOS CUARTO'!HX33</f>
        <v>20.0943304</v>
      </c>
      <c r="E28" s="178">
        <f t="shared" si="0"/>
        <v>26</v>
      </c>
      <c r="G28" s="155" t="str">
        <v>MANRIQUE  RAMOS  ALISON ELVIRA</v>
      </c>
      <c r="H28" s="155" t="str">
        <v>4A</v>
      </c>
      <c r="I28" s="169">
        <v>20.431498950000002</v>
      </c>
      <c r="J28" s="149">
        <v>25</v>
      </c>
      <c r="K28" s="88">
        <f t="shared" si="1"/>
        <v>10.164904571508799</v>
      </c>
    </row>
    <row r="29" spans="1:11">
      <c r="A29" s="139">
        <v>26</v>
      </c>
      <c r="B29" s="144" t="str">
        <f>CUARTOS!B34</f>
        <v>CARRASCO  GILES  BELEN LUCIANA</v>
      </c>
      <c r="C29" s="141" t="s">
        <v>26</v>
      </c>
      <c r="D29" s="176">
        <f>'RESULTADOS CUARTO'!HX34</f>
        <v>18.845822824999999</v>
      </c>
      <c r="E29" s="178">
        <f t="shared" si="0"/>
        <v>31</v>
      </c>
      <c r="G29" s="155" t="str">
        <v>CALLENOVA  HUALLPA  VALERIA FERNANDA</v>
      </c>
      <c r="H29" s="155" t="str">
        <v>4B</v>
      </c>
      <c r="I29" s="169">
        <v>20.0943304</v>
      </c>
      <c r="J29" s="149">
        <v>26</v>
      </c>
      <c r="K29" s="88">
        <f t="shared" si="1"/>
        <v>9.99715935890098</v>
      </c>
    </row>
    <row r="30" spans="1:11">
      <c r="A30" s="139">
        <v>27</v>
      </c>
      <c r="B30" s="144" t="str">
        <f>CUARTOS!B35</f>
        <v>CHAVEZ  FLORES  MARIA FERNANDA MILAGROS</v>
      </c>
      <c r="C30" s="141" t="s">
        <v>26</v>
      </c>
      <c r="D30" s="176">
        <f>'RESULTADOS CUARTO'!HX35</f>
        <v>18.566974075000001</v>
      </c>
      <c r="E30" s="178">
        <f t="shared" si="0"/>
        <v>32</v>
      </c>
      <c r="G30" s="155" t="str">
        <v>CURRO  TICONA  DAYAN NICOLE</v>
      </c>
      <c r="H30" s="155" t="str">
        <v>4B</v>
      </c>
      <c r="I30" s="169">
        <v>19.618402400000001</v>
      </c>
      <c r="J30" s="149">
        <v>27</v>
      </c>
      <c r="K30" s="88">
        <f t="shared" si="1"/>
        <v>9.7603797317797394</v>
      </c>
    </row>
    <row r="31" spans="1:11">
      <c r="A31" s="139">
        <v>28</v>
      </c>
      <c r="B31" s="144" t="str">
        <f>CUARTOS!B36</f>
        <v>CHOQUEHUANCA  SUMA  DANIKA YANIRA</v>
      </c>
      <c r="C31" s="141" t="s">
        <v>26</v>
      </c>
      <c r="D31" s="176">
        <f>'RESULTADOS CUARTO'!HX36</f>
        <v>20.580481675000001</v>
      </c>
      <c r="E31" s="178">
        <f t="shared" si="0"/>
        <v>24</v>
      </c>
      <c r="G31" s="155" t="str">
        <v>ANCCASI  VILCA  SHOFFI ELIZABETH</v>
      </c>
      <c r="H31" s="155" t="str">
        <v>4A</v>
      </c>
      <c r="I31" s="169">
        <v>19.113518675000002</v>
      </c>
      <c r="J31" s="149">
        <v>28</v>
      </c>
      <c r="K31" s="88">
        <f t="shared" si="1"/>
        <v>9.5091943000651007</v>
      </c>
    </row>
    <row r="32" spans="1:11">
      <c r="A32" s="139">
        <v>29</v>
      </c>
      <c r="B32" s="144" t="str">
        <f>CUARTOS!B37</f>
        <v>CONDO  LAGUNA  CAMILA NAYELY</v>
      </c>
      <c r="C32" s="141" t="s">
        <v>26</v>
      </c>
      <c r="D32" s="176">
        <f>'RESULTADOS CUARTO'!HX37</f>
        <v>27.583890400000001</v>
      </c>
      <c r="E32" s="178">
        <f t="shared" si="0"/>
        <v>10</v>
      </c>
      <c r="G32" s="155" t="str">
        <v>SANCHEZ  PALACIOS  VALERIE ROMINA</v>
      </c>
      <c r="H32" s="155" t="str">
        <v>4B</v>
      </c>
      <c r="I32" s="169">
        <v>19.07293945</v>
      </c>
      <c r="J32" s="149">
        <v>29</v>
      </c>
      <c r="K32" s="88">
        <f t="shared" si="1"/>
        <v>9.4890056711876891</v>
      </c>
    </row>
    <row r="33" spans="1:11">
      <c r="A33" s="139">
        <v>30</v>
      </c>
      <c r="B33" s="144" t="str">
        <f>CUARTOS!B38</f>
        <v>CONDORI  RAMIRES  HEIDY MARIA</v>
      </c>
      <c r="C33" s="141" t="s">
        <v>26</v>
      </c>
      <c r="D33" s="176">
        <f>'RESULTADOS CUARTO'!HX38</f>
        <v>28.008757825</v>
      </c>
      <c r="E33" s="178">
        <f t="shared" si="0"/>
        <v>9</v>
      </c>
      <c r="G33" s="155" t="str">
        <v>HUANCA  BEGAZO  KIARA EMILIA ALEXANDRA</v>
      </c>
      <c r="H33" s="155" t="str">
        <v>4B</v>
      </c>
      <c r="I33" s="169">
        <v>18.925037249999999</v>
      </c>
      <c r="J33" s="149">
        <v>30</v>
      </c>
      <c r="K33" s="88">
        <f t="shared" si="1"/>
        <v>9.4154226339080793</v>
      </c>
    </row>
    <row r="34" spans="1:11">
      <c r="A34" s="139">
        <v>31</v>
      </c>
      <c r="B34" s="144" t="str">
        <f>CUARTOS!B39</f>
        <v>CURRO  TICONA  DAYAN NICOLE</v>
      </c>
      <c r="C34" s="141" t="s">
        <v>26</v>
      </c>
      <c r="D34" s="176">
        <f>'RESULTADOS CUARTO'!HX39</f>
        <v>19.618402400000001</v>
      </c>
      <c r="E34" s="178">
        <f t="shared" si="0"/>
        <v>27</v>
      </c>
      <c r="G34" s="155" t="str">
        <v>CARRASCO  GILES  BELEN LUCIANA</v>
      </c>
      <c r="H34" s="155" t="str">
        <v>4B</v>
      </c>
      <c r="I34" s="169">
        <v>18.845822824999999</v>
      </c>
      <c r="J34" s="149">
        <v>31</v>
      </c>
      <c r="K34" s="88">
        <f t="shared" si="1"/>
        <v>9.3760125508406293</v>
      </c>
    </row>
    <row r="35" spans="1:11">
      <c r="A35" s="139">
        <v>32</v>
      </c>
      <c r="B35" s="144" t="str">
        <f>CUARTOS!B40</f>
        <v>GALLARDO  ESPERILLA  CLAUDIA SOFIA</v>
      </c>
      <c r="C35" s="141" t="s">
        <v>26</v>
      </c>
      <c r="D35" s="176">
        <f>'RESULTADOS CUARTO'!HX40</f>
        <v>18.448902525000001</v>
      </c>
      <c r="E35" s="178">
        <f t="shared" si="0"/>
        <v>34</v>
      </c>
      <c r="G35" s="155" t="str">
        <v>CHAVEZ  FLORES  MARIA FERNANDA MILAGROS</v>
      </c>
      <c r="H35" s="155" t="str">
        <v>4B</v>
      </c>
      <c r="I35" s="169">
        <v>18.566974075000001</v>
      </c>
      <c r="J35" s="149">
        <v>32</v>
      </c>
      <c r="K35" s="88">
        <f t="shared" si="1"/>
        <v>9.2372821062182897</v>
      </c>
    </row>
    <row r="36" spans="1:11">
      <c r="A36" s="139">
        <v>33</v>
      </c>
      <c r="B36" s="144" t="str">
        <f>CUARTOS!B41</f>
        <v>HUAMAN  BENAVENTE  STHEFANY MILAGROS</v>
      </c>
      <c r="C36" s="141" t="s">
        <v>26</v>
      </c>
      <c r="D36" s="176">
        <f>'RESULTADOS CUARTO'!HX41</f>
        <v>17.87951125</v>
      </c>
      <c r="E36" s="178">
        <f t="shared" si="0"/>
        <v>36</v>
      </c>
      <c r="G36" s="155" t="str">
        <v>CACERES  PACCO  VALERIE DAJHANNA</v>
      </c>
      <c r="H36" s="155" t="str">
        <v>4B</v>
      </c>
      <c r="I36" s="169">
        <v>18.470694099999999</v>
      </c>
      <c r="J36" s="149">
        <v>33</v>
      </c>
      <c r="K36" s="88">
        <f t="shared" si="1"/>
        <v>9.18938171670613</v>
      </c>
    </row>
    <row r="37" spans="1:11">
      <c r="A37" s="139">
        <v>34</v>
      </c>
      <c r="B37" s="144" t="str">
        <f>CUARTOS!B42</f>
        <v>HUANCA  BEGAZO  KIARA EMILIA ALEXANDRA</v>
      </c>
      <c r="C37" s="141" t="s">
        <v>26</v>
      </c>
      <c r="D37" s="176">
        <f>'RESULTADOS CUARTO'!HX42</f>
        <v>18.925037249999999</v>
      </c>
      <c r="E37" s="178">
        <f t="shared" si="0"/>
        <v>30</v>
      </c>
      <c r="G37" s="155" t="str">
        <v>GALLARDO  ESPERILLA  CLAUDIA SOFIA</v>
      </c>
      <c r="H37" s="155" t="str">
        <v>4B</v>
      </c>
      <c r="I37" s="169">
        <v>18.448902525000001</v>
      </c>
      <c r="J37" s="149">
        <v>34</v>
      </c>
      <c r="K37" s="88">
        <f t="shared" si="1"/>
        <v>9.1785401587333197</v>
      </c>
    </row>
    <row r="38" spans="1:11">
      <c r="A38" s="139">
        <v>35</v>
      </c>
      <c r="B38" s="144" t="str">
        <f>CUARTOS!B43</f>
        <v>MAMANI  CONDORI  FATIMA LUCIA</v>
      </c>
      <c r="C38" s="141" t="s">
        <v>26</v>
      </c>
      <c r="D38" s="176">
        <f>'RESULTADOS CUARTO'!HX43</f>
        <v>15.31944485</v>
      </c>
      <c r="E38" s="178">
        <f t="shared" si="0"/>
        <v>38</v>
      </c>
      <c r="G38" s="155" t="str">
        <v>TICONA  ARAPA  XIOMARA JAZMIN</v>
      </c>
      <c r="H38" s="155" t="str">
        <v>4A</v>
      </c>
      <c r="I38" s="169">
        <v>18.332976800000001</v>
      </c>
      <c r="J38" s="149">
        <v>35</v>
      </c>
      <c r="K38" s="88">
        <f t="shared" si="1"/>
        <v>9.1208657837453799</v>
      </c>
    </row>
    <row r="39" spans="1:11">
      <c r="A39" s="139">
        <v>36</v>
      </c>
      <c r="B39" s="144" t="str">
        <f>CUARTOS!B44</f>
        <v>MUÑOZ  VALVERDE  NAYELI MARIE</v>
      </c>
      <c r="C39" s="141" t="s">
        <v>26</v>
      </c>
      <c r="D39" s="176">
        <f>'RESULTADOS CUARTO'!HX44</f>
        <v>23.645380424999999</v>
      </c>
      <c r="E39" s="178">
        <f t="shared" si="0"/>
        <v>17</v>
      </c>
      <c r="G39" s="155" t="str">
        <v>HUAMAN  BENAVENTE  STHEFANY MILAGROS</v>
      </c>
      <c r="H39" s="155" t="str">
        <v>4B</v>
      </c>
      <c r="I39" s="169">
        <v>17.87951125</v>
      </c>
      <c r="J39" s="149">
        <v>36</v>
      </c>
      <c r="K39" s="88">
        <f t="shared" si="1"/>
        <v>8.8952614825877898</v>
      </c>
    </row>
    <row r="40" spans="1:11">
      <c r="A40" s="139">
        <v>37</v>
      </c>
      <c r="B40" s="144" t="str">
        <f>CUARTOS!B45</f>
        <v>PACCORI  CUNO  MASSIEL LUANA</v>
      </c>
      <c r="C40" s="141" t="s">
        <v>26</v>
      </c>
      <c r="D40" s="176">
        <f>'RESULTADOS CUARTO'!HX45</f>
        <v>22.073212399999999</v>
      </c>
      <c r="E40" s="178">
        <f t="shared" si="0"/>
        <v>20</v>
      </c>
      <c r="G40" s="155" t="str">
        <v>GONZALES  GONZALES  ADRIANA SOFIA</v>
      </c>
      <c r="H40" s="155" t="str">
        <v>4A</v>
      </c>
      <c r="I40" s="169">
        <v>16.272790274999998</v>
      </c>
      <c r="J40" s="149">
        <v>37</v>
      </c>
      <c r="K40" s="88">
        <f t="shared" si="1"/>
        <v>8.0958994081807791</v>
      </c>
    </row>
    <row r="41" spans="1:11">
      <c r="A41" s="139">
        <v>38</v>
      </c>
      <c r="B41" s="144" t="str">
        <f>CUARTOS!B46</f>
        <v>PAREDES  VALENCIA  CAMILA FRANCHESCA</v>
      </c>
      <c r="C41" s="141" t="s">
        <v>26</v>
      </c>
      <c r="D41" s="176">
        <f>'RESULTADOS CUARTO'!HX46</f>
        <v>9.8651160000000004</v>
      </c>
      <c r="E41" s="178">
        <f t="shared" si="0"/>
        <v>45</v>
      </c>
      <c r="G41" s="155" t="str">
        <v>MAMANI  CONDORI  FATIMA LUCIA</v>
      </c>
      <c r="H41" s="155" t="str">
        <v>4B</v>
      </c>
      <c r="I41" s="169">
        <v>15.31944485</v>
      </c>
      <c r="J41" s="149">
        <v>38</v>
      </c>
      <c r="K41" s="88">
        <f t="shared" si="1"/>
        <v>7.6215991479539396</v>
      </c>
    </row>
    <row r="42" spans="1:11">
      <c r="A42" s="139">
        <v>39</v>
      </c>
      <c r="B42" s="144" t="str">
        <f>CUARTOS!B47</f>
        <v>PAUCAR  MAMANI  GARED CAMILA</v>
      </c>
      <c r="C42" s="141" t="s">
        <v>26</v>
      </c>
      <c r="D42" s="176">
        <f>'RESULTADOS CUARTO'!HX47</f>
        <v>30.204355525</v>
      </c>
      <c r="E42" s="178">
        <f t="shared" si="0"/>
        <v>7</v>
      </c>
      <c r="G42" s="155" t="str">
        <v>RIOS  POSTIGO  ORIANA TAMARA</v>
      </c>
      <c r="H42" s="155" t="str">
        <v>4B</v>
      </c>
      <c r="I42" s="169">
        <v>15.2218003</v>
      </c>
      <c r="J42" s="149">
        <v>39</v>
      </c>
      <c r="K42" s="88">
        <f t="shared" si="1"/>
        <v>7.57301986676136</v>
      </c>
    </row>
    <row r="43" spans="1:11">
      <c r="A43" s="139">
        <v>40</v>
      </c>
      <c r="B43" s="144" t="str">
        <f>CUARTOS!B48</f>
        <v>PEREZ  MAMANI  ANGELA MABEL</v>
      </c>
      <c r="C43" s="141" t="s">
        <v>26</v>
      </c>
      <c r="D43" s="176">
        <f>'RESULTADOS CUARTO'!HX48</f>
        <v>20.853568975000002</v>
      </c>
      <c r="E43" s="178">
        <f t="shared" si="0"/>
        <v>23</v>
      </c>
      <c r="G43" s="155" t="str">
        <v>MOLLO  QUISPE  SOPHIA NAHIARA</v>
      </c>
      <c r="H43" s="155" t="str">
        <v>4A</v>
      </c>
      <c r="I43" s="169">
        <v>13.8711111</v>
      </c>
      <c r="J43" s="149">
        <v>40</v>
      </c>
      <c r="K43" s="88">
        <f t="shared" si="1"/>
        <v>6.9010365307679198</v>
      </c>
    </row>
    <row r="44" spans="1:11">
      <c r="A44" s="139">
        <v>41</v>
      </c>
      <c r="B44" s="144" t="str">
        <f>CUARTOS!B49</f>
        <v>RIOS  POSTIGO  ORIANA TAMARA</v>
      </c>
      <c r="C44" s="141" t="s">
        <v>26</v>
      </c>
      <c r="D44" s="176">
        <f>'RESULTADOS CUARTO'!HX49</f>
        <v>15.2218003</v>
      </c>
      <c r="E44" s="178">
        <f t="shared" si="0"/>
        <v>39</v>
      </c>
      <c r="G44" s="155" t="str">
        <v>MACHACA  MAMANI  YENIFER VALERIA</v>
      </c>
      <c r="H44" s="155" t="str">
        <v>4A</v>
      </c>
      <c r="I44" s="169">
        <v>13.81749245</v>
      </c>
      <c r="J44" s="149">
        <v>41</v>
      </c>
      <c r="K44" s="88">
        <f t="shared" si="1"/>
        <v>6.87436063871335</v>
      </c>
    </row>
    <row r="45" spans="1:11">
      <c r="A45" s="139">
        <v>42</v>
      </c>
      <c r="B45" s="144" t="str">
        <f>CUARTOS!B50</f>
        <v>ROJAS  HERRERA  PIERINA GEORGETTE</v>
      </c>
      <c r="C45" s="141" t="s">
        <v>26</v>
      </c>
      <c r="D45" s="176">
        <f>'RESULTADOS CUARTO'!HX50</f>
        <v>31.545405925000001</v>
      </c>
      <c r="E45" s="178">
        <f t="shared" si="0"/>
        <v>2</v>
      </c>
      <c r="G45" s="155" t="str">
        <v>DELGADO  ALARCON  LUCIANA VALENTINA</v>
      </c>
      <c r="H45" s="155" t="str">
        <v>4A</v>
      </c>
      <c r="I45" s="169">
        <v>13.026024850000001</v>
      </c>
      <c r="J45" s="149">
        <v>42</v>
      </c>
      <c r="K45" s="88">
        <f t="shared" si="1"/>
        <v>6.4805964491583303</v>
      </c>
    </row>
    <row r="46" spans="1:11">
      <c r="A46" s="139">
        <v>43</v>
      </c>
      <c r="B46" s="144" t="str">
        <f>CUARTOS!B51</f>
        <v>SALAS  QUISPE  DULCE LUCIA</v>
      </c>
      <c r="C46" s="141" t="s">
        <v>26</v>
      </c>
      <c r="D46" s="176">
        <f>'RESULTADOS CUARTO'!HX51</f>
        <v>28.609186075</v>
      </c>
      <c r="E46" s="178">
        <f t="shared" si="0"/>
        <v>8</v>
      </c>
      <c r="G46" s="155" t="str">
        <v>RONDON  CONDORI  PAOLA NICOLE</v>
      </c>
      <c r="H46" s="155" t="str">
        <v>4A</v>
      </c>
      <c r="I46" s="169">
        <v>12.375072275000001</v>
      </c>
      <c r="J46" s="149">
        <v>43</v>
      </c>
      <c r="K46" s="88">
        <f t="shared" si="1"/>
        <v>6.1567400927722504</v>
      </c>
    </row>
    <row r="47" spans="1:11">
      <c r="A47" s="139">
        <v>44</v>
      </c>
      <c r="B47" s="144" t="str">
        <f>CUARTOS!B52</f>
        <v>SALINAS  MONTES  KARLA BRIDGET</v>
      </c>
      <c r="C47" s="141" t="s">
        <v>26</v>
      </c>
      <c r="D47" s="176">
        <f>'RESULTADOS CUARTO'!HX52</f>
        <v>31.340207074999999</v>
      </c>
      <c r="E47" s="178">
        <f t="shared" si="0"/>
        <v>4</v>
      </c>
      <c r="G47" s="155" t="str">
        <v>QUISPE  CARDENAS  SOFIA REBECA</v>
      </c>
      <c r="H47" s="155" t="str">
        <v>4A</v>
      </c>
      <c r="I47" s="169">
        <v>12.245798275</v>
      </c>
      <c r="J47" s="149">
        <v>44</v>
      </c>
      <c r="K47" s="88">
        <f t="shared" si="1"/>
        <v>6.0924247981972899</v>
      </c>
    </row>
    <row r="48" spans="1:11">
      <c r="A48" s="139">
        <v>45</v>
      </c>
      <c r="B48" s="144" t="str">
        <f>CUARTOS!B53</f>
        <v>SANCHEZ  PALACIOS  VALERIE ROMINA</v>
      </c>
      <c r="C48" s="141" t="s">
        <v>26</v>
      </c>
      <c r="D48" s="176">
        <f>'RESULTADOS CUARTO'!HX53</f>
        <v>19.07293945</v>
      </c>
      <c r="E48" s="178">
        <f t="shared" si="0"/>
        <v>29</v>
      </c>
      <c r="G48" s="155" t="str">
        <v>PAREDES  VALENCIA  CAMILA FRANCHESCA</v>
      </c>
      <c r="H48" s="155" t="str">
        <v>4B</v>
      </c>
      <c r="I48" s="169">
        <v>9.8651160000000004</v>
      </c>
      <c r="J48" s="149">
        <v>45</v>
      </c>
      <c r="K48" s="88">
        <f t="shared" si="1"/>
        <v>4.9080081188494704</v>
      </c>
    </row>
    <row r="49" spans="1:2">
      <c r="A49" s="147"/>
      <c r="B49" s="148"/>
    </row>
  </sheetData>
  <sheetProtection algorithmName="SHA-512" hashValue="KFdZEkmTeuaIP7PuscMOMan8C/R1sZkBxwziCLMwBDePKTeNkoUzNA/A9TJl2lma9CYAST9jP8fW+WDuJrgbxQ==" saltValue="xVMPaoac91mBlSfp8Ed6mg==" spinCount="100000" sheet="1" objects="1" scenarios="1" selectLockedCells="1" selectUnlockedCells="1"/>
  <mergeCells count="2">
    <mergeCell ref="A2:G2"/>
    <mergeCell ref="I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FF"/>
  </sheetPr>
  <dimension ref="A1:DP61"/>
  <sheetViews>
    <sheetView topLeftCell="DQ1" zoomScale="85" zoomScaleNormal="85" workbookViewId="0">
      <selection activeCell="DP1" sqref="A1:DP1048576"/>
    </sheetView>
  </sheetViews>
  <sheetFormatPr baseColWidth="10" defaultColWidth="8" defaultRowHeight="15"/>
  <cols>
    <col min="1" max="1" width="4" style="134" hidden="1" customWidth="1"/>
    <col min="2" max="2" width="25.5" style="134" hidden="1" customWidth="1"/>
    <col min="3" max="3" width="3.75" style="134" hidden="1" customWidth="1"/>
    <col min="4" max="4" width="4.75" style="134" hidden="1" customWidth="1"/>
    <col min="5" max="5" width="4.5" style="134" hidden="1" customWidth="1"/>
    <col min="6" max="6" width="4.25" style="134" hidden="1" customWidth="1"/>
    <col min="7" max="23" width="4.125" style="134" hidden="1" customWidth="1"/>
    <col min="24" max="24" width="5" style="134" hidden="1" customWidth="1"/>
    <col min="25" max="25" width="4.125" style="134" hidden="1" customWidth="1"/>
    <col min="26" max="26" width="5.25" style="134" hidden="1" customWidth="1"/>
    <col min="27" max="27" width="4.125" style="134" hidden="1" customWidth="1"/>
    <col min="28" max="28" width="5" style="134" hidden="1" customWidth="1"/>
    <col min="29" max="35" width="4.125" style="134" hidden="1" customWidth="1"/>
    <col min="36" max="36" width="6" style="134" hidden="1" customWidth="1"/>
    <col min="37" max="37" width="4.125" style="134" hidden="1" customWidth="1"/>
    <col min="38" max="52" width="4.25" style="134" hidden="1" customWidth="1"/>
    <col min="53" max="53" width="4.375" style="134" hidden="1" customWidth="1"/>
    <col min="54" max="74" width="4.75" style="134" hidden="1" customWidth="1"/>
    <col min="75" max="75" width="4.875" style="134" hidden="1" customWidth="1"/>
    <col min="76" max="76" width="5.75" style="134" hidden="1" customWidth="1"/>
    <col min="77" max="77" width="4.5" style="134" hidden="1" customWidth="1"/>
    <col min="78" max="78" width="4.125" style="134" hidden="1" customWidth="1"/>
    <col min="79" max="80" width="4" style="134" hidden="1" customWidth="1"/>
    <col min="81" max="81" width="5" style="134" hidden="1" customWidth="1"/>
    <col min="82" max="82" width="5.25" style="134" hidden="1" customWidth="1"/>
    <col min="83" max="83" width="3.5" style="134" hidden="1" customWidth="1"/>
    <col min="84" max="84" width="4.375" style="134" hidden="1" customWidth="1"/>
    <col min="85" max="85" width="4.125" style="134" hidden="1" customWidth="1"/>
    <col min="86" max="86" width="4.75" style="134" hidden="1" customWidth="1"/>
    <col min="87" max="87" width="5.375" style="134" hidden="1" customWidth="1"/>
    <col min="88" max="88" width="5" style="134" hidden="1" customWidth="1"/>
    <col min="89" max="89" width="4.375" style="134" hidden="1" customWidth="1"/>
    <col min="90" max="90" width="4.5" style="134" hidden="1" customWidth="1"/>
    <col min="91" max="91" width="4" style="134" hidden="1" customWidth="1"/>
    <col min="92" max="92" width="4.625" style="134" hidden="1" customWidth="1"/>
    <col min="93" max="93" width="5" style="134" hidden="1" customWidth="1"/>
    <col min="94" max="94" width="9.125" style="134" hidden="1" customWidth="1"/>
    <col min="95" max="98" width="5" style="134" hidden="1" customWidth="1"/>
    <col min="99" max="99" width="4.875" style="134" hidden="1" customWidth="1"/>
    <col min="100" max="100" width="5" style="134" hidden="1" customWidth="1"/>
    <col min="101" max="101" width="5.75" style="134" hidden="1" customWidth="1"/>
    <col min="102" max="102" width="5.5" style="134" hidden="1" customWidth="1"/>
    <col min="103" max="104" width="5.625" style="134" hidden="1" customWidth="1"/>
    <col min="105" max="109" width="8" style="134" hidden="1" customWidth="1"/>
    <col min="110" max="110" width="5.125" style="134" hidden="1" customWidth="1"/>
    <col min="111" max="120" width="8" style="134" hidden="1" customWidth="1"/>
    <col min="121" max="16384" width="8" style="134"/>
  </cols>
  <sheetData>
    <row r="1" spans="1:112" ht="23.25">
      <c r="B1" s="135" t="s">
        <v>27</v>
      </c>
      <c r="C1" s="135"/>
      <c r="D1" s="384" t="s">
        <v>28</v>
      </c>
      <c r="E1" s="385"/>
      <c r="F1" s="385"/>
      <c r="G1" s="385"/>
      <c r="H1" s="385"/>
      <c r="I1" s="386"/>
      <c r="J1" s="387" t="s">
        <v>29</v>
      </c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154"/>
      <c r="AL1" s="155"/>
      <c r="AM1" s="155"/>
      <c r="AN1" s="155"/>
    </row>
    <row r="2" spans="1:112" ht="22.5" customHeight="1">
      <c r="B2" s="135" t="s">
        <v>30</v>
      </c>
      <c r="C2" s="135"/>
      <c r="D2" s="384" t="s">
        <v>31</v>
      </c>
      <c r="E2" s="385"/>
      <c r="F2" s="385"/>
      <c r="G2" s="385"/>
      <c r="H2" s="385"/>
      <c r="I2" s="385"/>
      <c r="J2" s="385"/>
      <c r="K2" s="385"/>
      <c r="L2" s="385"/>
      <c r="M2" s="385"/>
      <c r="N2" s="386"/>
      <c r="O2" s="389" t="s">
        <v>32</v>
      </c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156"/>
      <c r="AL2" s="155"/>
      <c r="AM2" s="155"/>
      <c r="AN2" s="155"/>
    </row>
    <row r="3" spans="1:112" ht="22.5" customHeight="1">
      <c r="B3" s="135" t="s">
        <v>33</v>
      </c>
      <c r="C3" s="135"/>
      <c r="D3" s="391" t="s">
        <v>34</v>
      </c>
      <c r="E3" s="392"/>
      <c r="F3" s="392"/>
      <c r="G3" s="393"/>
      <c r="H3" s="394" t="s">
        <v>35</v>
      </c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6"/>
      <c r="AK3" s="157"/>
      <c r="AL3" s="155"/>
      <c r="AM3" s="155"/>
      <c r="AN3" s="155"/>
    </row>
    <row r="4" spans="1:112" ht="23.25" customHeight="1">
      <c r="D4" s="372" t="s">
        <v>36</v>
      </c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4"/>
      <c r="AH4" s="374"/>
      <c r="AI4" s="375"/>
      <c r="AJ4" s="142"/>
      <c r="AK4" s="157"/>
      <c r="AL4" s="155"/>
      <c r="AM4" s="155"/>
      <c r="AN4" s="155"/>
      <c r="BW4" s="134" t="s">
        <v>37</v>
      </c>
      <c r="BX4" s="134" t="s">
        <v>38</v>
      </c>
      <c r="BY4" s="134" t="s">
        <v>4</v>
      </c>
      <c r="BZ4" s="134" t="s">
        <v>5</v>
      </c>
      <c r="CA4" s="134" t="s">
        <v>39</v>
      </c>
      <c r="CB4" s="134" t="s">
        <v>40</v>
      </c>
      <c r="CC4" s="134" t="s">
        <v>41</v>
      </c>
      <c r="CD4" s="134" t="s">
        <v>42</v>
      </c>
      <c r="CE4" s="134" t="s">
        <v>10</v>
      </c>
      <c r="CF4" s="134" t="s">
        <v>43</v>
      </c>
      <c r="CG4" s="134" t="s">
        <v>44</v>
      </c>
      <c r="CH4" s="134" t="s">
        <v>45</v>
      </c>
      <c r="CI4" s="134" t="s">
        <v>46</v>
      </c>
      <c r="CJ4" s="134" t="s">
        <v>15</v>
      </c>
      <c r="CK4" s="134" t="s">
        <v>47</v>
      </c>
      <c r="CL4" s="134" t="s">
        <v>17</v>
      </c>
      <c r="CM4" s="134" t="s">
        <v>48</v>
      </c>
      <c r="CN4" s="134" t="s">
        <v>49</v>
      </c>
      <c r="CO4" s="134" t="s">
        <v>50</v>
      </c>
    </row>
    <row r="5" spans="1:112" ht="20.25" customHeight="1">
      <c r="D5" s="376" t="s">
        <v>51</v>
      </c>
      <c r="E5" s="376"/>
      <c r="F5" s="376"/>
      <c r="G5" s="376"/>
      <c r="H5" s="376"/>
      <c r="I5" s="376"/>
      <c r="J5" s="376"/>
      <c r="K5" s="377" t="s">
        <v>52</v>
      </c>
      <c r="L5" s="377"/>
      <c r="M5" s="377"/>
      <c r="N5" s="377"/>
      <c r="O5" s="377"/>
      <c r="P5" s="377"/>
      <c r="Q5" s="377"/>
      <c r="R5" s="377"/>
      <c r="S5" s="377"/>
      <c r="T5" s="378" t="s">
        <v>53</v>
      </c>
      <c r="U5" s="378"/>
      <c r="V5" s="378"/>
      <c r="W5" s="378"/>
      <c r="X5" s="378"/>
      <c r="Y5" s="378"/>
      <c r="Z5" s="378"/>
      <c r="AA5" s="379" t="s">
        <v>54</v>
      </c>
      <c r="AB5" s="380"/>
      <c r="AC5" s="380"/>
      <c r="AD5" s="380"/>
      <c r="AE5" s="380"/>
      <c r="AF5" s="380"/>
      <c r="AG5" s="381" t="s">
        <v>55</v>
      </c>
      <c r="AH5" s="382"/>
      <c r="AI5" s="382"/>
      <c r="AJ5" s="383"/>
      <c r="AK5" s="358" t="s">
        <v>51</v>
      </c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60" t="s">
        <v>56</v>
      </c>
      <c r="AX5" s="361"/>
      <c r="AY5" s="361"/>
      <c r="AZ5" s="361"/>
      <c r="BA5" s="361"/>
      <c r="BB5" s="361"/>
      <c r="BC5" s="361"/>
      <c r="BD5" s="362"/>
      <c r="BE5" s="363" t="s">
        <v>53</v>
      </c>
      <c r="BF5" s="364"/>
      <c r="BG5" s="364"/>
      <c r="BH5" s="364"/>
      <c r="BI5" s="364"/>
      <c r="BJ5" s="364"/>
      <c r="BK5" s="364"/>
      <c r="BL5" s="365"/>
      <c r="BM5" s="366" t="s">
        <v>54</v>
      </c>
      <c r="BN5" s="367"/>
      <c r="BO5" s="367"/>
      <c r="BP5" s="367"/>
      <c r="BQ5" s="367"/>
      <c r="BR5" s="368"/>
      <c r="BS5" s="369" t="s">
        <v>55</v>
      </c>
      <c r="BT5" s="370"/>
      <c r="BU5" s="370"/>
      <c r="BV5" s="371"/>
      <c r="BW5" s="277" t="s">
        <v>37</v>
      </c>
      <c r="BX5" s="257" t="s">
        <v>38</v>
      </c>
      <c r="BY5" s="255" t="s">
        <v>4</v>
      </c>
      <c r="BZ5" s="282" t="s">
        <v>5</v>
      </c>
      <c r="CA5" s="263" t="s">
        <v>6</v>
      </c>
      <c r="CB5" s="267" t="s">
        <v>7</v>
      </c>
      <c r="CC5" s="269" t="s">
        <v>57</v>
      </c>
      <c r="CD5" s="271" t="s">
        <v>9</v>
      </c>
      <c r="CE5" s="273" t="s">
        <v>10</v>
      </c>
      <c r="CF5" s="275" t="s">
        <v>11</v>
      </c>
      <c r="CG5" s="259" t="s">
        <v>12</v>
      </c>
      <c r="CH5" s="261" t="s">
        <v>13</v>
      </c>
      <c r="CI5" s="257" t="s">
        <v>14</v>
      </c>
      <c r="CJ5" s="263" t="s">
        <v>15</v>
      </c>
      <c r="CK5" s="265" t="s">
        <v>16</v>
      </c>
      <c r="CL5" s="251" t="s">
        <v>17</v>
      </c>
      <c r="CM5" s="253" t="s">
        <v>18</v>
      </c>
      <c r="CN5" s="255" t="s">
        <v>58</v>
      </c>
      <c r="CO5" s="257" t="s">
        <v>20</v>
      </c>
      <c r="CP5" s="214" t="s">
        <v>59</v>
      </c>
      <c r="CQ5" s="214" t="s">
        <v>60</v>
      </c>
      <c r="CR5" s="217" t="s">
        <v>61</v>
      </c>
      <c r="CS5" s="220" t="s">
        <v>62</v>
      </c>
      <c r="CT5" s="172"/>
      <c r="CU5" s="223" t="s">
        <v>63</v>
      </c>
    </row>
    <row r="6" spans="1:112" ht="41.25" customHeight="1">
      <c r="A6" s="191" t="s">
        <v>64</v>
      </c>
      <c r="B6" s="192"/>
      <c r="C6" s="193"/>
      <c r="D6" s="349" t="s">
        <v>65</v>
      </c>
      <c r="E6" s="354" t="s">
        <v>66</v>
      </c>
      <c r="F6" s="355"/>
      <c r="G6" s="350" t="s">
        <v>4</v>
      </c>
      <c r="H6" s="340" t="s">
        <v>5</v>
      </c>
      <c r="I6" s="326" t="s">
        <v>6</v>
      </c>
      <c r="J6" s="352" t="s">
        <v>7</v>
      </c>
      <c r="K6" s="194" t="s">
        <v>57</v>
      </c>
      <c r="L6" s="195"/>
      <c r="M6" s="198" t="s">
        <v>67</v>
      </c>
      <c r="N6" s="199"/>
      <c r="O6" s="202" t="s">
        <v>10</v>
      </c>
      <c r="P6" s="203"/>
      <c r="Q6" s="225" t="s">
        <v>11</v>
      </c>
      <c r="R6" s="226"/>
      <c r="S6" s="227"/>
      <c r="T6" s="231" t="s">
        <v>12</v>
      </c>
      <c r="U6" s="232"/>
      <c r="V6" s="233"/>
      <c r="W6" s="206" t="s">
        <v>13</v>
      </c>
      <c r="X6" s="207"/>
      <c r="Y6" s="342" t="s">
        <v>14</v>
      </c>
      <c r="Z6" s="344" t="s">
        <v>15</v>
      </c>
      <c r="AA6" s="210" t="s">
        <v>16</v>
      </c>
      <c r="AB6" s="211"/>
      <c r="AC6" s="237" t="s">
        <v>17</v>
      </c>
      <c r="AD6" s="238"/>
      <c r="AE6" s="241" t="s">
        <v>18</v>
      </c>
      <c r="AF6" s="242"/>
      <c r="AG6" s="245" t="s">
        <v>68</v>
      </c>
      <c r="AH6" s="246"/>
      <c r="AI6" s="249" t="s">
        <v>69</v>
      </c>
      <c r="AJ6" s="249"/>
      <c r="AK6" s="346" t="s">
        <v>70</v>
      </c>
      <c r="AL6" s="346" t="s">
        <v>71</v>
      </c>
      <c r="AM6" s="333" t="s">
        <v>72</v>
      </c>
      <c r="AN6" s="333" t="s">
        <v>73</v>
      </c>
      <c r="AO6" s="336" t="s">
        <v>74</v>
      </c>
      <c r="AP6" s="336" t="s">
        <v>75</v>
      </c>
      <c r="AQ6" s="339" t="s">
        <v>76</v>
      </c>
      <c r="AR6" s="339" t="s">
        <v>77</v>
      </c>
      <c r="AS6" s="325" t="s">
        <v>78</v>
      </c>
      <c r="AT6" s="325" t="s">
        <v>79</v>
      </c>
      <c r="AU6" s="328" t="s">
        <v>80</v>
      </c>
      <c r="AV6" s="328" t="s">
        <v>81</v>
      </c>
      <c r="AW6" s="331" t="s">
        <v>82</v>
      </c>
      <c r="AX6" s="195" t="s">
        <v>83</v>
      </c>
      <c r="AY6" s="319" t="s">
        <v>84</v>
      </c>
      <c r="AZ6" s="319" t="s">
        <v>85</v>
      </c>
      <c r="BA6" s="322" t="s">
        <v>86</v>
      </c>
      <c r="BB6" s="322" t="s">
        <v>87</v>
      </c>
      <c r="BC6" s="310" t="s">
        <v>88</v>
      </c>
      <c r="BD6" s="310" t="s">
        <v>89</v>
      </c>
      <c r="BE6" s="313" t="s">
        <v>90</v>
      </c>
      <c r="BF6" s="313" t="s">
        <v>91</v>
      </c>
      <c r="BG6" s="316" t="s">
        <v>92</v>
      </c>
      <c r="BH6" s="298" t="s">
        <v>93</v>
      </c>
      <c r="BI6" s="301" t="s">
        <v>94</v>
      </c>
      <c r="BJ6" s="304" t="s">
        <v>95</v>
      </c>
      <c r="BK6" s="307" t="s">
        <v>96</v>
      </c>
      <c r="BL6" s="307" t="s">
        <v>97</v>
      </c>
      <c r="BM6" s="295" t="s">
        <v>98</v>
      </c>
      <c r="BN6" s="295" t="s">
        <v>99</v>
      </c>
      <c r="BO6" s="289" t="s">
        <v>100</v>
      </c>
      <c r="BP6" s="289" t="s">
        <v>101</v>
      </c>
      <c r="BQ6" s="286" t="s">
        <v>102</v>
      </c>
      <c r="BR6" s="286" t="s">
        <v>103</v>
      </c>
      <c r="BS6" s="289" t="s">
        <v>104</v>
      </c>
      <c r="BT6" s="289" t="s">
        <v>105</v>
      </c>
      <c r="BU6" s="292" t="s">
        <v>106</v>
      </c>
      <c r="BV6" s="292" t="s">
        <v>107</v>
      </c>
      <c r="BW6" s="278"/>
      <c r="BX6" s="258"/>
      <c r="BY6" s="256"/>
      <c r="BZ6" s="283"/>
      <c r="CA6" s="264"/>
      <c r="CB6" s="268"/>
      <c r="CC6" s="270"/>
      <c r="CD6" s="272"/>
      <c r="CE6" s="274"/>
      <c r="CF6" s="276"/>
      <c r="CG6" s="260"/>
      <c r="CH6" s="262"/>
      <c r="CI6" s="258"/>
      <c r="CJ6" s="264"/>
      <c r="CK6" s="266"/>
      <c r="CL6" s="252"/>
      <c r="CM6" s="254"/>
      <c r="CN6" s="256"/>
      <c r="CO6" s="258"/>
      <c r="CP6" s="215"/>
      <c r="CQ6" s="215"/>
      <c r="CR6" s="218"/>
      <c r="CS6" s="221"/>
      <c r="CT6" s="172"/>
      <c r="CU6" s="223"/>
    </row>
    <row r="7" spans="1:112" ht="138" customHeight="1">
      <c r="A7" s="191"/>
      <c r="B7" s="192"/>
      <c r="C7" s="193"/>
      <c r="D7" s="348"/>
      <c r="E7" s="356"/>
      <c r="F7" s="357"/>
      <c r="G7" s="351"/>
      <c r="H7" s="341"/>
      <c r="I7" s="327"/>
      <c r="J7" s="353"/>
      <c r="K7" s="196"/>
      <c r="L7" s="197"/>
      <c r="M7" s="200"/>
      <c r="N7" s="201"/>
      <c r="O7" s="204"/>
      <c r="P7" s="205"/>
      <c r="Q7" s="228"/>
      <c r="R7" s="229"/>
      <c r="S7" s="230"/>
      <c r="T7" s="234"/>
      <c r="U7" s="235"/>
      <c r="V7" s="236"/>
      <c r="W7" s="208"/>
      <c r="X7" s="209"/>
      <c r="Y7" s="343"/>
      <c r="Z7" s="345"/>
      <c r="AA7" s="212"/>
      <c r="AB7" s="213"/>
      <c r="AC7" s="239"/>
      <c r="AD7" s="240"/>
      <c r="AE7" s="243"/>
      <c r="AF7" s="244"/>
      <c r="AG7" s="247"/>
      <c r="AH7" s="248"/>
      <c r="AI7" s="250"/>
      <c r="AJ7" s="250"/>
      <c r="AK7" s="347"/>
      <c r="AL7" s="347"/>
      <c r="AM7" s="334"/>
      <c r="AN7" s="334"/>
      <c r="AO7" s="337"/>
      <c r="AP7" s="337"/>
      <c r="AQ7" s="340"/>
      <c r="AR7" s="340"/>
      <c r="AS7" s="326"/>
      <c r="AT7" s="326"/>
      <c r="AU7" s="329"/>
      <c r="AV7" s="329"/>
      <c r="AW7" s="331"/>
      <c r="AX7" s="195"/>
      <c r="AY7" s="320"/>
      <c r="AZ7" s="320"/>
      <c r="BA7" s="323"/>
      <c r="BB7" s="323"/>
      <c r="BC7" s="311"/>
      <c r="BD7" s="311"/>
      <c r="BE7" s="314"/>
      <c r="BF7" s="314"/>
      <c r="BG7" s="317"/>
      <c r="BH7" s="299"/>
      <c r="BI7" s="302"/>
      <c r="BJ7" s="305"/>
      <c r="BK7" s="308"/>
      <c r="BL7" s="308"/>
      <c r="BM7" s="296"/>
      <c r="BN7" s="296"/>
      <c r="BO7" s="290"/>
      <c r="BP7" s="290"/>
      <c r="BQ7" s="287"/>
      <c r="BR7" s="287"/>
      <c r="BS7" s="290"/>
      <c r="BT7" s="290"/>
      <c r="BU7" s="293"/>
      <c r="BV7" s="293"/>
      <c r="BW7" s="278"/>
      <c r="BX7" s="258"/>
      <c r="BY7" s="256"/>
      <c r="BZ7" s="283"/>
      <c r="CA7" s="264"/>
      <c r="CB7" s="268"/>
      <c r="CC7" s="270"/>
      <c r="CD7" s="272"/>
      <c r="CE7" s="274"/>
      <c r="CF7" s="276"/>
      <c r="CG7" s="260"/>
      <c r="CH7" s="262"/>
      <c r="CI7" s="258"/>
      <c r="CJ7" s="264"/>
      <c r="CK7" s="266"/>
      <c r="CL7" s="252"/>
      <c r="CM7" s="254"/>
      <c r="CN7" s="256"/>
      <c r="CO7" s="258"/>
      <c r="CP7" s="215"/>
      <c r="CQ7" s="215"/>
      <c r="CR7" s="218"/>
      <c r="CS7" s="221"/>
      <c r="CT7" s="172"/>
      <c r="CU7" s="223"/>
    </row>
    <row r="8" spans="1:112" ht="42.6" customHeight="1">
      <c r="A8" s="136" t="s">
        <v>108</v>
      </c>
      <c r="B8" s="137" t="s">
        <v>109</v>
      </c>
      <c r="C8" s="138"/>
      <c r="D8" s="72" t="s">
        <v>110</v>
      </c>
      <c r="E8" s="73" t="s">
        <v>111</v>
      </c>
      <c r="F8" s="74" t="s">
        <v>112</v>
      </c>
      <c r="G8" s="72" t="s">
        <v>113</v>
      </c>
      <c r="H8" s="75" t="s">
        <v>114</v>
      </c>
      <c r="I8" s="75" t="s">
        <v>115</v>
      </c>
      <c r="J8" s="75" t="s">
        <v>116</v>
      </c>
      <c r="K8" s="87" t="s">
        <v>117</v>
      </c>
      <c r="L8" s="87" t="s">
        <v>118</v>
      </c>
      <c r="M8" s="87" t="s">
        <v>119</v>
      </c>
      <c r="N8" s="87" t="s">
        <v>120</v>
      </c>
      <c r="O8" s="87" t="s">
        <v>121</v>
      </c>
      <c r="P8" s="87" t="s">
        <v>122</v>
      </c>
      <c r="Q8" s="87" t="s">
        <v>123</v>
      </c>
      <c r="R8" s="87" t="s">
        <v>124</v>
      </c>
      <c r="S8" s="87" t="s">
        <v>125</v>
      </c>
      <c r="T8" s="89" t="s">
        <v>126</v>
      </c>
      <c r="U8" s="90" t="s">
        <v>127</v>
      </c>
      <c r="V8" s="90" t="s">
        <v>128</v>
      </c>
      <c r="W8" s="90" t="s">
        <v>129</v>
      </c>
      <c r="X8" s="90" t="s">
        <v>130</v>
      </c>
      <c r="Y8" s="90" t="s">
        <v>131</v>
      </c>
      <c r="Z8" s="90" t="s">
        <v>132</v>
      </c>
      <c r="AA8" s="92" t="s">
        <v>133</v>
      </c>
      <c r="AB8" s="93" t="s">
        <v>134</v>
      </c>
      <c r="AC8" s="93" t="s">
        <v>135</v>
      </c>
      <c r="AD8" s="93" t="s">
        <v>136</v>
      </c>
      <c r="AE8" s="93" t="s">
        <v>137</v>
      </c>
      <c r="AF8" s="93" t="s">
        <v>138</v>
      </c>
      <c r="AG8" s="100" t="s">
        <v>139</v>
      </c>
      <c r="AH8" s="100" t="s">
        <v>140</v>
      </c>
      <c r="AI8" s="100" t="s">
        <v>141</v>
      </c>
      <c r="AJ8" s="101" t="s">
        <v>142</v>
      </c>
      <c r="AK8" s="348"/>
      <c r="AL8" s="348"/>
      <c r="AM8" s="335"/>
      <c r="AN8" s="335"/>
      <c r="AO8" s="338"/>
      <c r="AP8" s="338"/>
      <c r="AQ8" s="341"/>
      <c r="AR8" s="341"/>
      <c r="AS8" s="327"/>
      <c r="AT8" s="327"/>
      <c r="AU8" s="330"/>
      <c r="AV8" s="330"/>
      <c r="AW8" s="332"/>
      <c r="AX8" s="197"/>
      <c r="AY8" s="321"/>
      <c r="AZ8" s="321"/>
      <c r="BA8" s="324"/>
      <c r="BB8" s="324"/>
      <c r="BC8" s="312"/>
      <c r="BD8" s="312"/>
      <c r="BE8" s="315"/>
      <c r="BF8" s="315"/>
      <c r="BG8" s="318"/>
      <c r="BH8" s="300"/>
      <c r="BI8" s="303"/>
      <c r="BJ8" s="306"/>
      <c r="BK8" s="309"/>
      <c r="BL8" s="309"/>
      <c r="BM8" s="297"/>
      <c r="BN8" s="297"/>
      <c r="BO8" s="291"/>
      <c r="BP8" s="291"/>
      <c r="BQ8" s="288"/>
      <c r="BR8" s="288"/>
      <c r="BS8" s="291"/>
      <c r="BT8" s="291"/>
      <c r="BU8" s="294"/>
      <c r="BV8" s="294"/>
      <c r="BW8" s="279"/>
      <c r="BX8" s="280"/>
      <c r="BY8" s="281"/>
      <c r="BZ8" s="284"/>
      <c r="CA8" s="285"/>
      <c r="CB8" s="268"/>
      <c r="CC8" s="270"/>
      <c r="CD8" s="272"/>
      <c r="CE8" s="274"/>
      <c r="CF8" s="276"/>
      <c r="CG8" s="260"/>
      <c r="CH8" s="262"/>
      <c r="CI8" s="258"/>
      <c r="CJ8" s="264"/>
      <c r="CK8" s="266"/>
      <c r="CL8" s="252"/>
      <c r="CM8" s="254"/>
      <c r="CN8" s="256"/>
      <c r="CO8" s="258"/>
      <c r="CP8" s="216"/>
      <c r="CQ8" s="216"/>
      <c r="CR8" s="219"/>
      <c r="CS8" s="222"/>
      <c r="CT8" s="172"/>
      <c r="CU8" s="224"/>
      <c r="CV8" s="134" t="s">
        <v>143</v>
      </c>
      <c r="CW8" s="134" t="s">
        <v>144</v>
      </c>
      <c r="CX8" s="134" t="s">
        <v>145</v>
      </c>
      <c r="CY8" s="134" t="s">
        <v>146</v>
      </c>
      <c r="DA8" s="134" t="s">
        <v>63</v>
      </c>
      <c r="DB8" s="134" t="s">
        <v>143</v>
      </c>
      <c r="DC8" s="134" t="s">
        <v>144</v>
      </c>
      <c r="DD8" s="134" t="s">
        <v>145</v>
      </c>
      <c r="DE8" s="134" t="s">
        <v>146</v>
      </c>
      <c r="DG8" s="134" t="s">
        <v>147</v>
      </c>
      <c r="DH8" s="134" t="s">
        <v>148</v>
      </c>
    </row>
    <row r="9" spans="1:112">
      <c r="A9" s="139">
        <v>1</v>
      </c>
      <c r="B9" s="144" t="s">
        <v>149</v>
      </c>
      <c r="C9" s="141" t="s">
        <v>25</v>
      </c>
      <c r="D9" s="78">
        <f>'DATOS -CUARTO'!AK9</f>
        <v>1</v>
      </c>
      <c r="E9" s="78">
        <f>'DATOS -CUARTO'!AL9</f>
        <v>1</v>
      </c>
      <c r="F9" s="78">
        <f>'DATOS -CUARTO'!AM9</f>
        <v>1</v>
      </c>
      <c r="G9" s="78">
        <f>'DATOS -CUARTO'!AN9</f>
        <v>0</v>
      </c>
      <c r="H9" s="78">
        <f>'DATOS -CUARTO'!AO9</f>
        <v>0</v>
      </c>
      <c r="I9" s="78">
        <f>'DATOS -CUARTO'!AP9</f>
        <v>1</v>
      </c>
      <c r="J9" s="78">
        <f>'DATOS -CUARTO'!AQ9</f>
        <v>0</v>
      </c>
      <c r="K9" s="88">
        <f>'DATOS -CUARTO'!AR9</f>
        <v>0</v>
      </c>
      <c r="L9" s="88">
        <f>'DATOS -CUARTO'!AS9</f>
        <v>0</v>
      </c>
      <c r="M9" s="88">
        <f>'DATOS -CUARTO'!AT9</f>
        <v>1</v>
      </c>
      <c r="N9" s="88">
        <f>'DATOS -CUARTO'!AU9</f>
        <v>0</v>
      </c>
      <c r="O9" s="88">
        <f>'DATOS -CUARTO'!AV9</f>
        <v>1</v>
      </c>
      <c r="P9" s="88">
        <f>'DATOS -CUARTO'!AW9</f>
        <v>1</v>
      </c>
      <c r="Q9" s="88">
        <f>'DATOS -CUARTO'!AX9</f>
        <v>0</v>
      </c>
      <c r="R9" s="88">
        <f>'DATOS -CUARTO'!AY9</f>
        <v>0</v>
      </c>
      <c r="S9" s="88">
        <f>'DATOS -CUARTO'!AZ9</f>
        <v>0</v>
      </c>
      <c r="T9" s="91">
        <f>'DATOS -CUARTO'!BA9</f>
        <v>1</v>
      </c>
      <c r="U9" s="91">
        <f>'DATOS -CUARTO'!BB9</f>
        <v>0</v>
      </c>
      <c r="V9" s="91">
        <f>'DATOS -CUARTO'!BC9</f>
        <v>1</v>
      </c>
      <c r="W9" s="91">
        <f>'DATOS -CUARTO'!BD9</f>
        <v>0</v>
      </c>
      <c r="X9" s="91">
        <f>'DATOS -CUARTO'!BE9</f>
        <v>1</v>
      </c>
      <c r="Y9" s="91">
        <f>'DATOS -CUARTO'!BF9</f>
        <v>1</v>
      </c>
      <c r="Z9" s="91">
        <f>'DATOS -CUARTO'!BG9</f>
        <v>0</v>
      </c>
      <c r="AA9" s="94">
        <f>'DATOS -CUARTO'!BH9</f>
        <v>0</v>
      </c>
      <c r="AB9" s="94">
        <f>'DATOS -CUARTO'!BI9</f>
        <v>0</v>
      </c>
      <c r="AC9" s="94">
        <f>'DATOS -CUARTO'!BJ9</f>
        <v>0</v>
      </c>
      <c r="AD9" s="94">
        <f>'DATOS -CUARTO'!BK9</f>
        <v>1</v>
      </c>
      <c r="AE9" s="94">
        <f>'DATOS -CUARTO'!BL9</f>
        <v>1</v>
      </c>
      <c r="AF9" s="94">
        <f>'DATOS -CUARTO'!BM9</f>
        <v>1</v>
      </c>
      <c r="AG9" s="102">
        <f>'DATOS -CUARTO'!BN9</f>
        <v>1</v>
      </c>
      <c r="AH9" s="102">
        <f>'DATOS -CUARTO'!BO9</f>
        <v>0</v>
      </c>
      <c r="AI9" s="102">
        <f>'DATOS -CUARTO'!BP9</f>
        <v>0</v>
      </c>
      <c r="AJ9" s="102">
        <f>'DATOS -CUARTO'!BQ9</f>
        <v>0</v>
      </c>
      <c r="AK9" s="158">
        <f t="shared" ref="AK9:AK53" si="0">COUNTIF(D9,"1")</f>
        <v>1</v>
      </c>
      <c r="AL9" s="158">
        <f t="shared" ref="AL9:AL53" si="1">1.12415*AK9</f>
        <v>1.12415</v>
      </c>
      <c r="AM9" s="158">
        <f t="shared" ref="AM9:AM53" si="2">COUNTIF(E9:F9,"1")</f>
        <v>2</v>
      </c>
      <c r="AN9" s="158">
        <f t="shared" ref="AN9:AN53" si="3">1.10068*AM9</f>
        <v>2.2013600000000002</v>
      </c>
      <c r="AO9" s="158">
        <f t="shared" ref="AO9:AO53" si="4">COUNTIF(G9,"1")</f>
        <v>0</v>
      </c>
      <c r="AP9" s="158">
        <f t="shared" ref="AP9:AP53" si="5">1.649577*AO9</f>
        <v>0</v>
      </c>
      <c r="AQ9" s="158">
        <f t="shared" ref="AQ9:AQ53" si="6">COUNTIF(H9,"1")</f>
        <v>0</v>
      </c>
      <c r="AR9" s="158">
        <f t="shared" ref="AR9:AR53" si="7">1.6583374*AQ9</f>
        <v>0</v>
      </c>
      <c r="AS9" s="158">
        <f t="shared" ref="AS9:AS53" si="8">COUNTIF(I9,"1")</f>
        <v>1</v>
      </c>
      <c r="AT9" s="158">
        <f t="shared" ref="AT9:AT53" si="9">1.65878745*AS9</f>
        <v>1.6587874499999999</v>
      </c>
      <c r="AU9" s="158">
        <f t="shared" ref="AU9:AU53" si="10">COUNTIF(J9,"1")</f>
        <v>0</v>
      </c>
      <c r="AV9" s="158">
        <f t="shared" ref="AV9:AV53" si="11">1.6782674*AU9</f>
        <v>0</v>
      </c>
      <c r="AW9" s="159">
        <f t="shared" ref="AW9:AW53" si="12">COUNTIF(K9:L9,"1")</f>
        <v>0</v>
      </c>
      <c r="AX9" s="159">
        <f t="shared" ref="AX9:AX53" si="13">1.12415*AW9</f>
        <v>0</v>
      </c>
      <c r="AY9" s="159">
        <f t="shared" ref="AY9:AY53" si="14">COUNTIF(M9:N9,"1")</f>
        <v>1</v>
      </c>
      <c r="AZ9" s="159">
        <f t="shared" ref="AZ9:AZ53" si="15">1.10068*AY9</f>
        <v>1.1006800000000001</v>
      </c>
      <c r="BA9" s="159">
        <f t="shared" ref="BA9:BA53" si="16">COUNTIF(O9:P9,"1")</f>
        <v>2</v>
      </c>
      <c r="BB9" s="159">
        <f t="shared" ref="BB9:BB53" si="17">0.971448*BA9</f>
        <v>1.942896</v>
      </c>
      <c r="BC9" s="159">
        <f t="shared" ref="BC9:BC53" si="18">COUNTIF(Q9:S9,"1")</f>
        <v>0</v>
      </c>
      <c r="BD9" s="159">
        <f t="shared" ref="BD9:BD53" si="19">1.021414*BC9</f>
        <v>0</v>
      </c>
      <c r="BE9" s="160">
        <f t="shared" ref="BE9:BE53" si="20">COUNTIF(T9:V9,"1")</f>
        <v>2</v>
      </c>
      <c r="BF9" s="160">
        <f t="shared" ref="BF9:BF53" si="21">1.269859*BE9</f>
        <v>2.5397180000000001</v>
      </c>
      <c r="BG9" s="160">
        <f t="shared" ref="BG9:BG53" si="22">COUNTIF(W9:X9,"1")</f>
        <v>1</v>
      </c>
      <c r="BH9" s="160">
        <f t="shared" ref="BH9:BH53" si="23">1.210141*BG9</f>
        <v>1.2101409999999999</v>
      </c>
      <c r="BI9" s="160">
        <f t="shared" ref="BI9:BI53" si="24">COUNTIF(Y9,"1")</f>
        <v>1</v>
      </c>
      <c r="BJ9" s="160">
        <f t="shared" ref="BJ9:BJ53" si="25">0.79674*BI9</f>
        <v>0.79674</v>
      </c>
      <c r="BK9" s="160">
        <f t="shared" ref="BK9:BK53" si="26">COUNTIF(Z9,"1")</f>
        <v>0</v>
      </c>
      <c r="BL9" s="160">
        <f t="shared" ref="BL9:BL53" si="27">0.80189*BK9</f>
        <v>0</v>
      </c>
      <c r="BM9" s="161">
        <f t="shared" ref="BM9:BM53" si="28">COUNTIF(AA9:AB9,"1")</f>
        <v>0</v>
      </c>
      <c r="BN9" s="161">
        <f t="shared" ref="BN9:BN53" si="29">1.52482685*BM9</f>
        <v>0</v>
      </c>
      <c r="BO9" s="161">
        <f t="shared" ref="BO9:BO53" si="30">COUNTIF(AC9:AD9,"1")</f>
        <v>1</v>
      </c>
      <c r="BP9" s="161">
        <f t="shared" ref="BP9:BP53" si="31">1.425411425*BO9</f>
        <v>1.4254114250000001</v>
      </c>
      <c r="BQ9" s="161">
        <f t="shared" ref="BQ9:BQ53" si="32">COUNTIF(AE9:AF9,"1")</f>
        <v>2</v>
      </c>
      <c r="BR9" s="161">
        <f t="shared" ref="BR9:BR53" si="33">1.1547487*BQ9</f>
        <v>2.3094974000000001</v>
      </c>
      <c r="BS9" s="161">
        <f t="shared" ref="BS9:BS53" si="34">COUNTIF(AG9:AH9,"1")</f>
        <v>1</v>
      </c>
      <c r="BT9" s="161">
        <f t="shared" ref="BT9:BT53" si="35">1.12587*BS9</f>
        <v>1.1258699999999999</v>
      </c>
      <c r="BU9" s="162">
        <f t="shared" ref="BU9:BU53" si="36">COUNTIF(AI9:AJ9,"1")</f>
        <v>0</v>
      </c>
      <c r="BV9" s="162">
        <f t="shared" ref="BV9:BV53" si="37">1.2413*BU9</f>
        <v>0</v>
      </c>
      <c r="BW9" s="143">
        <f t="shared" ref="BW9:BW53" si="38">AL9</f>
        <v>1.12415</v>
      </c>
      <c r="BX9" s="91">
        <f t="shared" ref="BX9:BX53" si="39">AN9</f>
        <v>2.2013600000000002</v>
      </c>
      <c r="BY9" s="143">
        <f t="shared" ref="BY9:BY53" si="40">AP9</f>
        <v>0</v>
      </c>
      <c r="BZ9" s="163">
        <f t="shared" ref="BZ9:BZ53" si="41">AR9</f>
        <v>0</v>
      </c>
      <c r="CA9" s="91">
        <f t="shared" ref="CA9:CA53" si="42">AT9</f>
        <v>1.6587874499999999</v>
      </c>
      <c r="CB9" s="163">
        <f t="shared" ref="CB9:CB53" si="43">AV9</f>
        <v>0</v>
      </c>
      <c r="CC9" s="88">
        <f t="shared" ref="CC9:CC53" si="44">AX9</f>
        <v>0</v>
      </c>
      <c r="CD9" s="164">
        <f t="shared" ref="CD9:CD53" si="45">AZ9</f>
        <v>1.1006800000000001</v>
      </c>
      <c r="CE9" s="165">
        <f t="shared" ref="CE9:CE53" si="46">BB9</f>
        <v>1.942896</v>
      </c>
      <c r="CF9" s="78">
        <f t="shared" ref="CF9:CF53" si="47">BD9</f>
        <v>0</v>
      </c>
      <c r="CG9" s="151">
        <f t="shared" ref="CG9:CG53" si="48">BF9</f>
        <v>2.5397180000000001</v>
      </c>
      <c r="CH9" s="165">
        <f t="shared" ref="CH9:CH53" si="49">BH9</f>
        <v>1.2101409999999999</v>
      </c>
      <c r="CI9" s="78">
        <f t="shared" ref="CI9:CI53" si="50">BJ9</f>
        <v>0.79674</v>
      </c>
      <c r="CJ9" s="91">
        <f t="shared" ref="CJ9:CJ53" si="51">BL9</f>
        <v>0</v>
      </c>
      <c r="CK9" s="166">
        <f t="shared" ref="CK9:CK53" si="52">BN9</f>
        <v>0</v>
      </c>
      <c r="CL9" s="167">
        <f t="shared" ref="CL9:CL53" si="53">BP9</f>
        <v>1.4254114250000001</v>
      </c>
      <c r="CM9" s="168">
        <f t="shared" ref="CM9:CM53" si="54">BR9</f>
        <v>2.3094974000000001</v>
      </c>
      <c r="CN9" s="88">
        <f t="shared" ref="CN9:CN53" si="55">BT9</f>
        <v>1.1258699999999999</v>
      </c>
      <c r="CO9" s="169">
        <f t="shared" ref="CO9:CO53" si="56">BV9</f>
        <v>0</v>
      </c>
      <c r="CP9" s="170">
        <f t="shared" ref="CP9:CP53" si="57">SUM(BW9:CO9)</f>
        <v>17.435251274999999</v>
      </c>
      <c r="CQ9" s="170">
        <f t="shared" ref="CQ9:CQ53" si="58">RANK(CP9,$CP$9:$CP$47,0)</f>
        <v>27</v>
      </c>
      <c r="CR9" s="171">
        <f t="shared" ref="CR9:CR53" si="59">COUNTIF(D9:AJ9,"1")</f>
        <v>15</v>
      </c>
      <c r="CS9" s="171">
        <f t="shared" ref="CS9:CS53" si="60">33-CR9</f>
        <v>18</v>
      </c>
      <c r="CT9" s="144" t="s">
        <v>149</v>
      </c>
      <c r="CU9" s="155">
        <f t="shared" ref="CU9:CU53" si="61">SUM(BW9:CB9)</f>
        <v>4.9842974499999997</v>
      </c>
      <c r="CV9" s="155">
        <f t="shared" ref="CV9:CV53" si="62">SUM(CC9:CF9)</f>
        <v>3.0435759999999998</v>
      </c>
      <c r="CW9" s="155">
        <f t="shared" ref="CW9:CW53" si="63">SUM(CG9:CJ9)</f>
        <v>4.5465989999999996</v>
      </c>
      <c r="CX9" s="155">
        <f t="shared" ref="CX9:CX53" si="64">SUM(CK9:CM9)</f>
        <v>3.7349088250000002</v>
      </c>
      <c r="CY9" s="155">
        <f t="shared" ref="CY9:CY53" si="65">SUM(CN9:CO9)</f>
        <v>1.1258699999999999</v>
      </c>
      <c r="CZ9" s="144" t="s">
        <v>149</v>
      </c>
      <c r="DA9" s="173">
        <f t="shared" ref="DA9:DA53" si="66">CU9/$CP9</f>
        <v>0.28587471275202497</v>
      </c>
      <c r="DB9" s="173">
        <f t="shared" ref="DB9:DB53" si="67">CV9/$CP9</f>
        <v>0.17456450451988101</v>
      </c>
      <c r="DC9" s="173">
        <f t="shared" ref="DC9:DC53" si="68">CW9/$CP9</f>
        <v>0.26077048895298999</v>
      </c>
      <c r="DD9" s="173">
        <f t="shared" ref="DD9:DD53" si="69">CX9/$CP9</f>
        <v>0.21421594481723399</v>
      </c>
      <c r="DE9" s="173">
        <f t="shared" ref="DE9:DE53" si="70">CY9/$CP9</f>
        <v>6.4574348957870106E-2</v>
      </c>
      <c r="DF9" s="144" t="s">
        <v>149</v>
      </c>
      <c r="DG9" s="173">
        <f t="shared" ref="DG9:DG53" si="71">CR9/45</f>
        <v>0.33333333333333298</v>
      </c>
      <c r="DH9" s="173">
        <f t="shared" ref="DH9:DH53" si="72">CS9/45</f>
        <v>0.4</v>
      </c>
    </row>
    <row r="10" spans="1:112">
      <c r="A10" s="139">
        <v>2</v>
      </c>
      <c r="B10" s="144" t="s">
        <v>150</v>
      </c>
      <c r="C10" s="141" t="s">
        <v>25</v>
      </c>
      <c r="D10" s="78">
        <f>'DATOS -CUARTO'!AK10</f>
        <v>1</v>
      </c>
      <c r="E10" s="78">
        <f>'DATOS -CUARTO'!AL10</f>
        <v>0</v>
      </c>
      <c r="F10" s="78">
        <f>'DATOS -CUARTO'!AM10</f>
        <v>1</v>
      </c>
      <c r="G10" s="78">
        <f>'DATOS -CUARTO'!AN10</f>
        <v>1</v>
      </c>
      <c r="H10" s="78">
        <f>'DATOS -CUARTO'!AO10</f>
        <v>1</v>
      </c>
      <c r="I10" s="78">
        <f>'DATOS -CUARTO'!AP10</f>
        <v>0</v>
      </c>
      <c r="J10" s="78">
        <f>'DATOS -CUARTO'!AQ10</f>
        <v>1</v>
      </c>
      <c r="K10" s="88">
        <f>'DATOS -CUARTO'!AR10</f>
        <v>1</v>
      </c>
      <c r="L10" s="88">
        <f>'DATOS -CUARTO'!AS10</f>
        <v>1</v>
      </c>
      <c r="M10" s="88">
        <f>'DATOS -CUARTO'!AT10</f>
        <v>1</v>
      </c>
      <c r="N10" s="88">
        <f>'DATOS -CUARTO'!AU10</f>
        <v>1</v>
      </c>
      <c r="O10" s="88">
        <f>'DATOS -CUARTO'!AV10</f>
        <v>1</v>
      </c>
      <c r="P10" s="88">
        <f>'DATOS -CUARTO'!AW10</f>
        <v>1</v>
      </c>
      <c r="Q10" s="88">
        <f>'DATOS -CUARTO'!AX10</f>
        <v>0</v>
      </c>
      <c r="R10" s="88">
        <f>'DATOS -CUARTO'!AY10</f>
        <v>1</v>
      </c>
      <c r="S10" s="88">
        <f>'DATOS -CUARTO'!AZ10</f>
        <v>0</v>
      </c>
      <c r="T10" s="91">
        <f>'DATOS -CUARTO'!BA10</f>
        <v>0</v>
      </c>
      <c r="U10" s="91">
        <f>'DATOS -CUARTO'!BB10</f>
        <v>1</v>
      </c>
      <c r="V10" s="91">
        <f>'DATOS -CUARTO'!BC10</f>
        <v>1</v>
      </c>
      <c r="W10" s="91">
        <f>'DATOS -CUARTO'!BD10</f>
        <v>1</v>
      </c>
      <c r="X10" s="91">
        <f>'DATOS -CUARTO'!BE10</f>
        <v>1</v>
      </c>
      <c r="Y10" s="91">
        <f>'DATOS -CUARTO'!BF10</f>
        <v>1</v>
      </c>
      <c r="Z10" s="91">
        <f>'DATOS -CUARTO'!BG10</f>
        <v>1</v>
      </c>
      <c r="AA10" s="94">
        <f>'DATOS -CUARTO'!BH10</f>
        <v>0</v>
      </c>
      <c r="AB10" s="94">
        <f>'DATOS -CUARTO'!BI10</f>
        <v>0</v>
      </c>
      <c r="AC10" s="94">
        <f>'DATOS -CUARTO'!BJ10</f>
        <v>0</v>
      </c>
      <c r="AD10" s="94">
        <f>'DATOS -CUARTO'!BK10</f>
        <v>1</v>
      </c>
      <c r="AE10" s="94">
        <f>'DATOS -CUARTO'!BL10</f>
        <v>0</v>
      </c>
      <c r="AF10" s="94">
        <f>'DATOS -CUARTO'!BM10</f>
        <v>0</v>
      </c>
      <c r="AG10" s="102">
        <f>'DATOS -CUARTO'!BN10</f>
        <v>1</v>
      </c>
      <c r="AH10" s="102">
        <f>'DATOS -CUARTO'!BO10</f>
        <v>1</v>
      </c>
      <c r="AI10" s="102">
        <f>'DATOS -CUARTO'!BP10</f>
        <v>0</v>
      </c>
      <c r="AJ10" s="102">
        <f>'DATOS -CUARTO'!BQ10</f>
        <v>0</v>
      </c>
      <c r="AK10" s="158">
        <f t="shared" si="0"/>
        <v>1</v>
      </c>
      <c r="AL10" s="158">
        <f t="shared" si="1"/>
        <v>1.12415</v>
      </c>
      <c r="AM10" s="158">
        <f t="shared" si="2"/>
        <v>1</v>
      </c>
      <c r="AN10" s="158">
        <f t="shared" si="3"/>
        <v>1.1006800000000001</v>
      </c>
      <c r="AO10" s="158">
        <f t="shared" si="4"/>
        <v>1</v>
      </c>
      <c r="AP10" s="158">
        <f t="shared" si="5"/>
        <v>1.6495770000000001</v>
      </c>
      <c r="AQ10" s="158">
        <f t="shared" si="6"/>
        <v>1</v>
      </c>
      <c r="AR10" s="158">
        <f t="shared" si="7"/>
        <v>1.6583374</v>
      </c>
      <c r="AS10" s="158">
        <f t="shared" si="8"/>
        <v>0</v>
      </c>
      <c r="AT10" s="158">
        <f t="shared" si="9"/>
        <v>0</v>
      </c>
      <c r="AU10" s="158">
        <f t="shared" si="10"/>
        <v>1</v>
      </c>
      <c r="AV10" s="158">
        <f t="shared" si="11"/>
        <v>1.6782674</v>
      </c>
      <c r="AW10" s="159">
        <f t="shared" si="12"/>
        <v>2</v>
      </c>
      <c r="AX10" s="159">
        <f t="shared" si="13"/>
        <v>2.2483</v>
      </c>
      <c r="AY10" s="159">
        <f t="shared" si="14"/>
        <v>2</v>
      </c>
      <c r="AZ10" s="159">
        <f t="shared" si="15"/>
        <v>2.2013600000000002</v>
      </c>
      <c r="BA10" s="159">
        <f t="shared" si="16"/>
        <v>2</v>
      </c>
      <c r="BB10" s="159">
        <f t="shared" si="17"/>
        <v>1.942896</v>
      </c>
      <c r="BC10" s="159">
        <f t="shared" si="18"/>
        <v>1</v>
      </c>
      <c r="BD10" s="159">
        <f t="shared" si="19"/>
        <v>1.021414</v>
      </c>
      <c r="BE10" s="160">
        <f t="shared" si="20"/>
        <v>2</v>
      </c>
      <c r="BF10" s="160">
        <f t="shared" si="21"/>
        <v>2.5397180000000001</v>
      </c>
      <c r="BG10" s="160">
        <f t="shared" si="22"/>
        <v>2</v>
      </c>
      <c r="BH10" s="160">
        <f t="shared" si="23"/>
        <v>2.4202819999999998</v>
      </c>
      <c r="BI10" s="160">
        <f t="shared" si="24"/>
        <v>1</v>
      </c>
      <c r="BJ10" s="160">
        <f t="shared" si="25"/>
        <v>0.79674</v>
      </c>
      <c r="BK10" s="160">
        <f t="shared" si="26"/>
        <v>1</v>
      </c>
      <c r="BL10" s="160">
        <f t="shared" si="27"/>
        <v>0.80188999999999999</v>
      </c>
      <c r="BM10" s="161">
        <f t="shared" si="28"/>
        <v>0</v>
      </c>
      <c r="BN10" s="161">
        <f t="shared" si="29"/>
        <v>0</v>
      </c>
      <c r="BO10" s="161">
        <f t="shared" si="30"/>
        <v>1</v>
      </c>
      <c r="BP10" s="161">
        <f t="shared" si="31"/>
        <v>1.4254114250000001</v>
      </c>
      <c r="BQ10" s="161">
        <f t="shared" si="32"/>
        <v>0</v>
      </c>
      <c r="BR10" s="161">
        <f t="shared" si="33"/>
        <v>0</v>
      </c>
      <c r="BS10" s="161">
        <f t="shared" si="34"/>
        <v>2</v>
      </c>
      <c r="BT10" s="161">
        <f t="shared" si="35"/>
        <v>2.2517399999999999</v>
      </c>
      <c r="BU10" s="162">
        <f t="shared" si="36"/>
        <v>0</v>
      </c>
      <c r="BV10" s="162">
        <f t="shared" si="37"/>
        <v>0</v>
      </c>
      <c r="BW10" s="143">
        <f t="shared" si="38"/>
        <v>1.12415</v>
      </c>
      <c r="BX10" s="91">
        <f t="shared" si="39"/>
        <v>1.1006800000000001</v>
      </c>
      <c r="BY10" s="143">
        <f t="shared" si="40"/>
        <v>1.6495770000000001</v>
      </c>
      <c r="BZ10" s="163">
        <f t="shared" si="41"/>
        <v>1.6583374</v>
      </c>
      <c r="CA10" s="91">
        <f t="shared" si="42"/>
        <v>0</v>
      </c>
      <c r="CB10" s="163">
        <f t="shared" si="43"/>
        <v>1.6782674</v>
      </c>
      <c r="CC10" s="88">
        <f t="shared" si="44"/>
        <v>2.2483</v>
      </c>
      <c r="CD10" s="164">
        <f t="shared" si="45"/>
        <v>2.2013600000000002</v>
      </c>
      <c r="CE10" s="165">
        <f t="shared" si="46"/>
        <v>1.942896</v>
      </c>
      <c r="CF10" s="78">
        <f t="shared" si="47"/>
        <v>1.021414</v>
      </c>
      <c r="CG10" s="151">
        <f t="shared" si="48"/>
        <v>2.5397180000000001</v>
      </c>
      <c r="CH10" s="165">
        <f t="shared" si="49"/>
        <v>2.4202819999999998</v>
      </c>
      <c r="CI10" s="78">
        <f t="shared" si="50"/>
        <v>0.79674</v>
      </c>
      <c r="CJ10" s="91">
        <f t="shared" si="51"/>
        <v>0.80188999999999999</v>
      </c>
      <c r="CK10" s="166">
        <f t="shared" si="52"/>
        <v>0</v>
      </c>
      <c r="CL10" s="167">
        <f t="shared" si="53"/>
        <v>1.4254114250000001</v>
      </c>
      <c r="CM10" s="168">
        <f t="shared" si="54"/>
        <v>0</v>
      </c>
      <c r="CN10" s="88">
        <f t="shared" si="55"/>
        <v>2.2517399999999999</v>
      </c>
      <c r="CO10" s="169">
        <f t="shared" si="56"/>
        <v>0</v>
      </c>
      <c r="CP10" s="170">
        <f t="shared" si="57"/>
        <v>24.860763224999999</v>
      </c>
      <c r="CQ10" s="170">
        <f t="shared" si="58"/>
        <v>10</v>
      </c>
      <c r="CR10" s="169">
        <f t="shared" si="59"/>
        <v>21</v>
      </c>
      <c r="CS10" s="169">
        <f t="shared" si="60"/>
        <v>12</v>
      </c>
      <c r="CT10" s="144" t="s">
        <v>150</v>
      </c>
      <c r="CU10" s="155">
        <f t="shared" si="61"/>
        <v>7.2110117999999996</v>
      </c>
      <c r="CV10" s="155">
        <f t="shared" si="62"/>
        <v>7.4139699999999999</v>
      </c>
      <c r="CW10" s="155">
        <f t="shared" si="63"/>
        <v>6.55863</v>
      </c>
      <c r="CX10" s="155">
        <f t="shared" si="64"/>
        <v>1.4254114250000001</v>
      </c>
      <c r="CY10" s="155">
        <f t="shared" si="65"/>
        <v>2.2517399999999999</v>
      </c>
      <c r="CZ10" s="144" t="s">
        <v>150</v>
      </c>
      <c r="DA10" s="173">
        <f t="shared" si="66"/>
        <v>0.29005593009101999</v>
      </c>
      <c r="DB10" s="173">
        <f t="shared" si="67"/>
        <v>0.29821972611623199</v>
      </c>
      <c r="DC10" s="173">
        <f t="shared" si="68"/>
        <v>0.263814507247494</v>
      </c>
      <c r="DD10" s="173">
        <f t="shared" si="69"/>
        <v>5.73357870029753E-2</v>
      </c>
      <c r="DE10" s="173">
        <f t="shared" si="70"/>
        <v>9.0574049542278295E-2</v>
      </c>
      <c r="DF10" s="144" t="s">
        <v>150</v>
      </c>
      <c r="DG10" s="173">
        <f t="shared" si="71"/>
        <v>0.46666666666666701</v>
      </c>
      <c r="DH10" s="173">
        <f t="shared" si="72"/>
        <v>0.266666666666667</v>
      </c>
    </row>
    <row r="11" spans="1:112">
      <c r="A11" s="139">
        <v>3</v>
      </c>
      <c r="B11" s="144" t="s">
        <v>151</v>
      </c>
      <c r="C11" s="141" t="s">
        <v>25</v>
      </c>
      <c r="D11" s="78">
        <f>'DATOS -CUARTO'!AK11</f>
        <v>1</v>
      </c>
      <c r="E11" s="78">
        <f>'DATOS -CUARTO'!AL11</f>
        <v>1</v>
      </c>
      <c r="F11" s="78">
        <f>'DATOS -CUARTO'!AM11</f>
        <v>0</v>
      </c>
      <c r="G11" s="78">
        <f>'DATOS -CUARTO'!AN11</f>
        <v>1</v>
      </c>
      <c r="H11" s="78">
        <f>'DATOS -CUARTO'!AO11</f>
        <v>0</v>
      </c>
      <c r="I11" s="78">
        <f>'DATOS -CUARTO'!AP11</f>
        <v>1</v>
      </c>
      <c r="J11" s="78">
        <f>'DATOS -CUARTO'!AQ11</f>
        <v>0</v>
      </c>
      <c r="K11" s="88">
        <f>'DATOS -CUARTO'!AR11</f>
        <v>0</v>
      </c>
      <c r="L11" s="88">
        <f>'DATOS -CUARTO'!AS11</f>
        <v>1</v>
      </c>
      <c r="M11" s="88">
        <f>'DATOS -CUARTO'!AT11</f>
        <v>1</v>
      </c>
      <c r="N11" s="88">
        <f>'DATOS -CUARTO'!AU11</f>
        <v>0</v>
      </c>
      <c r="O11" s="88">
        <f>'DATOS -CUARTO'!AV11</f>
        <v>1</v>
      </c>
      <c r="P11" s="88">
        <f>'DATOS -CUARTO'!AW11</f>
        <v>1</v>
      </c>
      <c r="Q11" s="88">
        <f>'DATOS -CUARTO'!AX11</f>
        <v>0</v>
      </c>
      <c r="R11" s="88">
        <f>'DATOS -CUARTO'!AY11</f>
        <v>1</v>
      </c>
      <c r="S11" s="88">
        <f>'DATOS -CUARTO'!AZ11</f>
        <v>0</v>
      </c>
      <c r="T11" s="91">
        <f>'DATOS -CUARTO'!BA11</f>
        <v>0</v>
      </c>
      <c r="U11" s="91">
        <f>'DATOS -CUARTO'!BB11</f>
        <v>0</v>
      </c>
      <c r="V11" s="91">
        <f>'DATOS -CUARTO'!BC11</f>
        <v>1</v>
      </c>
      <c r="W11" s="91">
        <f>'DATOS -CUARTO'!BD11</f>
        <v>1</v>
      </c>
      <c r="X11" s="91">
        <f>'DATOS -CUARTO'!BE11</f>
        <v>1</v>
      </c>
      <c r="Y11" s="91">
        <f>'DATOS -CUARTO'!BF11</f>
        <v>1</v>
      </c>
      <c r="Z11" s="91">
        <f>'DATOS -CUARTO'!BG11</f>
        <v>0</v>
      </c>
      <c r="AA11" s="94">
        <f>'DATOS -CUARTO'!BH11</f>
        <v>1</v>
      </c>
      <c r="AB11" s="94">
        <f>'DATOS -CUARTO'!BI11</f>
        <v>1</v>
      </c>
      <c r="AC11" s="94">
        <f>'DATOS -CUARTO'!BJ11</f>
        <v>0</v>
      </c>
      <c r="AD11" s="94">
        <f>'DATOS -CUARTO'!BK11</f>
        <v>0</v>
      </c>
      <c r="AE11" s="94">
        <f>'DATOS -CUARTO'!BL11</f>
        <v>0</v>
      </c>
      <c r="AF11" s="94">
        <f>'DATOS -CUARTO'!BM11</f>
        <v>0</v>
      </c>
      <c r="AG11" s="102">
        <f>'DATOS -CUARTO'!BN11</f>
        <v>1</v>
      </c>
      <c r="AH11" s="102">
        <f>'DATOS -CUARTO'!BO11</f>
        <v>1</v>
      </c>
      <c r="AI11" s="102">
        <f>'DATOS -CUARTO'!BP11</f>
        <v>1</v>
      </c>
      <c r="AJ11" s="102">
        <f>'DATOS -CUARTO'!BQ11</f>
        <v>0</v>
      </c>
      <c r="AK11" s="158">
        <f t="shared" si="0"/>
        <v>1</v>
      </c>
      <c r="AL11" s="158">
        <f t="shared" si="1"/>
        <v>1.12415</v>
      </c>
      <c r="AM11" s="158">
        <f t="shared" si="2"/>
        <v>1</v>
      </c>
      <c r="AN11" s="158">
        <f t="shared" si="3"/>
        <v>1.1006800000000001</v>
      </c>
      <c r="AO11" s="158">
        <f t="shared" si="4"/>
        <v>1</v>
      </c>
      <c r="AP11" s="158">
        <f t="shared" si="5"/>
        <v>1.6495770000000001</v>
      </c>
      <c r="AQ11" s="158">
        <f t="shared" si="6"/>
        <v>0</v>
      </c>
      <c r="AR11" s="158">
        <f t="shared" si="7"/>
        <v>0</v>
      </c>
      <c r="AS11" s="158">
        <f t="shared" si="8"/>
        <v>1</v>
      </c>
      <c r="AT11" s="158">
        <f t="shared" si="9"/>
        <v>1.6587874499999999</v>
      </c>
      <c r="AU11" s="158">
        <f t="shared" si="10"/>
        <v>0</v>
      </c>
      <c r="AV11" s="158">
        <f t="shared" si="11"/>
        <v>0</v>
      </c>
      <c r="AW11" s="159">
        <f t="shared" si="12"/>
        <v>1</v>
      </c>
      <c r="AX11" s="159">
        <f t="shared" si="13"/>
        <v>1.12415</v>
      </c>
      <c r="AY11" s="159">
        <f t="shared" si="14"/>
        <v>1</v>
      </c>
      <c r="AZ11" s="159">
        <f t="shared" si="15"/>
        <v>1.1006800000000001</v>
      </c>
      <c r="BA11" s="159">
        <f t="shared" si="16"/>
        <v>2</v>
      </c>
      <c r="BB11" s="159">
        <f t="shared" si="17"/>
        <v>1.942896</v>
      </c>
      <c r="BC11" s="159">
        <f t="shared" si="18"/>
        <v>1</v>
      </c>
      <c r="BD11" s="159">
        <f t="shared" si="19"/>
        <v>1.021414</v>
      </c>
      <c r="BE11" s="160">
        <f t="shared" si="20"/>
        <v>1</v>
      </c>
      <c r="BF11" s="160">
        <f t="shared" si="21"/>
        <v>1.2698590000000001</v>
      </c>
      <c r="BG11" s="160">
        <f t="shared" si="22"/>
        <v>2</v>
      </c>
      <c r="BH11" s="160">
        <f t="shared" si="23"/>
        <v>2.4202819999999998</v>
      </c>
      <c r="BI11" s="160">
        <f t="shared" si="24"/>
        <v>1</v>
      </c>
      <c r="BJ11" s="160">
        <f t="shared" si="25"/>
        <v>0.79674</v>
      </c>
      <c r="BK11" s="160">
        <f t="shared" si="26"/>
        <v>0</v>
      </c>
      <c r="BL11" s="160">
        <f t="shared" si="27"/>
        <v>0</v>
      </c>
      <c r="BM11" s="161">
        <f t="shared" si="28"/>
        <v>2</v>
      </c>
      <c r="BN11" s="161">
        <f t="shared" si="29"/>
        <v>3.0496536999999999</v>
      </c>
      <c r="BO11" s="161">
        <f t="shared" si="30"/>
        <v>0</v>
      </c>
      <c r="BP11" s="161">
        <f t="shared" si="31"/>
        <v>0</v>
      </c>
      <c r="BQ11" s="161">
        <f t="shared" si="32"/>
        <v>0</v>
      </c>
      <c r="BR11" s="161">
        <f t="shared" si="33"/>
        <v>0</v>
      </c>
      <c r="BS11" s="161">
        <f t="shared" si="34"/>
        <v>2</v>
      </c>
      <c r="BT11" s="161">
        <f t="shared" si="35"/>
        <v>2.2517399999999999</v>
      </c>
      <c r="BU11" s="162">
        <f t="shared" si="36"/>
        <v>1</v>
      </c>
      <c r="BV11" s="162">
        <f t="shared" si="37"/>
        <v>1.2413000000000001</v>
      </c>
      <c r="BW11" s="143">
        <f t="shared" si="38"/>
        <v>1.12415</v>
      </c>
      <c r="BX11" s="91">
        <f t="shared" si="39"/>
        <v>1.1006800000000001</v>
      </c>
      <c r="BY11" s="143">
        <f t="shared" si="40"/>
        <v>1.6495770000000001</v>
      </c>
      <c r="BZ11" s="163">
        <f t="shared" si="41"/>
        <v>0</v>
      </c>
      <c r="CA11" s="91">
        <f t="shared" si="42"/>
        <v>1.6587874499999999</v>
      </c>
      <c r="CB11" s="163">
        <f t="shared" si="43"/>
        <v>0</v>
      </c>
      <c r="CC11" s="88">
        <f t="shared" si="44"/>
        <v>1.12415</v>
      </c>
      <c r="CD11" s="164">
        <f t="shared" si="45"/>
        <v>1.1006800000000001</v>
      </c>
      <c r="CE11" s="165">
        <f t="shared" si="46"/>
        <v>1.942896</v>
      </c>
      <c r="CF11" s="78">
        <f t="shared" si="47"/>
        <v>1.021414</v>
      </c>
      <c r="CG11" s="151">
        <f t="shared" si="48"/>
        <v>1.2698590000000001</v>
      </c>
      <c r="CH11" s="165">
        <f t="shared" si="49"/>
        <v>2.4202819999999998</v>
      </c>
      <c r="CI11" s="78">
        <f t="shared" si="50"/>
        <v>0.79674</v>
      </c>
      <c r="CJ11" s="91">
        <f t="shared" si="51"/>
        <v>0</v>
      </c>
      <c r="CK11" s="166">
        <f t="shared" si="52"/>
        <v>3.0496536999999999</v>
      </c>
      <c r="CL11" s="167">
        <f t="shared" si="53"/>
        <v>0</v>
      </c>
      <c r="CM11" s="168">
        <f t="shared" si="54"/>
        <v>0</v>
      </c>
      <c r="CN11" s="88">
        <f t="shared" si="55"/>
        <v>2.2517399999999999</v>
      </c>
      <c r="CO11" s="169">
        <f t="shared" si="56"/>
        <v>1.2413000000000001</v>
      </c>
      <c r="CP11" s="170">
        <f t="shared" si="57"/>
        <v>21.751909149999999</v>
      </c>
      <c r="CQ11" s="170">
        <f t="shared" si="58"/>
        <v>19</v>
      </c>
      <c r="CR11" s="169">
        <f t="shared" si="59"/>
        <v>18</v>
      </c>
      <c r="CS11" s="169">
        <f t="shared" si="60"/>
        <v>15</v>
      </c>
      <c r="CT11" s="144" t="s">
        <v>151</v>
      </c>
      <c r="CU11" s="155">
        <f t="shared" si="61"/>
        <v>5.5331944499999999</v>
      </c>
      <c r="CV11" s="155">
        <f t="shared" si="62"/>
        <v>5.1891400000000001</v>
      </c>
      <c r="CW11" s="155">
        <f t="shared" si="63"/>
        <v>4.4868810000000003</v>
      </c>
      <c r="CX11" s="155">
        <f t="shared" si="64"/>
        <v>3.0496536999999999</v>
      </c>
      <c r="CY11" s="155">
        <f t="shared" si="65"/>
        <v>3.4930400000000001</v>
      </c>
      <c r="CZ11" s="144" t="s">
        <v>151</v>
      </c>
      <c r="DA11" s="173">
        <f t="shared" si="66"/>
        <v>0.254377416338188</v>
      </c>
      <c r="DB11" s="173">
        <f t="shared" si="67"/>
        <v>0.238560209323052</v>
      </c>
      <c r="DC11" s="173">
        <f t="shared" si="68"/>
        <v>0.20627527308332799</v>
      </c>
      <c r="DD11" s="173">
        <f t="shared" si="69"/>
        <v>0.140201656735956</v>
      </c>
      <c r="DE11" s="173">
        <f t="shared" si="70"/>
        <v>0.16058544451947601</v>
      </c>
      <c r="DF11" s="144" t="s">
        <v>151</v>
      </c>
      <c r="DG11" s="173">
        <f t="shared" si="71"/>
        <v>0.4</v>
      </c>
      <c r="DH11" s="173">
        <f t="shared" si="72"/>
        <v>0.33333333333333298</v>
      </c>
    </row>
    <row r="12" spans="1:112">
      <c r="A12" s="139">
        <v>4</v>
      </c>
      <c r="B12" s="144" t="s">
        <v>152</v>
      </c>
      <c r="C12" s="141" t="s">
        <v>25</v>
      </c>
      <c r="D12" s="78">
        <f>'DATOS -CUARTO'!AK12</f>
        <v>1</v>
      </c>
      <c r="E12" s="78">
        <f>'DATOS -CUARTO'!AL12</f>
        <v>1</v>
      </c>
      <c r="F12" s="78">
        <f>'DATOS -CUARTO'!AM12</f>
        <v>1</v>
      </c>
      <c r="G12" s="78">
        <f>'DATOS -CUARTO'!AN12</f>
        <v>0</v>
      </c>
      <c r="H12" s="78">
        <f>'DATOS -CUARTO'!AO12</f>
        <v>0</v>
      </c>
      <c r="I12" s="78">
        <f>'DATOS -CUARTO'!AP12</f>
        <v>1</v>
      </c>
      <c r="J12" s="78">
        <f>'DATOS -CUARTO'!AQ12</f>
        <v>1</v>
      </c>
      <c r="K12" s="88">
        <f>'DATOS -CUARTO'!AR12</f>
        <v>0</v>
      </c>
      <c r="L12" s="88">
        <f>'DATOS -CUARTO'!AS12</f>
        <v>1</v>
      </c>
      <c r="M12" s="88">
        <f>'DATOS -CUARTO'!AT12</f>
        <v>1</v>
      </c>
      <c r="N12" s="88">
        <f>'DATOS -CUARTO'!AU12</f>
        <v>0</v>
      </c>
      <c r="O12" s="88">
        <f>'DATOS -CUARTO'!AV12</f>
        <v>1</v>
      </c>
      <c r="P12" s="88">
        <f>'DATOS -CUARTO'!AW12</f>
        <v>0</v>
      </c>
      <c r="Q12" s="88">
        <f>'DATOS -CUARTO'!AX12</f>
        <v>0</v>
      </c>
      <c r="R12" s="88">
        <f>'DATOS -CUARTO'!AY12</f>
        <v>1</v>
      </c>
      <c r="S12" s="88">
        <f>'DATOS -CUARTO'!AZ12</f>
        <v>1</v>
      </c>
      <c r="T12" s="91">
        <f>'DATOS -CUARTO'!BA12</f>
        <v>1</v>
      </c>
      <c r="U12" s="91">
        <f>'DATOS -CUARTO'!BB12</f>
        <v>1</v>
      </c>
      <c r="V12" s="91">
        <f>'DATOS -CUARTO'!BC12</f>
        <v>1</v>
      </c>
      <c r="W12" s="91">
        <f>'DATOS -CUARTO'!BD12</f>
        <v>1</v>
      </c>
      <c r="X12" s="91">
        <f>'DATOS -CUARTO'!BE12</f>
        <v>1</v>
      </c>
      <c r="Y12" s="91">
        <f>'DATOS -CUARTO'!BF12</f>
        <v>1</v>
      </c>
      <c r="Z12" s="91">
        <f>'DATOS -CUARTO'!BG12</f>
        <v>1</v>
      </c>
      <c r="AA12" s="94">
        <f>'DATOS -CUARTO'!BH12</f>
        <v>1</v>
      </c>
      <c r="AB12" s="94">
        <f>'DATOS -CUARTO'!BI12</f>
        <v>0</v>
      </c>
      <c r="AC12" s="94">
        <f>'DATOS -CUARTO'!BJ12</f>
        <v>0</v>
      </c>
      <c r="AD12" s="94">
        <f>'DATOS -CUARTO'!BK12</f>
        <v>1</v>
      </c>
      <c r="AE12" s="94">
        <f>'DATOS -CUARTO'!BL12</f>
        <v>0</v>
      </c>
      <c r="AF12" s="94">
        <f>'DATOS -CUARTO'!BM12</f>
        <v>0</v>
      </c>
      <c r="AG12" s="102">
        <f>'DATOS -CUARTO'!BN12</f>
        <v>1</v>
      </c>
      <c r="AH12" s="102">
        <f>'DATOS -CUARTO'!BO12</f>
        <v>1</v>
      </c>
      <c r="AI12" s="102">
        <f>'DATOS -CUARTO'!BP12</f>
        <v>0</v>
      </c>
      <c r="AJ12" s="102">
        <f>'DATOS -CUARTO'!BQ12</f>
        <v>0</v>
      </c>
      <c r="AK12" s="158">
        <f t="shared" si="0"/>
        <v>1</v>
      </c>
      <c r="AL12" s="158">
        <f t="shared" si="1"/>
        <v>1.12415</v>
      </c>
      <c r="AM12" s="158">
        <f t="shared" si="2"/>
        <v>2</v>
      </c>
      <c r="AN12" s="158">
        <f t="shared" si="3"/>
        <v>2.2013600000000002</v>
      </c>
      <c r="AO12" s="158">
        <f t="shared" si="4"/>
        <v>0</v>
      </c>
      <c r="AP12" s="158">
        <f t="shared" si="5"/>
        <v>0</v>
      </c>
      <c r="AQ12" s="158">
        <f t="shared" si="6"/>
        <v>0</v>
      </c>
      <c r="AR12" s="158">
        <f t="shared" si="7"/>
        <v>0</v>
      </c>
      <c r="AS12" s="158">
        <f t="shared" si="8"/>
        <v>1</v>
      </c>
      <c r="AT12" s="158">
        <f t="shared" si="9"/>
        <v>1.6587874499999999</v>
      </c>
      <c r="AU12" s="158">
        <f t="shared" si="10"/>
        <v>1</v>
      </c>
      <c r="AV12" s="158">
        <f t="shared" si="11"/>
        <v>1.6782674</v>
      </c>
      <c r="AW12" s="159">
        <f t="shared" si="12"/>
        <v>1</v>
      </c>
      <c r="AX12" s="159">
        <f t="shared" si="13"/>
        <v>1.12415</v>
      </c>
      <c r="AY12" s="159">
        <f t="shared" si="14"/>
        <v>1</v>
      </c>
      <c r="AZ12" s="159">
        <f t="shared" si="15"/>
        <v>1.1006800000000001</v>
      </c>
      <c r="BA12" s="159">
        <f t="shared" si="16"/>
        <v>1</v>
      </c>
      <c r="BB12" s="159">
        <f t="shared" si="17"/>
        <v>0.97144799999999998</v>
      </c>
      <c r="BC12" s="159">
        <f t="shared" si="18"/>
        <v>2</v>
      </c>
      <c r="BD12" s="159">
        <f t="shared" si="19"/>
        <v>2.0428280000000001</v>
      </c>
      <c r="BE12" s="160">
        <f t="shared" si="20"/>
        <v>3</v>
      </c>
      <c r="BF12" s="160">
        <f t="shared" si="21"/>
        <v>3.809577</v>
      </c>
      <c r="BG12" s="160">
        <f t="shared" si="22"/>
        <v>2</v>
      </c>
      <c r="BH12" s="160">
        <f t="shared" si="23"/>
        <v>2.4202819999999998</v>
      </c>
      <c r="BI12" s="160">
        <f t="shared" si="24"/>
        <v>1</v>
      </c>
      <c r="BJ12" s="160">
        <f t="shared" si="25"/>
        <v>0.79674</v>
      </c>
      <c r="BK12" s="160">
        <f t="shared" si="26"/>
        <v>1</v>
      </c>
      <c r="BL12" s="160">
        <f t="shared" si="27"/>
        <v>0.80188999999999999</v>
      </c>
      <c r="BM12" s="161">
        <f t="shared" si="28"/>
        <v>1</v>
      </c>
      <c r="BN12" s="161">
        <f t="shared" si="29"/>
        <v>1.52482685</v>
      </c>
      <c r="BO12" s="161">
        <f t="shared" si="30"/>
        <v>1</v>
      </c>
      <c r="BP12" s="161">
        <f t="shared" si="31"/>
        <v>1.4254114250000001</v>
      </c>
      <c r="BQ12" s="161">
        <f t="shared" si="32"/>
        <v>0</v>
      </c>
      <c r="BR12" s="161">
        <f t="shared" si="33"/>
        <v>0</v>
      </c>
      <c r="BS12" s="161">
        <f t="shared" si="34"/>
        <v>2</v>
      </c>
      <c r="BT12" s="161">
        <f t="shared" si="35"/>
        <v>2.2517399999999999</v>
      </c>
      <c r="BU12" s="162">
        <f t="shared" si="36"/>
        <v>0</v>
      </c>
      <c r="BV12" s="162">
        <f t="shared" si="37"/>
        <v>0</v>
      </c>
      <c r="BW12" s="143">
        <f t="shared" si="38"/>
        <v>1.12415</v>
      </c>
      <c r="BX12" s="91">
        <f t="shared" si="39"/>
        <v>2.2013600000000002</v>
      </c>
      <c r="BY12" s="143">
        <f t="shared" si="40"/>
        <v>0</v>
      </c>
      <c r="BZ12" s="163">
        <f t="shared" si="41"/>
        <v>0</v>
      </c>
      <c r="CA12" s="91">
        <f t="shared" si="42"/>
        <v>1.6587874499999999</v>
      </c>
      <c r="CB12" s="163">
        <f t="shared" si="43"/>
        <v>1.6782674</v>
      </c>
      <c r="CC12" s="88">
        <f t="shared" si="44"/>
        <v>1.12415</v>
      </c>
      <c r="CD12" s="164">
        <f t="shared" si="45"/>
        <v>1.1006800000000001</v>
      </c>
      <c r="CE12" s="165">
        <f t="shared" si="46"/>
        <v>0.97144799999999998</v>
      </c>
      <c r="CF12" s="78">
        <f t="shared" si="47"/>
        <v>2.0428280000000001</v>
      </c>
      <c r="CG12" s="151">
        <f t="shared" si="48"/>
        <v>3.809577</v>
      </c>
      <c r="CH12" s="165">
        <f t="shared" si="49"/>
        <v>2.4202819999999998</v>
      </c>
      <c r="CI12" s="78">
        <f t="shared" si="50"/>
        <v>0.79674</v>
      </c>
      <c r="CJ12" s="91">
        <f t="shared" si="51"/>
        <v>0.80188999999999999</v>
      </c>
      <c r="CK12" s="166">
        <f t="shared" si="52"/>
        <v>1.52482685</v>
      </c>
      <c r="CL12" s="167">
        <f t="shared" si="53"/>
        <v>1.4254114250000001</v>
      </c>
      <c r="CM12" s="168">
        <f t="shared" si="54"/>
        <v>0</v>
      </c>
      <c r="CN12" s="88">
        <f t="shared" si="55"/>
        <v>2.2517399999999999</v>
      </c>
      <c r="CO12" s="169">
        <f t="shared" si="56"/>
        <v>0</v>
      </c>
      <c r="CP12" s="170">
        <f t="shared" si="57"/>
        <v>24.932138125000002</v>
      </c>
      <c r="CQ12" s="170">
        <f t="shared" si="58"/>
        <v>9</v>
      </c>
      <c r="CR12" s="169">
        <f t="shared" si="59"/>
        <v>21</v>
      </c>
      <c r="CS12" s="169">
        <f t="shared" si="60"/>
        <v>12</v>
      </c>
      <c r="CT12" s="144" t="s">
        <v>152</v>
      </c>
      <c r="CU12" s="155">
        <f t="shared" si="61"/>
        <v>6.6625648499999999</v>
      </c>
      <c r="CV12" s="155">
        <f t="shared" si="62"/>
        <v>5.2391059999999996</v>
      </c>
      <c r="CW12" s="155">
        <f t="shared" si="63"/>
        <v>7.8284890000000003</v>
      </c>
      <c r="CX12" s="155">
        <f t="shared" si="64"/>
        <v>2.9502382749999998</v>
      </c>
      <c r="CY12" s="155">
        <f t="shared" si="65"/>
        <v>2.2517399999999999</v>
      </c>
      <c r="CZ12" s="144" t="s">
        <v>152</v>
      </c>
      <c r="DA12" s="173">
        <f t="shared" si="66"/>
        <v>0.26722797766467099</v>
      </c>
      <c r="DB12" s="173">
        <f t="shared" si="67"/>
        <v>0.210134645241141</v>
      </c>
      <c r="DC12" s="173">
        <f t="shared" si="68"/>
        <v>0.313991883116924</v>
      </c>
      <c r="DD12" s="173">
        <f t="shared" si="69"/>
        <v>0.118330736826848</v>
      </c>
      <c r="DE12" s="173">
        <f t="shared" si="70"/>
        <v>9.0314757150415897E-2</v>
      </c>
      <c r="DF12" s="144" t="s">
        <v>152</v>
      </c>
      <c r="DG12" s="173">
        <f t="shared" si="71"/>
        <v>0.46666666666666701</v>
      </c>
      <c r="DH12" s="173">
        <f t="shared" si="72"/>
        <v>0.266666666666667</v>
      </c>
    </row>
    <row r="13" spans="1:112">
      <c r="A13" s="139">
        <v>5</v>
      </c>
      <c r="B13" s="144" t="s">
        <v>153</v>
      </c>
      <c r="C13" s="141" t="s">
        <v>25</v>
      </c>
      <c r="D13" s="78">
        <f>'DATOS -CUARTO'!AK13</f>
        <v>0</v>
      </c>
      <c r="E13" s="78">
        <f>'DATOS -CUARTO'!AL13</f>
        <v>0</v>
      </c>
      <c r="F13" s="78">
        <f>'DATOS -CUARTO'!AM13</f>
        <v>0</v>
      </c>
      <c r="G13" s="78">
        <f>'DATOS -CUARTO'!AN13</f>
        <v>0</v>
      </c>
      <c r="H13" s="78">
        <f>'DATOS -CUARTO'!AO13</f>
        <v>1</v>
      </c>
      <c r="I13" s="78">
        <f>'DATOS -CUARTO'!AP13</f>
        <v>1</v>
      </c>
      <c r="J13" s="78">
        <f>'DATOS -CUARTO'!AQ13</f>
        <v>0</v>
      </c>
      <c r="K13" s="88">
        <f>'DATOS -CUARTO'!AR13</f>
        <v>0</v>
      </c>
      <c r="L13" s="88">
        <f>'DATOS -CUARTO'!AS13</f>
        <v>0</v>
      </c>
      <c r="M13" s="88">
        <f>'DATOS -CUARTO'!AT13</f>
        <v>1</v>
      </c>
      <c r="N13" s="88">
        <f>'DATOS -CUARTO'!AU13</f>
        <v>0</v>
      </c>
      <c r="O13" s="88">
        <f>'DATOS -CUARTO'!AV13</f>
        <v>1</v>
      </c>
      <c r="P13" s="88">
        <f>'DATOS -CUARTO'!AW13</f>
        <v>1</v>
      </c>
      <c r="Q13" s="88">
        <f>'DATOS -CUARTO'!AX13</f>
        <v>0</v>
      </c>
      <c r="R13" s="88">
        <f>'DATOS -CUARTO'!AY13</f>
        <v>0</v>
      </c>
      <c r="S13" s="88">
        <f>'DATOS -CUARTO'!AZ13</f>
        <v>1</v>
      </c>
      <c r="T13" s="91">
        <f>'DATOS -CUARTO'!BA13</f>
        <v>0</v>
      </c>
      <c r="U13" s="91">
        <f>'DATOS -CUARTO'!BB13</f>
        <v>0</v>
      </c>
      <c r="V13" s="91">
        <f>'DATOS -CUARTO'!BC13</f>
        <v>1</v>
      </c>
      <c r="W13" s="91">
        <f>'DATOS -CUARTO'!BD13</f>
        <v>1</v>
      </c>
      <c r="X13" s="91">
        <f>'DATOS -CUARTO'!BE13</f>
        <v>0</v>
      </c>
      <c r="Y13" s="91">
        <f>'DATOS -CUARTO'!BF13</f>
        <v>1</v>
      </c>
      <c r="Z13" s="91">
        <f>'DATOS -CUARTO'!BG13</f>
        <v>0</v>
      </c>
      <c r="AA13" s="94">
        <f>'DATOS -CUARTO'!BH13</f>
        <v>0</v>
      </c>
      <c r="AB13" s="94">
        <f>'DATOS -CUARTO'!BI13</f>
        <v>0</v>
      </c>
      <c r="AC13" s="94">
        <f>'DATOS -CUARTO'!BJ13</f>
        <v>0</v>
      </c>
      <c r="AD13" s="94">
        <f>'DATOS -CUARTO'!BK13</f>
        <v>0</v>
      </c>
      <c r="AE13" s="94">
        <f>'DATOS -CUARTO'!BL13</f>
        <v>0</v>
      </c>
      <c r="AF13" s="94">
        <f>'DATOS -CUARTO'!BM13</f>
        <v>0</v>
      </c>
      <c r="AG13" s="102">
        <f>'DATOS -CUARTO'!BN13</f>
        <v>1</v>
      </c>
      <c r="AH13" s="102">
        <f>'DATOS -CUARTO'!BO13</f>
        <v>0</v>
      </c>
      <c r="AI13" s="102">
        <f>'DATOS -CUARTO'!BP13</f>
        <v>1</v>
      </c>
      <c r="AJ13" s="102">
        <f>'DATOS -CUARTO'!BQ13</f>
        <v>0</v>
      </c>
      <c r="AK13" s="158">
        <f t="shared" si="0"/>
        <v>0</v>
      </c>
      <c r="AL13" s="158">
        <f t="shared" si="1"/>
        <v>0</v>
      </c>
      <c r="AM13" s="158">
        <f t="shared" si="2"/>
        <v>0</v>
      </c>
      <c r="AN13" s="158">
        <f t="shared" si="3"/>
        <v>0</v>
      </c>
      <c r="AO13" s="158">
        <f t="shared" si="4"/>
        <v>0</v>
      </c>
      <c r="AP13" s="158">
        <f t="shared" si="5"/>
        <v>0</v>
      </c>
      <c r="AQ13" s="158">
        <f t="shared" si="6"/>
        <v>1</v>
      </c>
      <c r="AR13" s="158">
        <f t="shared" si="7"/>
        <v>1.6583374</v>
      </c>
      <c r="AS13" s="158">
        <f t="shared" si="8"/>
        <v>1</v>
      </c>
      <c r="AT13" s="158">
        <f t="shared" si="9"/>
        <v>1.6587874499999999</v>
      </c>
      <c r="AU13" s="158">
        <f t="shared" si="10"/>
        <v>0</v>
      </c>
      <c r="AV13" s="158">
        <f t="shared" si="11"/>
        <v>0</v>
      </c>
      <c r="AW13" s="159">
        <f t="shared" si="12"/>
        <v>0</v>
      </c>
      <c r="AX13" s="159">
        <f t="shared" si="13"/>
        <v>0</v>
      </c>
      <c r="AY13" s="159">
        <f t="shared" si="14"/>
        <v>1</v>
      </c>
      <c r="AZ13" s="159">
        <f t="shared" si="15"/>
        <v>1.1006800000000001</v>
      </c>
      <c r="BA13" s="159">
        <f t="shared" si="16"/>
        <v>2</v>
      </c>
      <c r="BB13" s="159">
        <f t="shared" si="17"/>
        <v>1.942896</v>
      </c>
      <c r="BC13" s="159">
        <f t="shared" si="18"/>
        <v>1</v>
      </c>
      <c r="BD13" s="159">
        <f t="shared" si="19"/>
        <v>1.021414</v>
      </c>
      <c r="BE13" s="160">
        <f t="shared" si="20"/>
        <v>1</v>
      </c>
      <c r="BF13" s="160">
        <f t="shared" si="21"/>
        <v>1.2698590000000001</v>
      </c>
      <c r="BG13" s="160">
        <f t="shared" si="22"/>
        <v>1</v>
      </c>
      <c r="BH13" s="160">
        <f t="shared" si="23"/>
        <v>1.2101409999999999</v>
      </c>
      <c r="BI13" s="160">
        <f t="shared" si="24"/>
        <v>1</v>
      </c>
      <c r="BJ13" s="160">
        <f t="shared" si="25"/>
        <v>0.79674</v>
      </c>
      <c r="BK13" s="160">
        <f t="shared" si="26"/>
        <v>0</v>
      </c>
      <c r="BL13" s="160">
        <f t="shared" si="27"/>
        <v>0</v>
      </c>
      <c r="BM13" s="161">
        <f t="shared" si="28"/>
        <v>0</v>
      </c>
      <c r="BN13" s="161">
        <f t="shared" si="29"/>
        <v>0</v>
      </c>
      <c r="BO13" s="161">
        <f t="shared" si="30"/>
        <v>0</v>
      </c>
      <c r="BP13" s="161">
        <f t="shared" si="31"/>
        <v>0</v>
      </c>
      <c r="BQ13" s="161">
        <f t="shared" si="32"/>
        <v>0</v>
      </c>
      <c r="BR13" s="161">
        <f t="shared" si="33"/>
        <v>0</v>
      </c>
      <c r="BS13" s="161">
        <f t="shared" si="34"/>
        <v>1</v>
      </c>
      <c r="BT13" s="161">
        <f t="shared" si="35"/>
        <v>1.1258699999999999</v>
      </c>
      <c r="BU13" s="162">
        <f t="shared" si="36"/>
        <v>1</v>
      </c>
      <c r="BV13" s="162">
        <f t="shared" si="37"/>
        <v>1.2413000000000001</v>
      </c>
      <c r="BW13" s="143">
        <f t="shared" si="38"/>
        <v>0</v>
      </c>
      <c r="BX13" s="91">
        <f t="shared" si="39"/>
        <v>0</v>
      </c>
      <c r="BY13" s="143">
        <f t="shared" si="40"/>
        <v>0</v>
      </c>
      <c r="BZ13" s="163">
        <f t="shared" si="41"/>
        <v>1.6583374</v>
      </c>
      <c r="CA13" s="91">
        <f t="shared" si="42"/>
        <v>1.6587874499999999</v>
      </c>
      <c r="CB13" s="163">
        <f t="shared" si="43"/>
        <v>0</v>
      </c>
      <c r="CC13" s="88">
        <f t="shared" si="44"/>
        <v>0</v>
      </c>
      <c r="CD13" s="164">
        <f t="shared" si="45"/>
        <v>1.1006800000000001</v>
      </c>
      <c r="CE13" s="165">
        <f t="shared" si="46"/>
        <v>1.942896</v>
      </c>
      <c r="CF13" s="78">
        <f t="shared" si="47"/>
        <v>1.021414</v>
      </c>
      <c r="CG13" s="151">
        <f t="shared" si="48"/>
        <v>1.2698590000000001</v>
      </c>
      <c r="CH13" s="165">
        <f t="shared" si="49"/>
        <v>1.2101409999999999</v>
      </c>
      <c r="CI13" s="78">
        <f t="shared" si="50"/>
        <v>0.79674</v>
      </c>
      <c r="CJ13" s="91">
        <f t="shared" si="51"/>
        <v>0</v>
      </c>
      <c r="CK13" s="166">
        <f t="shared" si="52"/>
        <v>0</v>
      </c>
      <c r="CL13" s="167">
        <f t="shared" si="53"/>
        <v>0</v>
      </c>
      <c r="CM13" s="168">
        <f t="shared" si="54"/>
        <v>0</v>
      </c>
      <c r="CN13" s="88">
        <f t="shared" si="55"/>
        <v>1.1258699999999999</v>
      </c>
      <c r="CO13" s="169">
        <f t="shared" si="56"/>
        <v>1.2413000000000001</v>
      </c>
      <c r="CP13" s="170">
        <f t="shared" si="57"/>
        <v>13.026024850000001</v>
      </c>
      <c r="CQ13" s="170">
        <f t="shared" si="58"/>
        <v>36</v>
      </c>
      <c r="CR13" s="169">
        <f t="shared" si="59"/>
        <v>11</v>
      </c>
      <c r="CS13" s="169">
        <f t="shared" si="60"/>
        <v>22</v>
      </c>
      <c r="CT13" s="144" t="s">
        <v>153</v>
      </c>
      <c r="CU13" s="155">
        <f t="shared" si="61"/>
        <v>3.3171248499999999</v>
      </c>
      <c r="CV13" s="155">
        <f t="shared" si="62"/>
        <v>4.0649899999999999</v>
      </c>
      <c r="CW13" s="155">
        <f t="shared" si="63"/>
        <v>3.2767400000000002</v>
      </c>
      <c r="CX13" s="155">
        <f t="shared" si="64"/>
        <v>0</v>
      </c>
      <c r="CY13" s="155">
        <f t="shared" si="65"/>
        <v>2.3671700000000002</v>
      </c>
      <c r="CZ13" s="144" t="s">
        <v>153</v>
      </c>
      <c r="DA13" s="173">
        <f t="shared" si="66"/>
        <v>0.25465365590792599</v>
      </c>
      <c r="DB13" s="173">
        <f t="shared" si="67"/>
        <v>0.31206680831719702</v>
      </c>
      <c r="DC13" s="173">
        <f t="shared" si="68"/>
        <v>0.25155333555194298</v>
      </c>
      <c r="DD13" s="173">
        <f t="shared" si="69"/>
        <v>0</v>
      </c>
      <c r="DE13" s="173">
        <f t="shared" si="70"/>
        <v>0.18172620022293301</v>
      </c>
      <c r="DF13" s="144" t="s">
        <v>153</v>
      </c>
      <c r="DG13" s="173">
        <f t="shared" si="71"/>
        <v>0.24444444444444399</v>
      </c>
      <c r="DH13" s="173">
        <f t="shared" si="72"/>
        <v>0.48888888888888898</v>
      </c>
    </row>
    <row r="14" spans="1:112">
      <c r="A14" s="139">
        <v>6</v>
      </c>
      <c r="B14" s="144" t="s">
        <v>154</v>
      </c>
      <c r="C14" s="141" t="s">
        <v>25</v>
      </c>
      <c r="D14" s="78">
        <f>'DATOS -CUARTO'!AK14</f>
        <v>0</v>
      </c>
      <c r="E14" s="78">
        <f>'DATOS -CUARTO'!AL14</f>
        <v>1</v>
      </c>
      <c r="F14" s="78">
        <f>'DATOS -CUARTO'!AM14</f>
        <v>1</v>
      </c>
      <c r="G14" s="78">
        <f>'DATOS -CUARTO'!AN14</f>
        <v>1</v>
      </c>
      <c r="H14" s="78">
        <f>'DATOS -CUARTO'!AO14</f>
        <v>0</v>
      </c>
      <c r="I14" s="78">
        <f>'DATOS -CUARTO'!AP14</f>
        <v>1</v>
      </c>
      <c r="J14" s="78">
        <f>'DATOS -CUARTO'!AQ14</f>
        <v>0</v>
      </c>
      <c r="K14" s="88">
        <f>'DATOS -CUARTO'!AR14</f>
        <v>0</v>
      </c>
      <c r="L14" s="88">
        <f>'DATOS -CUARTO'!AS14</f>
        <v>1</v>
      </c>
      <c r="M14" s="88">
        <f>'DATOS -CUARTO'!AT14</f>
        <v>1</v>
      </c>
      <c r="N14" s="88">
        <f>'DATOS -CUARTO'!AU14</f>
        <v>0</v>
      </c>
      <c r="O14" s="88">
        <f>'DATOS -CUARTO'!AV14</f>
        <v>1</v>
      </c>
      <c r="P14" s="88">
        <f>'DATOS -CUARTO'!AW14</f>
        <v>1</v>
      </c>
      <c r="Q14" s="88">
        <f>'DATOS -CUARTO'!AX14</f>
        <v>0</v>
      </c>
      <c r="R14" s="88">
        <f>'DATOS -CUARTO'!AY14</f>
        <v>0</v>
      </c>
      <c r="S14" s="88">
        <f>'DATOS -CUARTO'!AZ14</f>
        <v>0</v>
      </c>
      <c r="T14" s="91">
        <f>'DATOS -CUARTO'!BA14</f>
        <v>1</v>
      </c>
      <c r="U14" s="91">
        <f>'DATOS -CUARTO'!BB14</f>
        <v>1</v>
      </c>
      <c r="V14" s="91">
        <f>'DATOS -CUARTO'!BC14</f>
        <v>0</v>
      </c>
      <c r="W14" s="91">
        <f>'DATOS -CUARTO'!BD14</f>
        <v>1</v>
      </c>
      <c r="X14" s="91">
        <f>'DATOS -CUARTO'!BE14</f>
        <v>1</v>
      </c>
      <c r="Y14" s="91">
        <f>'DATOS -CUARTO'!BF14</f>
        <v>1</v>
      </c>
      <c r="Z14" s="91">
        <f>'DATOS -CUARTO'!BG14</f>
        <v>0</v>
      </c>
      <c r="AA14" s="94">
        <f>'DATOS -CUARTO'!BH14</f>
        <v>0</v>
      </c>
      <c r="AB14" s="94">
        <f>'DATOS -CUARTO'!BI14</f>
        <v>0</v>
      </c>
      <c r="AC14" s="94">
        <f>'DATOS -CUARTO'!BJ14</f>
        <v>0</v>
      </c>
      <c r="AD14" s="94">
        <f>'DATOS -CUARTO'!BK14</f>
        <v>0</v>
      </c>
      <c r="AE14" s="94">
        <f>'DATOS -CUARTO'!BL14</f>
        <v>0</v>
      </c>
      <c r="AF14" s="94">
        <f>'DATOS -CUARTO'!BM14</f>
        <v>1</v>
      </c>
      <c r="AG14" s="102">
        <f>'DATOS -CUARTO'!BN14</f>
        <v>1</v>
      </c>
      <c r="AH14" s="102">
        <f>'DATOS -CUARTO'!BO14</f>
        <v>1</v>
      </c>
      <c r="AI14" s="102">
        <f>'DATOS -CUARTO'!BP14</f>
        <v>1</v>
      </c>
      <c r="AJ14" s="102">
        <f>'DATOS -CUARTO'!BQ14</f>
        <v>1</v>
      </c>
      <c r="AK14" s="158">
        <f t="shared" si="0"/>
        <v>0</v>
      </c>
      <c r="AL14" s="158">
        <f t="shared" si="1"/>
        <v>0</v>
      </c>
      <c r="AM14" s="158">
        <f t="shared" si="2"/>
        <v>2</v>
      </c>
      <c r="AN14" s="158">
        <f t="shared" si="3"/>
        <v>2.2013600000000002</v>
      </c>
      <c r="AO14" s="158">
        <f t="shared" si="4"/>
        <v>1</v>
      </c>
      <c r="AP14" s="158">
        <f t="shared" si="5"/>
        <v>1.6495770000000001</v>
      </c>
      <c r="AQ14" s="158">
        <f t="shared" si="6"/>
        <v>0</v>
      </c>
      <c r="AR14" s="158">
        <f t="shared" si="7"/>
        <v>0</v>
      </c>
      <c r="AS14" s="158">
        <f t="shared" si="8"/>
        <v>1</v>
      </c>
      <c r="AT14" s="158">
        <f t="shared" si="9"/>
        <v>1.6587874499999999</v>
      </c>
      <c r="AU14" s="158">
        <f t="shared" si="10"/>
        <v>0</v>
      </c>
      <c r="AV14" s="158">
        <f t="shared" si="11"/>
        <v>0</v>
      </c>
      <c r="AW14" s="159">
        <f t="shared" si="12"/>
        <v>1</v>
      </c>
      <c r="AX14" s="159">
        <f t="shared" si="13"/>
        <v>1.12415</v>
      </c>
      <c r="AY14" s="159">
        <f t="shared" si="14"/>
        <v>1</v>
      </c>
      <c r="AZ14" s="159">
        <f t="shared" si="15"/>
        <v>1.1006800000000001</v>
      </c>
      <c r="BA14" s="159">
        <f t="shared" si="16"/>
        <v>2</v>
      </c>
      <c r="BB14" s="159">
        <f t="shared" si="17"/>
        <v>1.942896</v>
      </c>
      <c r="BC14" s="159">
        <f t="shared" si="18"/>
        <v>0</v>
      </c>
      <c r="BD14" s="159">
        <f t="shared" si="19"/>
        <v>0</v>
      </c>
      <c r="BE14" s="160">
        <f t="shared" si="20"/>
        <v>2</v>
      </c>
      <c r="BF14" s="160">
        <f t="shared" si="21"/>
        <v>2.5397180000000001</v>
      </c>
      <c r="BG14" s="160">
        <f t="shared" si="22"/>
        <v>2</v>
      </c>
      <c r="BH14" s="160">
        <f t="shared" si="23"/>
        <v>2.4202819999999998</v>
      </c>
      <c r="BI14" s="160">
        <f t="shared" si="24"/>
        <v>1</v>
      </c>
      <c r="BJ14" s="160">
        <f t="shared" si="25"/>
        <v>0.79674</v>
      </c>
      <c r="BK14" s="160">
        <f t="shared" si="26"/>
        <v>0</v>
      </c>
      <c r="BL14" s="160">
        <f t="shared" si="27"/>
        <v>0</v>
      </c>
      <c r="BM14" s="161">
        <f t="shared" si="28"/>
        <v>0</v>
      </c>
      <c r="BN14" s="161">
        <f t="shared" si="29"/>
        <v>0</v>
      </c>
      <c r="BO14" s="161">
        <f t="shared" si="30"/>
        <v>0</v>
      </c>
      <c r="BP14" s="161">
        <f t="shared" si="31"/>
        <v>0</v>
      </c>
      <c r="BQ14" s="161">
        <f t="shared" si="32"/>
        <v>1</v>
      </c>
      <c r="BR14" s="161">
        <f t="shared" si="33"/>
        <v>1.1547487000000001</v>
      </c>
      <c r="BS14" s="161">
        <f t="shared" si="34"/>
        <v>2</v>
      </c>
      <c r="BT14" s="161">
        <f t="shared" si="35"/>
        <v>2.2517399999999999</v>
      </c>
      <c r="BU14" s="162">
        <f t="shared" si="36"/>
        <v>2</v>
      </c>
      <c r="BV14" s="162">
        <f t="shared" si="37"/>
        <v>2.4826000000000001</v>
      </c>
      <c r="BW14" s="143">
        <f t="shared" si="38"/>
        <v>0</v>
      </c>
      <c r="BX14" s="91">
        <f t="shared" si="39"/>
        <v>2.2013600000000002</v>
      </c>
      <c r="BY14" s="143">
        <f t="shared" si="40"/>
        <v>1.6495770000000001</v>
      </c>
      <c r="BZ14" s="163">
        <f t="shared" si="41"/>
        <v>0</v>
      </c>
      <c r="CA14" s="91">
        <f t="shared" si="42"/>
        <v>1.6587874499999999</v>
      </c>
      <c r="CB14" s="163">
        <f t="shared" si="43"/>
        <v>0</v>
      </c>
      <c r="CC14" s="88">
        <f t="shared" si="44"/>
        <v>1.12415</v>
      </c>
      <c r="CD14" s="164">
        <f t="shared" si="45"/>
        <v>1.1006800000000001</v>
      </c>
      <c r="CE14" s="165">
        <f t="shared" si="46"/>
        <v>1.942896</v>
      </c>
      <c r="CF14" s="78">
        <f t="shared" si="47"/>
        <v>0</v>
      </c>
      <c r="CG14" s="151">
        <f t="shared" si="48"/>
        <v>2.5397180000000001</v>
      </c>
      <c r="CH14" s="165">
        <f t="shared" si="49"/>
        <v>2.4202819999999998</v>
      </c>
      <c r="CI14" s="78">
        <f t="shared" si="50"/>
        <v>0.79674</v>
      </c>
      <c r="CJ14" s="91">
        <f t="shared" si="51"/>
        <v>0</v>
      </c>
      <c r="CK14" s="166">
        <f t="shared" si="52"/>
        <v>0</v>
      </c>
      <c r="CL14" s="167">
        <f t="shared" si="53"/>
        <v>0</v>
      </c>
      <c r="CM14" s="168">
        <f t="shared" si="54"/>
        <v>1.1547487000000001</v>
      </c>
      <c r="CN14" s="88">
        <f t="shared" si="55"/>
        <v>2.2517399999999999</v>
      </c>
      <c r="CO14" s="169">
        <f t="shared" si="56"/>
        <v>2.4826000000000001</v>
      </c>
      <c r="CP14" s="170">
        <f t="shared" si="57"/>
        <v>21.323279150000001</v>
      </c>
      <c r="CQ14" s="170">
        <f t="shared" si="58"/>
        <v>20</v>
      </c>
      <c r="CR14" s="169">
        <f t="shared" si="59"/>
        <v>18</v>
      </c>
      <c r="CS14" s="169">
        <f t="shared" si="60"/>
        <v>15</v>
      </c>
      <c r="CT14" s="144" t="s">
        <v>154</v>
      </c>
      <c r="CU14" s="155">
        <f t="shared" si="61"/>
        <v>5.5097244500000002</v>
      </c>
      <c r="CV14" s="155">
        <f t="shared" si="62"/>
        <v>4.167726</v>
      </c>
      <c r="CW14" s="155">
        <f t="shared" si="63"/>
        <v>5.7567399999999997</v>
      </c>
      <c r="CX14" s="155">
        <f t="shared" si="64"/>
        <v>1.1547487000000001</v>
      </c>
      <c r="CY14" s="155">
        <f t="shared" si="65"/>
        <v>4.7343400000000004</v>
      </c>
      <c r="CZ14" s="144" t="s">
        <v>154</v>
      </c>
      <c r="DA14" s="173">
        <f t="shared" si="66"/>
        <v>0.25839011022842601</v>
      </c>
      <c r="DB14" s="173">
        <f t="shared" si="67"/>
        <v>0.19545427186324699</v>
      </c>
      <c r="DC14" s="173">
        <f t="shared" si="68"/>
        <v>0.26997442370396402</v>
      </c>
      <c r="DD14" s="173">
        <f t="shared" si="69"/>
        <v>5.4154367715999303E-2</v>
      </c>
      <c r="DE14" s="173">
        <f t="shared" si="70"/>
        <v>0.222026826488364</v>
      </c>
      <c r="DF14" s="144" t="s">
        <v>154</v>
      </c>
      <c r="DG14" s="173">
        <f t="shared" si="71"/>
        <v>0.4</v>
      </c>
      <c r="DH14" s="173">
        <f t="shared" si="72"/>
        <v>0.33333333333333298</v>
      </c>
    </row>
    <row r="15" spans="1:112">
      <c r="A15" s="139">
        <v>7</v>
      </c>
      <c r="B15" s="144" t="s">
        <v>155</v>
      </c>
      <c r="C15" s="141" t="s">
        <v>25</v>
      </c>
      <c r="D15" s="78">
        <f>'DATOS -CUARTO'!AK15</f>
        <v>0</v>
      </c>
      <c r="E15" s="78">
        <f>'DATOS -CUARTO'!AL15</f>
        <v>0</v>
      </c>
      <c r="F15" s="78">
        <f>'DATOS -CUARTO'!AM15</f>
        <v>1</v>
      </c>
      <c r="G15" s="78">
        <f>'DATOS -CUARTO'!AN15</f>
        <v>0</v>
      </c>
      <c r="H15" s="78">
        <f>'DATOS -CUARTO'!AO15</f>
        <v>0</v>
      </c>
      <c r="I15" s="78">
        <f>'DATOS -CUARTO'!AP15</f>
        <v>1</v>
      </c>
      <c r="J15" s="78">
        <f>'DATOS -CUARTO'!AQ15</f>
        <v>0</v>
      </c>
      <c r="K15" s="88">
        <f>'DATOS -CUARTO'!AR15</f>
        <v>0</v>
      </c>
      <c r="L15" s="88">
        <f>'DATOS -CUARTO'!AS15</f>
        <v>0</v>
      </c>
      <c r="M15" s="88">
        <f>'DATOS -CUARTO'!AT15</f>
        <v>1</v>
      </c>
      <c r="N15" s="88">
        <f>'DATOS -CUARTO'!AU15</f>
        <v>1</v>
      </c>
      <c r="O15" s="88">
        <f>'DATOS -CUARTO'!AV15</f>
        <v>0</v>
      </c>
      <c r="P15" s="88">
        <f>'DATOS -CUARTO'!AW15</f>
        <v>1</v>
      </c>
      <c r="Q15" s="88">
        <f>'DATOS -CUARTO'!AX15</f>
        <v>0</v>
      </c>
      <c r="R15" s="88">
        <f>'DATOS -CUARTO'!AY15</f>
        <v>0</v>
      </c>
      <c r="S15" s="88">
        <f>'DATOS -CUARTO'!AZ15</f>
        <v>1</v>
      </c>
      <c r="T15" s="91">
        <f>'DATOS -CUARTO'!BA15</f>
        <v>0</v>
      </c>
      <c r="U15" s="91">
        <f>'DATOS -CUARTO'!BB15</f>
        <v>0</v>
      </c>
      <c r="V15" s="91">
        <f>'DATOS -CUARTO'!BC15</f>
        <v>0</v>
      </c>
      <c r="W15" s="91">
        <f>'DATOS -CUARTO'!BD15</f>
        <v>1</v>
      </c>
      <c r="X15" s="91">
        <f>'DATOS -CUARTO'!BE15</f>
        <v>1</v>
      </c>
      <c r="Y15" s="91">
        <f>'DATOS -CUARTO'!BF15</f>
        <v>1</v>
      </c>
      <c r="Z15" s="91">
        <f>'DATOS -CUARTO'!BG15</f>
        <v>0</v>
      </c>
      <c r="AA15" s="94">
        <f>'DATOS -CUARTO'!BH15</f>
        <v>0</v>
      </c>
      <c r="AB15" s="94">
        <f>'DATOS -CUARTO'!BI15</f>
        <v>0</v>
      </c>
      <c r="AC15" s="94">
        <f>'DATOS -CUARTO'!BJ15</f>
        <v>1</v>
      </c>
      <c r="AD15" s="94">
        <f>'DATOS -CUARTO'!BK15</f>
        <v>0</v>
      </c>
      <c r="AE15" s="94">
        <f>'DATOS -CUARTO'!BL15</f>
        <v>1</v>
      </c>
      <c r="AF15" s="94">
        <f>'DATOS -CUARTO'!BM15</f>
        <v>1</v>
      </c>
      <c r="AG15" s="102">
        <f>'DATOS -CUARTO'!BN15</f>
        <v>0</v>
      </c>
      <c r="AH15" s="102">
        <f>'DATOS -CUARTO'!BO15</f>
        <v>1</v>
      </c>
      <c r="AI15" s="102">
        <f>'DATOS -CUARTO'!BP15</f>
        <v>1</v>
      </c>
      <c r="AJ15" s="102">
        <f>'DATOS -CUARTO'!BQ15</f>
        <v>0</v>
      </c>
      <c r="AK15" s="158">
        <f t="shared" si="0"/>
        <v>0</v>
      </c>
      <c r="AL15" s="158">
        <f t="shared" si="1"/>
        <v>0</v>
      </c>
      <c r="AM15" s="158">
        <f t="shared" si="2"/>
        <v>1</v>
      </c>
      <c r="AN15" s="158">
        <f t="shared" si="3"/>
        <v>1.1006800000000001</v>
      </c>
      <c r="AO15" s="158">
        <f t="shared" si="4"/>
        <v>0</v>
      </c>
      <c r="AP15" s="158">
        <f t="shared" si="5"/>
        <v>0</v>
      </c>
      <c r="AQ15" s="158">
        <f t="shared" si="6"/>
        <v>0</v>
      </c>
      <c r="AR15" s="158">
        <f t="shared" si="7"/>
        <v>0</v>
      </c>
      <c r="AS15" s="158">
        <f t="shared" si="8"/>
        <v>1</v>
      </c>
      <c r="AT15" s="158">
        <f t="shared" si="9"/>
        <v>1.6587874499999999</v>
      </c>
      <c r="AU15" s="158">
        <f t="shared" si="10"/>
        <v>0</v>
      </c>
      <c r="AV15" s="158">
        <f t="shared" si="11"/>
        <v>0</v>
      </c>
      <c r="AW15" s="159">
        <f t="shared" si="12"/>
        <v>0</v>
      </c>
      <c r="AX15" s="159">
        <f t="shared" si="13"/>
        <v>0</v>
      </c>
      <c r="AY15" s="159">
        <f t="shared" si="14"/>
        <v>2</v>
      </c>
      <c r="AZ15" s="159">
        <f t="shared" si="15"/>
        <v>2.2013600000000002</v>
      </c>
      <c r="BA15" s="159">
        <f t="shared" si="16"/>
        <v>1</v>
      </c>
      <c r="BB15" s="159">
        <f t="shared" si="17"/>
        <v>0.97144799999999998</v>
      </c>
      <c r="BC15" s="159">
        <f t="shared" si="18"/>
        <v>1</v>
      </c>
      <c r="BD15" s="159">
        <f t="shared" si="19"/>
        <v>1.021414</v>
      </c>
      <c r="BE15" s="160">
        <f t="shared" si="20"/>
        <v>0</v>
      </c>
      <c r="BF15" s="160">
        <f t="shared" si="21"/>
        <v>0</v>
      </c>
      <c r="BG15" s="160">
        <f t="shared" si="22"/>
        <v>2</v>
      </c>
      <c r="BH15" s="160">
        <f t="shared" si="23"/>
        <v>2.4202819999999998</v>
      </c>
      <c r="BI15" s="160">
        <f t="shared" si="24"/>
        <v>1</v>
      </c>
      <c r="BJ15" s="160">
        <f t="shared" si="25"/>
        <v>0.79674</v>
      </c>
      <c r="BK15" s="160">
        <f t="shared" si="26"/>
        <v>0</v>
      </c>
      <c r="BL15" s="160">
        <f t="shared" si="27"/>
        <v>0</v>
      </c>
      <c r="BM15" s="161">
        <f t="shared" si="28"/>
        <v>0</v>
      </c>
      <c r="BN15" s="161">
        <f t="shared" si="29"/>
        <v>0</v>
      </c>
      <c r="BO15" s="161">
        <f t="shared" si="30"/>
        <v>1</v>
      </c>
      <c r="BP15" s="161">
        <f t="shared" si="31"/>
        <v>1.4254114250000001</v>
      </c>
      <c r="BQ15" s="161">
        <f t="shared" si="32"/>
        <v>2</v>
      </c>
      <c r="BR15" s="161">
        <f t="shared" si="33"/>
        <v>2.3094974000000001</v>
      </c>
      <c r="BS15" s="161">
        <f t="shared" si="34"/>
        <v>1</v>
      </c>
      <c r="BT15" s="161">
        <f t="shared" si="35"/>
        <v>1.1258699999999999</v>
      </c>
      <c r="BU15" s="162">
        <f t="shared" si="36"/>
        <v>1</v>
      </c>
      <c r="BV15" s="162">
        <f t="shared" si="37"/>
        <v>1.2413000000000001</v>
      </c>
      <c r="BW15" s="143">
        <f t="shared" si="38"/>
        <v>0</v>
      </c>
      <c r="BX15" s="91">
        <f t="shared" si="39"/>
        <v>1.1006800000000001</v>
      </c>
      <c r="BY15" s="143">
        <f t="shared" si="40"/>
        <v>0</v>
      </c>
      <c r="BZ15" s="163">
        <f t="shared" si="41"/>
        <v>0</v>
      </c>
      <c r="CA15" s="91">
        <f t="shared" si="42"/>
        <v>1.6587874499999999</v>
      </c>
      <c r="CB15" s="163">
        <f t="shared" si="43"/>
        <v>0</v>
      </c>
      <c r="CC15" s="88">
        <f t="shared" si="44"/>
        <v>0</v>
      </c>
      <c r="CD15" s="164">
        <f t="shared" si="45"/>
        <v>2.2013600000000002</v>
      </c>
      <c r="CE15" s="165">
        <f t="shared" si="46"/>
        <v>0.97144799999999998</v>
      </c>
      <c r="CF15" s="78">
        <f t="shared" si="47"/>
        <v>1.021414</v>
      </c>
      <c r="CG15" s="151">
        <f t="shared" si="48"/>
        <v>0</v>
      </c>
      <c r="CH15" s="165">
        <f t="shared" si="49"/>
        <v>2.4202819999999998</v>
      </c>
      <c r="CI15" s="78">
        <f t="shared" si="50"/>
        <v>0.79674</v>
      </c>
      <c r="CJ15" s="91">
        <f t="shared" si="51"/>
        <v>0</v>
      </c>
      <c r="CK15" s="166">
        <f t="shared" si="52"/>
        <v>0</v>
      </c>
      <c r="CL15" s="167">
        <f t="shared" si="53"/>
        <v>1.4254114250000001</v>
      </c>
      <c r="CM15" s="168">
        <f t="shared" si="54"/>
        <v>2.3094974000000001</v>
      </c>
      <c r="CN15" s="88">
        <f t="shared" si="55"/>
        <v>1.1258699999999999</v>
      </c>
      <c r="CO15" s="169">
        <f t="shared" si="56"/>
        <v>1.2413000000000001</v>
      </c>
      <c r="CP15" s="170">
        <f t="shared" si="57"/>
        <v>16.272790274999998</v>
      </c>
      <c r="CQ15" s="170">
        <f t="shared" si="58"/>
        <v>32</v>
      </c>
      <c r="CR15" s="169">
        <f t="shared" si="59"/>
        <v>14</v>
      </c>
      <c r="CS15" s="169">
        <f t="shared" si="60"/>
        <v>19</v>
      </c>
      <c r="CT15" s="144" t="s">
        <v>155</v>
      </c>
      <c r="CU15" s="155">
        <f t="shared" si="61"/>
        <v>2.7594674499999998</v>
      </c>
      <c r="CV15" s="155">
        <f t="shared" si="62"/>
        <v>4.1942219999999999</v>
      </c>
      <c r="CW15" s="155">
        <f t="shared" si="63"/>
        <v>3.217022</v>
      </c>
      <c r="CX15" s="155">
        <f t="shared" si="64"/>
        <v>3.7349088250000002</v>
      </c>
      <c r="CY15" s="155">
        <f t="shared" si="65"/>
        <v>2.3671700000000002</v>
      </c>
      <c r="CZ15" s="144" t="s">
        <v>155</v>
      </c>
      <c r="DA15" s="173">
        <f t="shared" si="66"/>
        <v>0.169575555474305</v>
      </c>
      <c r="DB15" s="173">
        <f t="shared" si="67"/>
        <v>0.257744488137576</v>
      </c>
      <c r="DC15" s="173">
        <f t="shared" si="68"/>
        <v>0.19769332398650399</v>
      </c>
      <c r="DD15" s="173">
        <f t="shared" si="69"/>
        <v>0.22951864811641801</v>
      </c>
      <c r="DE15" s="173">
        <f t="shared" si="70"/>
        <v>0.145467984285197</v>
      </c>
      <c r="DF15" s="144" t="s">
        <v>155</v>
      </c>
      <c r="DG15" s="173">
        <f t="shared" si="71"/>
        <v>0.31111111111111101</v>
      </c>
      <c r="DH15" s="173">
        <f t="shared" si="72"/>
        <v>0.422222222222222</v>
      </c>
    </row>
    <row r="16" spans="1:112">
      <c r="A16" s="139">
        <v>8</v>
      </c>
      <c r="B16" s="144" t="s">
        <v>156</v>
      </c>
      <c r="C16" s="141" t="s">
        <v>25</v>
      </c>
      <c r="D16" s="78">
        <f>'DATOS -CUARTO'!AK16</f>
        <v>0</v>
      </c>
      <c r="E16" s="78">
        <f>'DATOS -CUARTO'!AL16</f>
        <v>1</v>
      </c>
      <c r="F16" s="78">
        <f>'DATOS -CUARTO'!AM16</f>
        <v>1</v>
      </c>
      <c r="G16" s="78">
        <f>'DATOS -CUARTO'!AN16</f>
        <v>1</v>
      </c>
      <c r="H16" s="78">
        <f>'DATOS -CUARTO'!AO16</f>
        <v>1</v>
      </c>
      <c r="I16" s="78">
        <f>'DATOS -CUARTO'!AP16</f>
        <v>1</v>
      </c>
      <c r="J16" s="78">
        <f>'DATOS -CUARTO'!AQ16</f>
        <v>1</v>
      </c>
      <c r="K16" s="88">
        <f>'DATOS -CUARTO'!AR16</f>
        <v>1</v>
      </c>
      <c r="L16" s="88">
        <f>'DATOS -CUARTO'!AS16</f>
        <v>1</v>
      </c>
      <c r="M16" s="88">
        <f>'DATOS -CUARTO'!AT16</f>
        <v>1</v>
      </c>
      <c r="N16" s="88">
        <f>'DATOS -CUARTO'!AU16</f>
        <v>0</v>
      </c>
      <c r="O16" s="88">
        <f>'DATOS -CUARTO'!AV16</f>
        <v>1</v>
      </c>
      <c r="P16" s="88">
        <f>'DATOS -CUARTO'!AW16</f>
        <v>1</v>
      </c>
      <c r="Q16" s="88">
        <f>'DATOS -CUARTO'!AX16</f>
        <v>0</v>
      </c>
      <c r="R16" s="88">
        <f>'DATOS -CUARTO'!AY16</f>
        <v>1</v>
      </c>
      <c r="S16" s="88">
        <f>'DATOS -CUARTO'!AZ16</f>
        <v>1</v>
      </c>
      <c r="T16" s="91">
        <f>'DATOS -CUARTO'!BA16</f>
        <v>1</v>
      </c>
      <c r="U16" s="91">
        <f>'DATOS -CUARTO'!BB16</f>
        <v>1</v>
      </c>
      <c r="V16" s="91">
        <f>'DATOS -CUARTO'!BC16</f>
        <v>1</v>
      </c>
      <c r="W16" s="91">
        <f>'DATOS -CUARTO'!BD16</f>
        <v>1</v>
      </c>
      <c r="X16" s="91">
        <f>'DATOS -CUARTO'!BE16</f>
        <v>1</v>
      </c>
      <c r="Y16" s="91">
        <f>'DATOS -CUARTO'!BF16</f>
        <v>1</v>
      </c>
      <c r="Z16" s="91">
        <f>'DATOS -CUARTO'!BG16</f>
        <v>0</v>
      </c>
      <c r="AA16" s="94">
        <f>'DATOS -CUARTO'!BH16</f>
        <v>0</v>
      </c>
      <c r="AB16" s="94">
        <f>'DATOS -CUARTO'!BI16</f>
        <v>0</v>
      </c>
      <c r="AC16" s="94">
        <f>'DATOS -CUARTO'!BJ16</f>
        <v>1</v>
      </c>
      <c r="AD16" s="94">
        <f>'DATOS -CUARTO'!BK16</f>
        <v>1</v>
      </c>
      <c r="AE16" s="94">
        <f>'DATOS -CUARTO'!BL16</f>
        <v>1</v>
      </c>
      <c r="AF16" s="94">
        <f>'DATOS -CUARTO'!BM16</f>
        <v>1</v>
      </c>
      <c r="AG16" s="102">
        <f>'DATOS -CUARTO'!BN16</f>
        <v>1</v>
      </c>
      <c r="AH16" s="102">
        <f>'DATOS -CUARTO'!BO16</f>
        <v>1</v>
      </c>
      <c r="AI16" s="102">
        <f>'DATOS -CUARTO'!BP16</f>
        <v>1</v>
      </c>
      <c r="AJ16" s="102">
        <f>'DATOS -CUARTO'!BQ16</f>
        <v>1</v>
      </c>
      <c r="AK16" s="158">
        <f t="shared" si="0"/>
        <v>0</v>
      </c>
      <c r="AL16" s="158">
        <f t="shared" si="1"/>
        <v>0</v>
      </c>
      <c r="AM16" s="158">
        <f t="shared" si="2"/>
        <v>2</v>
      </c>
      <c r="AN16" s="158">
        <f t="shared" si="3"/>
        <v>2.2013600000000002</v>
      </c>
      <c r="AO16" s="158">
        <f t="shared" si="4"/>
        <v>1</v>
      </c>
      <c r="AP16" s="158">
        <f t="shared" si="5"/>
        <v>1.6495770000000001</v>
      </c>
      <c r="AQ16" s="158">
        <f t="shared" si="6"/>
        <v>1</v>
      </c>
      <c r="AR16" s="158">
        <f t="shared" si="7"/>
        <v>1.6583374</v>
      </c>
      <c r="AS16" s="158">
        <f t="shared" si="8"/>
        <v>1</v>
      </c>
      <c r="AT16" s="158">
        <f t="shared" si="9"/>
        <v>1.6587874499999999</v>
      </c>
      <c r="AU16" s="158">
        <f t="shared" si="10"/>
        <v>1</v>
      </c>
      <c r="AV16" s="158">
        <f t="shared" si="11"/>
        <v>1.6782674</v>
      </c>
      <c r="AW16" s="159">
        <f t="shared" si="12"/>
        <v>2</v>
      </c>
      <c r="AX16" s="159">
        <f t="shared" si="13"/>
        <v>2.2483</v>
      </c>
      <c r="AY16" s="159">
        <f t="shared" si="14"/>
        <v>1</v>
      </c>
      <c r="AZ16" s="159">
        <f t="shared" si="15"/>
        <v>1.1006800000000001</v>
      </c>
      <c r="BA16" s="159">
        <f t="shared" si="16"/>
        <v>2</v>
      </c>
      <c r="BB16" s="159">
        <f t="shared" si="17"/>
        <v>1.942896</v>
      </c>
      <c r="BC16" s="159">
        <f t="shared" si="18"/>
        <v>2</v>
      </c>
      <c r="BD16" s="159">
        <f t="shared" si="19"/>
        <v>2.0428280000000001</v>
      </c>
      <c r="BE16" s="160">
        <f t="shared" si="20"/>
        <v>3</v>
      </c>
      <c r="BF16" s="160">
        <f t="shared" si="21"/>
        <v>3.809577</v>
      </c>
      <c r="BG16" s="160">
        <f t="shared" si="22"/>
        <v>2</v>
      </c>
      <c r="BH16" s="160">
        <f t="shared" si="23"/>
        <v>2.4202819999999998</v>
      </c>
      <c r="BI16" s="160">
        <f t="shared" si="24"/>
        <v>1</v>
      </c>
      <c r="BJ16" s="160">
        <f t="shared" si="25"/>
        <v>0.79674</v>
      </c>
      <c r="BK16" s="160">
        <f t="shared" si="26"/>
        <v>0</v>
      </c>
      <c r="BL16" s="160">
        <f t="shared" si="27"/>
        <v>0</v>
      </c>
      <c r="BM16" s="161">
        <f t="shared" si="28"/>
        <v>0</v>
      </c>
      <c r="BN16" s="161">
        <f t="shared" si="29"/>
        <v>0</v>
      </c>
      <c r="BO16" s="161">
        <f t="shared" si="30"/>
        <v>2</v>
      </c>
      <c r="BP16" s="161">
        <f t="shared" si="31"/>
        <v>2.8508228500000001</v>
      </c>
      <c r="BQ16" s="161">
        <f t="shared" si="32"/>
        <v>2</v>
      </c>
      <c r="BR16" s="161">
        <f t="shared" si="33"/>
        <v>2.3094974000000001</v>
      </c>
      <c r="BS16" s="161">
        <f t="shared" si="34"/>
        <v>2</v>
      </c>
      <c r="BT16" s="161">
        <f t="shared" si="35"/>
        <v>2.2517399999999999</v>
      </c>
      <c r="BU16" s="162">
        <f t="shared" si="36"/>
        <v>2</v>
      </c>
      <c r="BV16" s="162">
        <f t="shared" si="37"/>
        <v>2.4826000000000001</v>
      </c>
      <c r="BW16" s="143">
        <f t="shared" si="38"/>
        <v>0</v>
      </c>
      <c r="BX16" s="91">
        <f t="shared" si="39"/>
        <v>2.2013600000000002</v>
      </c>
      <c r="BY16" s="143">
        <f t="shared" si="40"/>
        <v>1.6495770000000001</v>
      </c>
      <c r="BZ16" s="163">
        <f t="shared" si="41"/>
        <v>1.6583374</v>
      </c>
      <c r="CA16" s="91">
        <f t="shared" si="42"/>
        <v>1.6587874499999999</v>
      </c>
      <c r="CB16" s="163">
        <f t="shared" si="43"/>
        <v>1.6782674</v>
      </c>
      <c r="CC16" s="88">
        <f t="shared" si="44"/>
        <v>2.2483</v>
      </c>
      <c r="CD16" s="164">
        <f t="shared" si="45"/>
        <v>1.1006800000000001</v>
      </c>
      <c r="CE16" s="165">
        <f t="shared" si="46"/>
        <v>1.942896</v>
      </c>
      <c r="CF16" s="78">
        <f t="shared" si="47"/>
        <v>2.0428280000000001</v>
      </c>
      <c r="CG16" s="151">
        <f t="shared" si="48"/>
        <v>3.809577</v>
      </c>
      <c r="CH16" s="165">
        <f t="shared" si="49"/>
        <v>2.4202819999999998</v>
      </c>
      <c r="CI16" s="78">
        <f t="shared" si="50"/>
        <v>0.79674</v>
      </c>
      <c r="CJ16" s="91">
        <f t="shared" si="51"/>
        <v>0</v>
      </c>
      <c r="CK16" s="166">
        <f t="shared" si="52"/>
        <v>0</v>
      </c>
      <c r="CL16" s="167">
        <f t="shared" si="53"/>
        <v>2.8508228500000001</v>
      </c>
      <c r="CM16" s="168">
        <f t="shared" si="54"/>
        <v>2.3094974000000001</v>
      </c>
      <c r="CN16" s="88">
        <f t="shared" si="55"/>
        <v>2.2517399999999999</v>
      </c>
      <c r="CO16" s="169">
        <f t="shared" si="56"/>
        <v>2.4826000000000001</v>
      </c>
      <c r="CP16" s="170">
        <f t="shared" si="57"/>
        <v>33.102292499999997</v>
      </c>
      <c r="CQ16" s="170">
        <f t="shared" si="58"/>
        <v>1</v>
      </c>
      <c r="CR16" s="169">
        <f t="shared" si="59"/>
        <v>27</v>
      </c>
      <c r="CS16" s="169">
        <f t="shared" si="60"/>
        <v>6</v>
      </c>
      <c r="CT16" s="144" t="s">
        <v>156</v>
      </c>
      <c r="CU16" s="155">
        <f t="shared" si="61"/>
        <v>8.8463292500000001</v>
      </c>
      <c r="CV16" s="155">
        <f t="shared" si="62"/>
        <v>7.3347040000000003</v>
      </c>
      <c r="CW16" s="155">
        <f t="shared" si="63"/>
        <v>7.026599</v>
      </c>
      <c r="CX16" s="155">
        <f t="shared" si="64"/>
        <v>5.1603202499999998</v>
      </c>
      <c r="CY16" s="155">
        <f t="shared" si="65"/>
        <v>4.7343400000000004</v>
      </c>
      <c r="CZ16" s="144" t="s">
        <v>156</v>
      </c>
      <c r="DA16" s="173">
        <f t="shared" si="66"/>
        <v>0.26724219327105497</v>
      </c>
      <c r="DB16" s="173">
        <f t="shared" si="67"/>
        <v>0.221576919483749</v>
      </c>
      <c r="DC16" s="173">
        <f t="shared" si="68"/>
        <v>0.212269255973737</v>
      </c>
      <c r="DD16" s="173">
        <f t="shared" si="69"/>
        <v>0.155890116976037</v>
      </c>
      <c r="DE16" s="173">
        <f t="shared" si="70"/>
        <v>0.14302151429542201</v>
      </c>
      <c r="DF16" s="144" t="s">
        <v>156</v>
      </c>
      <c r="DG16" s="173">
        <f t="shared" si="71"/>
        <v>0.6</v>
      </c>
      <c r="DH16" s="173">
        <f t="shared" si="72"/>
        <v>0.133333333333333</v>
      </c>
    </row>
    <row r="17" spans="1:112">
      <c r="A17" s="139">
        <v>9</v>
      </c>
      <c r="B17" s="144" t="s">
        <v>157</v>
      </c>
      <c r="C17" s="141" t="s">
        <v>25</v>
      </c>
      <c r="D17" s="78">
        <f>'DATOS -CUARTO'!AK17</f>
        <v>0</v>
      </c>
      <c r="E17" s="78">
        <f>'DATOS -CUARTO'!AL17</f>
        <v>0</v>
      </c>
      <c r="F17" s="78">
        <f>'DATOS -CUARTO'!AM17</f>
        <v>1</v>
      </c>
      <c r="G17" s="78">
        <f>'DATOS -CUARTO'!AN17</f>
        <v>0</v>
      </c>
      <c r="H17" s="78">
        <f>'DATOS -CUARTO'!AO17</f>
        <v>0</v>
      </c>
      <c r="I17" s="78">
        <f>'DATOS -CUARTO'!AP17</f>
        <v>1</v>
      </c>
      <c r="J17" s="78">
        <f>'DATOS -CUARTO'!AQ17</f>
        <v>0</v>
      </c>
      <c r="K17" s="88">
        <f>'DATOS -CUARTO'!AR17</f>
        <v>0</v>
      </c>
      <c r="L17" s="88">
        <f>'DATOS -CUARTO'!AS17</f>
        <v>0</v>
      </c>
      <c r="M17" s="88">
        <f>'DATOS -CUARTO'!AT17</f>
        <v>1</v>
      </c>
      <c r="N17" s="88">
        <f>'DATOS -CUARTO'!AU17</f>
        <v>1</v>
      </c>
      <c r="O17" s="88">
        <f>'DATOS -CUARTO'!AV17</f>
        <v>1</v>
      </c>
      <c r="P17" s="88">
        <f>'DATOS -CUARTO'!AW17</f>
        <v>1</v>
      </c>
      <c r="Q17" s="88">
        <f>'DATOS -CUARTO'!AX17</f>
        <v>0</v>
      </c>
      <c r="R17" s="88">
        <f>'DATOS -CUARTO'!AY17</f>
        <v>0</v>
      </c>
      <c r="S17" s="88">
        <f>'DATOS -CUARTO'!AZ17</f>
        <v>0</v>
      </c>
      <c r="T17" s="91">
        <f>'DATOS -CUARTO'!BA17</f>
        <v>1</v>
      </c>
      <c r="U17" s="91">
        <f>'DATOS -CUARTO'!BB17</f>
        <v>0</v>
      </c>
      <c r="V17" s="91">
        <f>'DATOS -CUARTO'!BC17</f>
        <v>1</v>
      </c>
      <c r="W17" s="91">
        <f>'DATOS -CUARTO'!BD17</f>
        <v>1</v>
      </c>
      <c r="X17" s="91">
        <f>'DATOS -CUARTO'!BE17</f>
        <v>0</v>
      </c>
      <c r="Y17" s="91">
        <f>'DATOS -CUARTO'!BF17</f>
        <v>1</v>
      </c>
      <c r="Z17" s="91">
        <f>'DATOS -CUARTO'!BG17</f>
        <v>0</v>
      </c>
      <c r="AA17" s="94">
        <f>'DATOS -CUARTO'!BH17</f>
        <v>0</v>
      </c>
      <c r="AB17" s="94">
        <f>'DATOS -CUARTO'!BI17</f>
        <v>0</v>
      </c>
      <c r="AC17" s="94">
        <f>'DATOS -CUARTO'!BJ17</f>
        <v>0</v>
      </c>
      <c r="AD17" s="94">
        <f>'DATOS -CUARTO'!BK17</f>
        <v>0</v>
      </c>
      <c r="AE17" s="94">
        <f>'DATOS -CUARTO'!BL17</f>
        <v>0</v>
      </c>
      <c r="AF17" s="94">
        <f>'DATOS -CUARTO'!BM17</f>
        <v>0</v>
      </c>
      <c r="AG17" s="102">
        <f>'DATOS -CUARTO'!BN17</f>
        <v>0</v>
      </c>
      <c r="AH17" s="102">
        <f>'DATOS -CUARTO'!BO17</f>
        <v>1</v>
      </c>
      <c r="AI17" s="102">
        <f>'DATOS -CUARTO'!BP17</f>
        <v>1</v>
      </c>
      <c r="AJ17" s="102">
        <f>'DATOS -CUARTO'!BQ17</f>
        <v>0</v>
      </c>
      <c r="AK17" s="158">
        <f t="shared" si="0"/>
        <v>0</v>
      </c>
      <c r="AL17" s="158">
        <f t="shared" si="1"/>
        <v>0</v>
      </c>
      <c r="AM17" s="158">
        <f t="shared" si="2"/>
        <v>1</v>
      </c>
      <c r="AN17" s="158">
        <f t="shared" si="3"/>
        <v>1.1006800000000001</v>
      </c>
      <c r="AO17" s="158">
        <f t="shared" si="4"/>
        <v>0</v>
      </c>
      <c r="AP17" s="158">
        <f t="shared" si="5"/>
        <v>0</v>
      </c>
      <c r="AQ17" s="158">
        <f t="shared" si="6"/>
        <v>0</v>
      </c>
      <c r="AR17" s="158">
        <f t="shared" si="7"/>
        <v>0</v>
      </c>
      <c r="AS17" s="158">
        <f t="shared" si="8"/>
        <v>1</v>
      </c>
      <c r="AT17" s="158">
        <f t="shared" si="9"/>
        <v>1.6587874499999999</v>
      </c>
      <c r="AU17" s="158">
        <f t="shared" si="10"/>
        <v>0</v>
      </c>
      <c r="AV17" s="158">
        <f t="shared" si="11"/>
        <v>0</v>
      </c>
      <c r="AW17" s="159">
        <f t="shared" si="12"/>
        <v>0</v>
      </c>
      <c r="AX17" s="159">
        <f t="shared" si="13"/>
        <v>0</v>
      </c>
      <c r="AY17" s="159">
        <f t="shared" si="14"/>
        <v>2</v>
      </c>
      <c r="AZ17" s="159">
        <f t="shared" si="15"/>
        <v>2.2013600000000002</v>
      </c>
      <c r="BA17" s="159">
        <f t="shared" si="16"/>
        <v>2</v>
      </c>
      <c r="BB17" s="159">
        <f t="shared" si="17"/>
        <v>1.942896</v>
      </c>
      <c r="BC17" s="159">
        <f t="shared" si="18"/>
        <v>0</v>
      </c>
      <c r="BD17" s="159">
        <f t="shared" si="19"/>
        <v>0</v>
      </c>
      <c r="BE17" s="160">
        <f t="shared" si="20"/>
        <v>2</v>
      </c>
      <c r="BF17" s="160">
        <f t="shared" si="21"/>
        <v>2.5397180000000001</v>
      </c>
      <c r="BG17" s="160">
        <f t="shared" si="22"/>
        <v>1</v>
      </c>
      <c r="BH17" s="160">
        <f t="shared" si="23"/>
        <v>1.2101409999999999</v>
      </c>
      <c r="BI17" s="160">
        <f t="shared" si="24"/>
        <v>1</v>
      </c>
      <c r="BJ17" s="160">
        <f t="shared" si="25"/>
        <v>0.79674</v>
      </c>
      <c r="BK17" s="160">
        <f t="shared" si="26"/>
        <v>0</v>
      </c>
      <c r="BL17" s="160">
        <f t="shared" si="27"/>
        <v>0</v>
      </c>
      <c r="BM17" s="161">
        <f t="shared" si="28"/>
        <v>0</v>
      </c>
      <c r="BN17" s="161">
        <f t="shared" si="29"/>
        <v>0</v>
      </c>
      <c r="BO17" s="161">
        <f t="shared" si="30"/>
        <v>0</v>
      </c>
      <c r="BP17" s="161">
        <f t="shared" si="31"/>
        <v>0</v>
      </c>
      <c r="BQ17" s="161">
        <f t="shared" si="32"/>
        <v>0</v>
      </c>
      <c r="BR17" s="161">
        <f t="shared" si="33"/>
        <v>0</v>
      </c>
      <c r="BS17" s="161">
        <f t="shared" si="34"/>
        <v>1</v>
      </c>
      <c r="BT17" s="161">
        <f t="shared" si="35"/>
        <v>1.1258699999999999</v>
      </c>
      <c r="BU17" s="162">
        <f t="shared" si="36"/>
        <v>1</v>
      </c>
      <c r="BV17" s="162">
        <f t="shared" si="37"/>
        <v>1.2413000000000001</v>
      </c>
      <c r="BW17" s="143">
        <f t="shared" si="38"/>
        <v>0</v>
      </c>
      <c r="BX17" s="91">
        <f t="shared" si="39"/>
        <v>1.1006800000000001</v>
      </c>
      <c r="BY17" s="143">
        <f t="shared" si="40"/>
        <v>0</v>
      </c>
      <c r="BZ17" s="163">
        <f t="shared" si="41"/>
        <v>0</v>
      </c>
      <c r="CA17" s="91">
        <f t="shared" si="42"/>
        <v>1.6587874499999999</v>
      </c>
      <c r="CB17" s="163">
        <f t="shared" si="43"/>
        <v>0</v>
      </c>
      <c r="CC17" s="88">
        <f t="shared" si="44"/>
        <v>0</v>
      </c>
      <c r="CD17" s="164">
        <f t="shared" si="45"/>
        <v>2.2013600000000002</v>
      </c>
      <c r="CE17" s="165">
        <f t="shared" si="46"/>
        <v>1.942896</v>
      </c>
      <c r="CF17" s="78">
        <f t="shared" si="47"/>
        <v>0</v>
      </c>
      <c r="CG17" s="151">
        <f t="shared" si="48"/>
        <v>2.5397180000000001</v>
      </c>
      <c r="CH17" s="165">
        <f t="shared" si="49"/>
        <v>1.2101409999999999</v>
      </c>
      <c r="CI17" s="78">
        <f t="shared" si="50"/>
        <v>0.79674</v>
      </c>
      <c r="CJ17" s="91">
        <f t="shared" si="51"/>
        <v>0</v>
      </c>
      <c r="CK17" s="166">
        <f t="shared" si="52"/>
        <v>0</v>
      </c>
      <c r="CL17" s="167">
        <f t="shared" si="53"/>
        <v>0</v>
      </c>
      <c r="CM17" s="168">
        <f t="shared" si="54"/>
        <v>0</v>
      </c>
      <c r="CN17" s="88">
        <f t="shared" si="55"/>
        <v>1.1258699999999999</v>
      </c>
      <c r="CO17" s="169">
        <f t="shared" si="56"/>
        <v>1.2413000000000001</v>
      </c>
      <c r="CP17" s="170">
        <f t="shared" si="57"/>
        <v>13.81749245</v>
      </c>
      <c r="CQ17" s="170">
        <f t="shared" si="58"/>
        <v>35</v>
      </c>
      <c r="CR17" s="169">
        <f t="shared" si="59"/>
        <v>12</v>
      </c>
      <c r="CS17" s="169">
        <f t="shared" si="60"/>
        <v>21</v>
      </c>
      <c r="CT17" s="144" t="s">
        <v>157</v>
      </c>
      <c r="CU17" s="155">
        <f t="shared" si="61"/>
        <v>2.7594674499999998</v>
      </c>
      <c r="CV17" s="155">
        <f t="shared" si="62"/>
        <v>4.1442560000000004</v>
      </c>
      <c r="CW17" s="155">
        <f t="shared" si="63"/>
        <v>4.5465989999999996</v>
      </c>
      <c r="CX17" s="155">
        <f t="shared" si="64"/>
        <v>0</v>
      </c>
      <c r="CY17" s="155">
        <f t="shared" si="65"/>
        <v>2.3671700000000002</v>
      </c>
      <c r="CZ17" s="144" t="s">
        <v>157</v>
      </c>
      <c r="DA17" s="173">
        <f t="shared" si="66"/>
        <v>0.199708265445805</v>
      </c>
      <c r="DB17" s="173">
        <f t="shared" si="67"/>
        <v>0.29992822612325698</v>
      </c>
      <c r="DC17" s="173">
        <f t="shared" si="68"/>
        <v>0.32904660642676897</v>
      </c>
      <c r="DD17" s="173">
        <f t="shared" si="69"/>
        <v>0</v>
      </c>
      <c r="DE17" s="173">
        <f t="shared" si="70"/>
        <v>0.17131690200416899</v>
      </c>
      <c r="DF17" s="144" t="s">
        <v>157</v>
      </c>
      <c r="DG17" s="173">
        <f t="shared" si="71"/>
        <v>0.266666666666667</v>
      </c>
      <c r="DH17" s="173">
        <f t="shared" si="72"/>
        <v>0.46666666666666701</v>
      </c>
    </row>
    <row r="18" spans="1:112">
      <c r="A18" s="139">
        <v>10</v>
      </c>
      <c r="B18" s="144" t="s">
        <v>158</v>
      </c>
      <c r="C18" s="141" t="s">
        <v>25</v>
      </c>
      <c r="D18" s="78">
        <f>'DATOS -CUARTO'!AK18</f>
        <v>0</v>
      </c>
      <c r="E18" s="78">
        <f>'DATOS -CUARTO'!AL18</f>
        <v>1</v>
      </c>
      <c r="F18" s="78">
        <f>'DATOS -CUARTO'!AM18</f>
        <v>0</v>
      </c>
      <c r="G18" s="78">
        <f>'DATOS -CUARTO'!AN18</f>
        <v>1</v>
      </c>
      <c r="H18" s="78">
        <f>'DATOS -CUARTO'!AO18</f>
        <v>1</v>
      </c>
      <c r="I18" s="78">
        <f>'DATOS -CUARTO'!AP18</f>
        <v>0</v>
      </c>
      <c r="J18" s="78">
        <f>'DATOS -CUARTO'!AQ18</f>
        <v>1</v>
      </c>
      <c r="K18" s="88">
        <f>'DATOS -CUARTO'!AR18</f>
        <v>0</v>
      </c>
      <c r="L18" s="88">
        <f>'DATOS -CUARTO'!AS18</f>
        <v>0</v>
      </c>
      <c r="M18" s="88">
        <f>'DATOS -CUARTO'!AT18</f>
        <v>1</v>
      </c>
      <c r="N18" s="88">
        <f>'DATOS -CUARTO'!AU18</f>
        <v>0</v>
      </c>
      <c r="O18" s="88">
        <f>'DATOS -CUARTO'!AV18</f>
        <v>1</v>
      </c>
      <c r="P18" s="88">
        <f>'DATOS -CUARTO'!AW18</f>
        <v>1</v>
      </c>
      <c r="Q18" s="88">
        <f>'DATOS -CUARTO'!AX18</f>
        <v>0</v>
      </c>
      <c r="R18" s="88">
        <f>'DATOS -CUARTO'!AY18</f>
        <v>1</v>
      </c>
      <c r="S18" s="88">
        <f>'DATOS -CUARTO'!AZ18</f>
        <v>0</v>
      </c>
      <c r="T18" s="91">
        <f>'DATOS -CUARTO'!BA18</f>
        <v>1</v>
      </c>
      <c r="U18" s="91">
        <f>'DATOS -CUARTO'!BB18</f>
        <v>1</v>
      </c>
      <c r="V18" s="91">
        <f>'DATOS -CUARTO'!BC18</f>
        <v>1</v>
      </c>
      <c r="W18" s="91">
        <f>'DATOS -CUARTO'!BD18</f>
        <v>1</v>
      </c>
      <c r="X18" s="91">
        <f>'DATOS -CUARTO'!BE18</f>
        <v>1</v>
      </c>
      <c r="Y18" s="91">
        <f>'DATOS -CUARTO'!BF18</f>
        <v>1</v>
      </c>
      <c r="Z18" s="91">
        <f>'DATOS -CUARTO'!BG18</f>
        <v>0</v>
      </c>
      <c r="AA18" s="94">
        <f>'DATOS -CUARTO'!BH18</f>
        <v>0</v>
      </c>
      <c r="AB18" s="94">
        <f>'DATOS -CUARTO'!BI18</f>
        <v>1</v>
      </c>
      <c r="AC18" s="94">
        <f>'DATOS -CUARTO'!BJ18</f>
        <v>0</v>
      </c>
      <c r="AD18" s="94">
        <f>'DATOS -CUARTO'!BK18</f>
        <v>0</v>
      </c>
      <c r="AE18" s="94">
        <f>'DATOS -CUARTO'!BL18</f>
        <v>0</v>
      </c>
      <c r="AF18" s="94">
        <f>'DATOS -CUARTO'!BM18</f>
        <v>1</v>
      </c>
      <c r="AG18" s="102">
        <f>'DATOS -CUARTO'!BN18</f>
        <v>1</v>
      </c>
      <c r="AH18" s="102">
        <f>'DATOS -CUARTO'!BO18</f>
        <v>1</v>
      </c>
      <c r="AI18" s="102">
        <f>'DATOS -CUARTO'!BP18</f>
        <v>0</v>
      </c>
      <c r="AJ18" s="102">
        <f>'DATOS -CUARTO'!BQ18</f>
        <v>0</v>
      </c>
      <c r="AK18" s="158">
        <f t="shared" si="0"/>
        <v>0</v>
      </c>
      <c r="AL18" s="158">
        <f t="shared" si="1"/>
        <v>0</v>
      </c>
      <c r="AM18" s="158">
        <f t="shared" si="2"/>
        <v>1</v>
      </c>
      <c r="AN18" s="158">
        <f t="shared" si="3"/>
        <v>1.1006800000000001</v>
      </c>
      <c r="AO18" s="158">
        <f t="shared" si="4"/>
        <v>1</v>
      </c>
      <c r="AP18" s="158">
        <f t="shared" si="5"/>
        <v>1.6495770000000001</v>
      </c>
      <c r="AQ18" s="158">
        <f t="shared" si="6"/>
        <v>1</v>
      </c>
      <c r="AR18" s="158">
        <f t="shared" si="7"/>
        <v>1.6583374</v>
      </c>
      <c r="AS18" s="158">
        <f t="shared" si="8"/>
        <v>0</v>
      </c>
      <c r="AT18" s="158">
        <f t="shared" si="9"/>
        <v>0</v>
      </c>
      <c r="AU18" s="158">
        <f t="shared" si="10"/>
        <v>1</v>
      </c>
      <c r="AV18" s="158">
        <f t="shared" si="11"/>
        <v>1.6782674</v>
      </c>
      <c r="AW18" s="159">
        <f t="shared" si="12"/>
        <v>0</v>
      </c>
      <c r="AX18" s="159">
        <f t="shared" si="13"/>
        <v>0</v>
      </c>
      <c r="AY18" s="159">
        <f t="shared" si="14"/>
        <v>1</v>
      </c>
      <c r="AZ18" s="159">
        <f t="shared" si="15"/>
        <v>1.1006800000000001</v>
      </c>
      <c r="BA18" s="159">
        <f t="shared" si="16"/>
        <v>2</v>
      </c>
      <c r="BB18" s="159">
        <f t="shared" si="17"/>
        <v>1.942896</v>
      </c>
      <c r="BC18" s="159">
        <f t="shared" si="18"/>
        <v>1</v>
      </c>
      <c r="BD18" s="159">
        <f t="shared" si="19"/>
        <v>1.021414</v>
      </c>
      <c r="BE18" s="160">
        <f t="shared" si="20"/>
        <v>3</v>
      </c>
      <c r="BF18" s="160">
        <f t="shared" si="21"/>
        <v>3.809577</v>
      </c>
      <c r="BG18" s="160">
        <f t="shared" si="22"/>
        <v>2</v>
      </c>
      <c r="BH18" s="160">
        <f t="shared" si="23"/>
        <v>2.4202819999999998</v>
      </c>
      <c r="BI18" s="160">
        <f t="shared" si="24"/>
        <v>1</v>
      </c>
      <c r="BJ18" s="160">
        <f t="shared" si="25"/>
        <v>0.79674</v>
      </c>
      <c r="BK18" s="160">
        <f t="shared" si="26"/>
        <v>0</v>
      </c>
      <c r="BL18" s="160">
        <f t="shared" si="27"/>
        <v>0</v>
      </c>
      <c r="BM18" s="161">
        <f t="shared" si="28"/>
        <v>1</v>
      </c>
      <c r="BN18" s="161">
        <f t="shared" si="29"/>
        <v>1.52482685</v>
      </c>
      <c r="BO18" s="161">
        <f t="shared" si="30"/>
        <v>0</v>
      </c>
      <c r="BP18" s="161">
        <f t="shared" si="31"/>
        <v>0</v>
      </c>
      <c r="BQ18" s="161">
        <f t="shared" si="32"/>
        <v>1</v>
      </c>
      <c r="BR18" s="161">
        <f t="shared" si="33"/>
        <v>1.1547487000000001</v>
      </c>
      <c r="BS18" s="161">
        <f t="shared" si="34"/>
        <v>2</v>
      </c>
      <c r="BT18" s="161">
        <f t="shared" si="35"/>
        <v>2.2517399999999999</v>
      </c>
      <c r="BU18" s="162">
        <f t="shared" si="36"/>
        <v>0</v>
      </c>
      <c r="BV18" s="162">
        <f t="shared" si="37"/>
        <v>0</v>
      </c>
      <c r="BW18" s="143">
        <f t="shared" si="38"/>
        <v>0</v>
      </c>
      <c r="BX18" s="91">
        <f t="shared" si="39"/>
        <v>1.1006800000000001</v>
      </c>
      <c r="BY18" s="143">
        <f t="shared" si="40"/>
        <v>1.6495770000000001</v>
      </c>
      <c r="BZ18" s="163">
        <f t="shared" si="41"/>
        <v>1.6583374</v>
      </c>
      <c r="CA18" s="91">
        <f t="shared" si="42"/>
        <v>0</v>
      </c>
      <c r="CB18" s="163">
        <f t="shared" si="43"/>
        <v>1.6782674</v>
      </c>
      <c r="CC18" s="88">
        <f t="shared" si="44"/>
        <v>0</v>
      </c>
      <c r="CD18" s="164">
        <f t="shared" si="45"/>
        <v>1.1006800000000001</v>
      </c>
      <c r="CE18" s="165">
        <f t="shared" si="46"/>
        <v>1.942896</v>
      </c>
      <c r="CF18" s="78">
        <f t="shared" si="47"/>
        <v>1.021414</v>
      </c>
      <c r="CG18" s="151">
        <f t="shared" si="48"/>
        <v>3.809577</v>
      </c>
      <c r="CH18" s="165">
        <f t="shared" si="49"/>
        <v>2.4202819999999998</v>
      </c>
      <c r="CI18" s="78">
        <f t="shared" si="50"/>
        <v>0.79674</v>
      </c>
      <c r="CJ18" s="91">
        <f t="shared" si="51"/>
        <v>0</v>
      </c>
      <c r="CK18" s="166">
        <f t="shared" si="52"/>
        <v>1.52482685</v>
      </c>
      <c r="CL18" s="167">
        <f t="shared" si="53"/>
        <v>0</v>
      </c>
      <c r="CM18" s="168">
        <f t="shared" si="54"/>
        <v>1.1547487000000001</v>
      </c>
      <c r="CN18" s="88">
        <f t="shared" si="55"/>
        <v>2.2517399999999999</v>
      </c>
      <c r="CO18" s="169">
        <f t="shared" si="56"/>
        <v>0</v>
      </c>
      <c r="CP18" s="170">
        <f t="shared" si="57"/>
        <v>22.109766350000001</v>
      </c>
      <c r="CQ18" s="170">
        <f t="shared" si="58"/>
        <v>17</v>
      </c>
      <c r="CR18" s="169">
        <f t="shared" si="59"/>
        <v>18</v>
      </c>
      <c r="CS18" s="169">
        <f t="shared" si="60"/>
        <v>15</v>
      </c>
      <c r="CT18" s="144" t="s">
        <v>158</v>
      </c>
      <c r="CU18" s="155">
        <f t="shared" si="61"/>
        <v>6.0868618000000003</v>
      </c>
      <c r="CV18" s="155">
        <f t="shared" si="62"/>
        <v>4.0649899999999999</v>
      </c>
      <c r="CW18" s="155">
        <f t="shared" si="63"/>
        <v>7.026599</v>
      </c>
      <c r="CX18" s="155">
        <f t="shared" si="64"/>
        <v>2.67957555</v>
      </c>
      <c r="CY18" s="155">
        <f t="shared" si="65"/>
        <v>2.2517399999999999</v>
      </c>
      <c r="CZ18" s="144" t="s">
        <v>158</v>
      </c>
      <c r="DA18" s="173">
        <f t="shared" si="66"/>
        <v>0.27530195044327099</v>
      </c>
      <c r="DB18" s="173">
        <f t="shared" si="67"/>
        <v>0.18385495059743101</v>
      </c>
      <c r="DC18" s="173">
        <f t="shared" si="68"/>
        <v>0.31780521280814</v>
      </c>
      <c r="DD18" s="173">
        <f t="shared" si="69"/>
        <v>0.12119420475015601</v>
      </c>
      <c r="DE18" s="173">
        <f t="shared" si="70"/>
        <v>0.101843681401002</v>
      </c>
      <c r="DF18" s="144" t="s">
        <v>158</v>
      </c>
      <c r="DG18" s="173">
        <f t="shared" si="71"/>
        <v>0.4</v>
      </c>
      <c r="DH18" s="173">
        <f t="shared" si="72"/>
        <v>0.33333333333333298</v>
      </c>
    </row>
    <row r="19" spans="1:112">
      <c r="A19" s="139">
        <v>11</v>
      </c>
      <c r="B19" s="144" t="s">
        <v>159</v>
      </c>
      <c r="C19" s="141" t="s">
        <v>25</v>
      </c>
      <c r="D19" s="78">
        <f>'DATOS -CUARTO'!AK19</f>
        <v>1</v>
      </c>
      <c r="E19" s="78">
        <f>'DATOS -CUARTO'!AL19</f>
        <v>1</v>
      </c>
      <c r="F19" s="78">
        <f>'DATOS -CUARTO'!AM19</f>
        <v>1</v>
      </c>
      <c r="G19" s="78">
        <f>'DATOS -CUARTO'!AN19</f>
        <v>1</v>
      </c>
      <c r="H19" s="78">
        <f>'DATOS -CUARTO'!AO19</f>
        <v>0</v>
      </c>
      <c r="I19" s="78">
        <f>'DATOS -CUARTO'!AP19</f>
        <v>1</v>
      </c>
      <c r="J19" s="78">
        <f>'DATOS -CUARTO'!AQ19</f>
        <v>1</v>
      </c>
      <c r="K19" s="88">
        <f>'DATOS -CUARTO'!AR19</f>
        <v>0</v>
      </c>
      <c r="L19" s="88">
        <f>'DATOS -CUARTO'!AS19</f>
        <v>1</v>
      </c>
      <c r="M19" s="88">
        <f>'DATOS -CUARTO'!AT19</f>
        <v>1</v>
      </c>
      <c r="N19" s="88">
        <f>'DATOS -CUARTO'!AU19</f>
        <v>0</v>
      </c>
      <c r="O19" s="88">
        <f>'DATOS -CUARTO'!AV19</f>
        <v>1</v>
      </c>
      <c r="P19" s="88">
        <f>'DATOS -CUARTO'!AW19</f>
        <v>1</v>
      </c>
      <c r="Q19" s="88">
        <f>'DATOS -CUARTO'!AX19</f>
        <v>0</v>
      </c>
      <c r="R19" s="88">
        <f>'DATOS -CUARTO'!AY19</f>
        <v>1</v>
      </c>
      <c r="S19" s="88">
        <f>'DATOS -CUARTO'!AZ19</f>
        <v>0</v>
      </c>
      <c r="T19" s="91">
        <f>'DATOS -CUARTO'!BA19</f>
        <v>0</v>
      </c>
      <c r="U19" s="91">
        <f>'DATOS -CUARTO'!BB19</f>
        <v>0</v>
      </c>
      <c r="V19" s="91">
        <f>'DATOS -CUARTO'!BC19</f>
        <v>1</v>
      </c>
      <c r="W19" s="91">
        <f>'DATOS -CUARTO'!BD19</f>
        <v>1</v>
      </c>
      <c r="X19" s="91">
        <f>'DATOS -CUARTO'!BE19</f>
        <v>1</v>
      </c>
      <c r="Y19" s="91">
        <f>'DATOS -CUARTO'!BF19</f>
        <v>1</v>
      </c>
      <c r="Z19" s="91">
        <f>'DATOS -CUARTO'!BG19</f>
        <v>0</v>
      </c>
      <c r="AA19" s="94">
        <f>'DATOS -CUARTO'!BH19</f>
        <v>0</v>
      </c>
      <c r="AB19" s="94">
        <f>'DATOS -CUARTO'!BI19</f>
        <v>0</v>
      </c>
      <c r="AC19" s="94">
        <f>'DATOS -CUARTO'!BJ19</f>
        <v>1</v>
      </c>
      <c r="AD19" s="94">
        <f>'DATOS -CUARTO'!BK19</f>
        <v>0</v>
      </c>
      <c r="AE19" s="94">
        <f>'DATOS -CUARTO'!BL19</f>
        <v>0</v>
      </c>
      <c r="AF19" s="94">
        <f>'DATOS -CUARTO'!BM19</f>
        <v>1</v>
      </c>
      <c r="AG19" s="102">
        <f>'DATOS -CUARTO'!BN19</f>
        <v>1</v>
      </c>
      <c r="AH19" s="102">
        <f>'DATOS -CUARTO'!BO19</f>
        <v>1</v>
      </c>
      <c r="AI19" s="102">
        <f>'DATOS -CUARTO'!BP19</f>
        <v>0</v>
      </c>
      <c r="AJ19" s="102">
        <f>'DATOS -CUARTO'!BQ19</f>
        <v>1</v>
      </c>
      <c r="AK19" s="158">
        <f t="shared" si="0"/>
        <v>1</v>
      </c>
      <c r="AL19" s="158">
        <f t="shared" si="1"/>
        <v>1.12415</v>
      </c>
      <c r="AM19" s="158">
        <f t="shared" si="2"/>
        <v>2</v>
      </c>
      <c r="AN19" s="158">
        <f t="shared" si="3"/>
        <v>2.2013600000000002</v>
      </c>
      <c r="AO19" s="158">
        <f t="shared" si="4"/>
        <v>1</v>
      </c>
      <c r="AP19" s="158">
        <f t="shared" si="5"/>
        <v>1.6495770000000001</v>
      </c>
      <c r="AQ19" s="158">
        <f t="shared" si="6"/>
        <v>0</v>
      </c>
      <c r="AR19" s="158">
        <f t="shared" si="7"/>
        <v>0</v>
      </c>
      <c r="AS19" s="158">
        <f t="shared" si="8"/>
        <v>1</v>
      </c>
      <c r="AT19" s="158">
        <f t="shared" si="9"/>
        <v>1.6587874499999999</v>
      </c>
      <c r="AU19" s="158">
        <f t="shared" si="10"/>
        <v>1</v>
      </c>
      <c r="AV19" s="158">
        <f t="shared" si="11"/>
        <v>1.6782674</v>
      </c>
      <c r="AW19" s="159">
        <f t="shared" si="12"/>
        <v>1</v>
      </c>
      <c r="AX19" s="159">
        <f t="shared" si="13"/>
        <v>1.12415</v>
      </c>
      <c r="AY19" s="159">
        <f t="shared" si="14"/>
        <v>1</v>
      </c>
      <c r="AZ19" s="159">
        <f t="shared" si="15"/>
        <v>1.1006800000000001</v>
      </c>
      <c r="BA19" s="159">
        <f t="shared" si="16"/>
        <v>2</v>
      </c>
      <c r="BB19" s="159">
        <f t="shared" si="17"/>
        <v>1.942896</v>
      </c>
      <c r="BC19" s="159">
        <f t="shared" si="18"/>
        <v>1</v>
      </c>
      <c r="BD19" s="159">
        <f t="shared" si="19"/>
        <v>1.021414</v>
      </c>
      <c r="BE19" s="160">
        <f t="shared" si="20"/>
        <v>1</v>
      </c>
      <c r="BF19" s="160">
        <f t="shared" si="21"/>
        <v>1.2698590000000001</v>
      </c>
      <c r="BG19" s="160">
        <f t="shared" si="22"/>
        <v>2</v>
      </c>
      <c r="BH19" s="160">
        <f t="shared" si="23"/>
        <v>2.4202819999999998</v>
      </c>
      <c r="BI19" s="160">
        <f t="shared" si="24"/>
        <v>1</v>
      </c>
      <c r="BJ19" s="160">
        <f t="shared" si="25"/>
        <v>0.79674</v>
      </c>
      <c r="BK19" s="160">
        <f t="shared" si="26"/>
        <v>0</v>
      </c>
      <c r="BL19" s="160">
        <f t="shared" si="27"/>
        <v>0</v>
      </c>
      <c r="BM19" s="161">
        <f t="shared" si="28"/>
        <v>0</v>
      </c>
      <c r="BN19" s="161">
        <f t="shared" si="29"/>
        <v>0</v>
      </c>
      <c r="BO19" s="161">
        <f t="shared" si="30"/>
        <v>1</v>
      </c>
      <c r="BP19" s="161">
        <f t="shared" si="31"/>
        <v>1.4254114250000001</v>
      </c>
      <c r="BQ19" s="161">
        <f t="shared" si="32"/>
        <v>1</v>
      </c>
      <c r="BR19" s="161">
        <f t="shared" si="33"/>
        <v>1.1547487000000001</v>
      </c>
      <c r="BS19" s="161">
        <f t="shared" si="34"/>
        <v>2</v>
      </c>
      <c r="BT19" s="161">
        <f t="shared" si="35"/>
        <v>2.2517399999999999</v>
      </c>
      <c r="BU19" s="162">
        <f t="shared" si="36"/>
        <v>1</v>
      </c>
      <c r="BV19" s="162">
        <f t="shared" si="37"/>
        <v>1.2413000000000001</v>
      </c>
      <c r="BW19" s="143">
        <f t="shared" si="38"/>
        <v>1.12415</v>
      </c>
      <c r="BX19" s="91">
        <f t="shared" si="39"/>
        <v>2.2013600000000002</v>
      </c>
      <c r="BY19" s="143">
        <f t="shared" si="40"/>
        <v>1.6495770000000001</v>
      </c>
      <c r="BZ19" s="163">
        <f t="shared" si="41"/>
        <v>0</v>
      </c>
      <c r="CA19" s="91">
        <f t="shared" si="42"/>
        <v>1.6587874499999999</v>
      </c>
      <c r="CB19" s="163">
        <f t="shared" si="43"/>
        <v>1.6782674</v>
      </c>
      <c r="CC19" s="88">
        <f t="shared" si="44"/>
        <v>1.12415</v>
      </c>
      <c r="CD19" s="164">
        <f t="shared" si="45"/>
        <v>1.1006800000000001</v>
      </c>
      <c r="CE19" s="165">
        <f t="shared" si="46"/>
        <v>1.942896</v>
      </c>
      <c r="CF19" s="78">
        <f t="shared" si="47"/>
        <v>1.021414</v>
      </c>
      <c r="CG19" s="151">
        <f t="shared" si="48"/>
        <v>1.2698590000000001</v>
      </c>
      <c r="CH19" s="165">
        <f t="shared" si="49"/>
        <v>2.4202819999999998</v>
      </c>
      <c r="CI19" s="78">
        <f t="shared" si="50"/>
        <v>0.79674</v>
      </c>
      <c r="CJ19" s="91">
        <f t="shared" si="51"/>
        <v>0</v>
      </c>
      <c r="CK19" s="166">
        <f t="shared" si="52"/>
        <v>0</v>
      </c>
      <c r="CL19" s="167">
        <f t="shared" si="53"/>
        <v>1.4254114250000001</v>
      </c>
      <c r="CM19" s="168">
        <f t="shared" si="54"/>
        <v>1.1547487000000001</v>
      </c>
      <c r="CN19" s="88">
        <f t="shared" si="55"/>
        <v>2.2517399999999999</v>
      </c>
      <c r="CO19" s="169">
        <f t="shared" si="56"/>
        <v>1.2413000000000001</v>
      </c>
      <c r="CP19" s="170">
        <f t="shared" si="57"/>
        <v>24.061362975000002</v>
      </c>
      <c r="CQ19" s="170">
        <f t="shared" si="58"/>
        <v>11</v>
      </c>
      <c r="CR19" s="169">
        <f t="shared" si="59"/>
        <v>20</v>
      </c>
      <c r="CS19" s="169">
        <f t="shared" si="60"/>
        <v>13</v>
      </c>
      <c r="CT19" s="144" t="s">
        <v>159</v>
      </c>
      <c r="CU19" s="155">
        <f t="shared" si="61"/>
        <v>8.3121418499999997</v>
      </c>
      <c r="CV19" s="155">
        <f t="shared" si="62"/>
        <v>5.1891400000000001</v>
      </c>
      <c r="CW19" s="155">
        <f t="shared" si="63"/>
        <v>4.4868810000000003</v>
      </c>
      <c r="CX19" s="155">
        <f t="shared" si="64"/>
        <v>2.5801601249999999</v>
      </c>
      <c r="CY19" s="155">
        <f t="shared" si="65"/>
        <v>3.4930400000000001</v>
      </c>
      <c r="CZ19" s="144" t="s">
        <v>159</v>
      </c>
      <c r="DA19" s="173">
        <f t="shared" si="66"/>
        <v>0.34545598512587999</v>
      </c>
      <c r="DB19" s="173">
        <f t="shared" si="67"/>
        <v>0.21566276213826999</v>
      </c>
      <c r="DC19" s="173">
        <f t="shared" si="68"/>
        <v>0.18647659339422801</v>
      </c>
      <c r="DD19" s="173">
        <f t="shared" si="69"/>
        <v>0.107232500822202</v>
      </c>
      <c r="DE19" s="173">
        <f t="shared" si="70"/>
        <v>0.14517215851942</v>
      </c>
      <c r="DF19" s="144" t="s">
        <v>159</v>
      </c>
      <c r="DG19" s="173">
        <f t="shared" si="71"/>
        <v>0.44444444444444398</v>
      </c>
      <c r="DH19" s="173">
        <f t="shared" si="72"/>
        <v>0.28888888888888897</v>
      </c>
    </row>
    <row r="20" spans="1:112">
      <c r="A20" s="139">
        <v>12</v>
      </c>
      <c r="B20" s="144" t="s">
        <v>160</v>
      </c>
      <c r="C20" s="141" t="s">
        <v>25</v>
      </c>
      <c r="D20" s="78">
        <f>'DATOS -CUARTO'!AK20</f>
        <v>0</v>
      </c>
      <c r="E20" s="78">
        <f>'DATOS -CUARTO'!AL20</f>
        <v>1</v>
      </c>
      <c r="F20" s="78">
        <f>'DATOS -CUARTO'!AM20</f>
        <v>0</v>
      </c>
      <c r="G20" s="78">
        <f>'DATOS -CUARTO'!AN20</f>
        <v>0</v>
      </c>
      <c r="H20" s="78">
        <f>'DATOS -CUARTO'!AO20</f>
        <v>1</v>
      </c>
      <c r="I20" s="78">
        <f>'DATOS -CUARTO'!AP20</f>
        <v>0</v>
      </c>
      <c r="J20" s="78">
        <f>'DATOS -CUARTO'!AQ20</f>
        <v>0</v>
      </c>
      <c r="K20" s="88">
        <f>'DATOS -CUARTO'!AR20</f>
        <v>0</v>
      </c>
      <c r="L20" s="88">
        <f>'DATOS -CUARTO'!AS20</f>
        <v>0</v>
      </c>
      <c r="M20" s="88">
        <f>'DATOS -CUARTO'!AT20</f>
        <v>1</v>
      </c>
      <c r="N20" s="88">
        <f>'DATOS -CUARTO'!AU20</f>
        <v>0</v>
      </c>
      <c r="O20" s="88">
        <f>'DATOS -CUARTO'!AV20</f>
        <v>1</v>
      </c>
      <c r="P20" s="88">
        <f>'DATOS -CUARTO'!AW20</f>
        <v>1</v>
      </c>
      <c r="Q20" s="88">
        <f>'DATOS -CUARTO'!AX20</f>
        <v>0</v>
      </c>
      <c r="R20" s="88">
        <f>'DATOS -CUARTO'!AY20</f>
        <v>0</v>
      </c>
      <c r="S20" s="88">
        <f>'DATOS -CUARTO'!AZ20</f>
        <v>0</v>
      </c>
      <c r="T20" s="91">
        <f>'DATOS -CUARTO'!BA20</f>
        <v>1</v>
      </c>
      <c r="U20" s="91">
        <f>'DATOS -CUARTO'!BB20</f>
        <v>0</v>
      </c>
      <c r="V20" s="91">
        <f>'DATOS -CUARTO'!BC20</f>
        <v>1</v>
      </c>
      <c r="W20" s="91">
        <f>'DATOS -CUARTO'!BD20</f>
        <v>1</v>
      </c>
      <c r="X20" s="91">
        <f>'DATOS -CUARTO'!BE20</f>
        <v>0</v>
      </c>
      <c r="Y20" s="91">
        <f>'DATOS -CUARTO'!BF20</f>
        <v>1</v>
      </c>
      <c r="Z20" s="91">
        <f>'DATOS -CUARTO'!BG20</f>
        <v>0</v>
      </c>
      <c r="AA20" s="94">
        <f>'DATOS -CUARTO'!BH20</f>
        <v>0</v>
      </c>
      <c r="AB20" s="94">
        <f>'DATOS -CUARTO'!BI20</f>
        <v>0</v>
      </c>
      <c r="AC20" s="94">
        <f>'DATOS -CUARTO'!BJ20</f>
        <v>0</v>
      </c>
      <c r="AD20" s="94">
        <f>'DATOS -CUARTO'!BK20</f>
        <v>0</v>
      </c>
      <c r="AE20" s="94">
        <f>'DATOS -CUARTO'!BL20</f>
        <v>1</v>
      </c>
      <c r="AF20" s="94">
        <f>'DATOS -CUARTO'!BM20</f>
        <v>0</v>
      </c>
      <c r="AG20" s="102">
        <f>'DATOS -CUARTO'!BN20</f>
        <v>1</v>
      </c>
      <c r="AH20" s="102">
        <f>'DATOS -CUARTO'!BO20</f>
        <v>0</v>
      </c>
      <c r="AI20" s="102">
        <f>'DATOS -CUARTO'!BP20</f>
        <v>1</v>
      </c>
      <c r="AJ20" s="102">
        <f>'DATOS -CUARTO'!BQ20</f>
        <v>0</v>
      </c>
      <c r="AK20" s="158">
        <f t="shared" si="0"/>
        <v>0</v>
      </c>
      <c r="AL20" s="158">
        <f t="shared" si="1"/>
        <v>0</v>
      </c>
      <c r="AM20" s="158">
        <f t="shared" si="2"/>
        <v>1</v>
      </c>
      <c r="AN20" s="158">
        <f t="shared" si="3"/>
        <v>1.1006800000000001</v>
      </c>
      <c r="AO20" s="158">
        <f t="shared" si="4"/>
        <v>0</v>
      </c>
      <c r="AP20" s="158">
        <f t="shared" si="5"/>
        <v>0</v>
      </c>
      <c r="AQ20" s="158">
        <f t="shared" si="6"/>
        <v>1</v>
      </c>
      <c r="AR20" s="158">
        <f t="shared" si="7"/>
        <v>1.6583374</v>
      </c>
      <c r="AS20" s="158">
        <f t="shared" si="8"/>
        <v>0</v>
      </c>
      <c r="AT20" s="158">
        <f t="shared" si="9"/>
        <v>0</v>
      </c>
      <c r="AU20" s="158">
        <f t="shared" si="10"/>
        <v>0</v>
      </c>
      <c r="AV20" s="158">
        <f t="shared" si="11"/>
        <v>0</v>
      </c>
      <c r="AW20" s="159">
        <f t="shared" si="12"/>
        <v>0</v>
      </c>
      <c r="AX20" s="159">
        <f t="shared" si="13"/>
        <v>0</v>
      </c>
      <c r="AY20" s="159">
        <f t="shared" si="14"/>
        <v>1</v>
      </c>
      <c r="AZ20" s="159">
        <f t="shared" si="15"/>
        <v>1.1006800000000001</v>
      </c>
      <c r="BA20" s="159">
        <f t="shared" si="16"/>
        <v>2</v>
      </c>
      <c r="BB20" s="159">
        <f t="shared" si="17"/>
        <v>1.942896</v>
      </c>
      <c r="BC20" s="159">
        <f t="shared" si="18"/>
        <v>0</v>
      </c>
      <c r="BD20" s="159">
        <f t="shared" si="19"/>
        <v>0</v>
      </c>
      <c r="BE20" s="160">
        <f t="shared" si="20"/>
        <v>2</v>
      </c>
      <c r="BF20" s="160">
        <f t="shared" si="21"/>
        <v>2.5397180000000001</v>
      </c>
      <c r="BG20" s="160">
        <f t="shared" si="22"/>
        <v>1</v>
      </c>
      <c r="BH20" s="160">
        <f t="shared" si="23"/>
        <v>1.2101409999999999</v>
      </c>
      <c r="BI20" s="160">
        <f t="shared" si="24"/>
        <v>1</v>
      </c>
      <c r="BJ20" s="160">
        <f t="shared" si="25"/>
        <v>0.79674</v>
      </c>
      <c r="BK20" s="160">
        <f t="shared" si="26"/>
        <v>0</v>
      </c>
      <c r="BL20" s="160">
        <f t="shared" si="27"/>
        <v>0</v>
      </c>
      <c r="BM20" s="161">
        <f t="shared" si="28"/>
        <v>0</v>
      </c>
      <c r="BN20" s="161">
        <f t="shared" si="29"/>
        <v>0</v>
      </c>
      <c r="BO20" s="161">
        <f t="shared" si="30"/>
        <v>0</v>
      </c>
      <c r="BP20" s="161">
        <f t="shared" si="31"/>
        <v>0</v>
      </c>
      <c r="BQ20" s="161">
        <f t="shared" si="32"/>
        <v>1</v>
      </c>
      <c r="BR20" s="161">
        <f t="shared" si="33"/>
        <v>1.1547487000000001</v>
      </c>
      <c r="BS20" s="161">
        <f t="shared" si="34"/>
        <v>1</v>
      </c>
      <c r="BT20" s="161">
        <f t="shared" si="35"/>
        <v>1.1258699999999999</v>
      </c>
      <c r="BU20" s="162">
        <f t="shared" si="36"/>
        <v>1</v>
      </c>
      <c r="BV20" s="162">
        <f t="shared" si="37"/>
        <v>1.2413000000000001</v>
      </c>
      <c r="BW20" s="143">
        <f t="shared" si="38"/>
        <v>0</v>
      </c>
      <c r="BX20" s="91">
        <f t="shared" si="39"/>
        <v>1.1006800000000001</v>
      </c>
      <c r="BY20" s="143">
        <f t="shared" si="40"/>
        <v>0</v>
      </c>
      <c r="BZ20" s="163">
        <f t="shared" si="41"/>
        <v>1.6583374</v>
      </c>
      <c r="CA20" s="91">
        <f t="shared" si="42"/>
        <v>0</v>
      </c>
      <c r="CB20" s="163">
        <f t="shared" si="43"/>
        <v>0</v>
      </c>
      <c r="CC20" s="88">
        <f t="shared" si="44"/>
        <v>0</v>
      </c>
      <c r="CD20" s="164">
        <f t="shared" si="45"/>
        <v>1.1006800000000001</v>
      </c>
      <c r="CE20" s="165">
        <f t="shared" si="46"/>
        <v>1.942896</v>
      </c>
      <c r="CF20" s="78">
        <f t="shared" si="47"/>
        <v>0</v>
      </c>
      <c r="CG20" s="151">
        <f t="shared" si="48"/>
        <v>2.5397180000000001</v>
      </c>
      <c r="CH20" s="165">
        <f t="shared" si="49"/>
        <v>1.2101409999999999</v>
      </c>
      <c r="CI20" s="78">
        <f t="shared" si="50"/>
        <v>0.79674</v>
      </c>
      <c r="CJ20" s="91">
        <f t="shared" si="51"/>
        <v>0</v>
      </c>
      <c r="CK20" s="166">
        <f t="shared" si="52"/>
        <v>0</v>
      </c>
      <c r="CL20" s="167">
        <f t="shared" si="53"/>
        <v>0</v>
      </c>
      <c r="CM20" s="168">
        <f t="shared" si="54"/>
        <v>1.1547487000000001</v>
      </c>
      <c r="CN20" s="88">
        <f t="shared" si="55"/>
        <v>1.1258699999999999</v>
      </c>
      <c r="CO20" s="169">
        <f t="shared" si="56"/>
        <v>1.2413000000000001</v>
      </c>
      <c r="CP20" s="170">
        <f t="shared" si="57"/>
        <v>13.8711111</v>
      </c>
      <c r="CQ20" s="170">
        <f t="shared" si="58"/>
        <v>34</v>
      </c>
      <c r="CR20" s="169">
        <f t="shared" si="59"/>
        <v>12</v>
      </c>
      <c r="CS20" s="169">
        <f t="shared" si="60"/>
        <v>21</v>
      </c>
      <c r="CT20" s="144" t="s">
        <v>160</v>
      </c>
      <c r="CU20" s="155">
        <f t="shared" si="61"/>
        <v>2.7590173999999998</v>
      </c>
      <c r="CV20" s="155">
        <f t="shared" si="62"/>
        <v>3.0435759999999998</v>
      </c>
      <c r="CW20" s="155">
        <f t="shared" si="63"/>
        <v>4.5465989999999996</v>
      </c>
      <c r="CX20" s="155">
        <f t="shared" si="64"/>
        <v>1.1547487000000001</v>
      </c>
      <c r="CY20" s="155">
        <f t="shared" si="65"/>
        <v>2.3671700000000002</v>
      </c>
      <c r="CZ20" s="144" t="s">
        <v>160</v>
      </c>
      <c r="DA20" s="173">
        <f t="shared" si="66"/>
        <v>0.19890384988697801</v>
      </c>
      <c r="DB20" s="173">
        <f t="shared" si="67"/>
        <v>0.21941832763490701</v>
      </c>
      <c r="DC20" s="173">
        <f t="shared" si="68"/>
        <v>0.32777467985243097</v>
      </c>
      <c r="DD20" s="173">
        <f t="shared" si="69"/>
        <v>8.3248464501160205E-2</v>
      </c>
      <c r="DE20" s="173">
        <f t="shared" si="70"/>
        <v>0.17065467812452301</v>
      </c>
      <c r="DF20" s="144" t="s">
        <v>160</v>
      </c>
      <c r="DG20" s="173">
        <f t="shared" si="71"/>
        <v>0.266666666666667</v>
      </c>
      <c r="DH20" s="173">
        <f t="shared" si="72"/>
        <v>0.46666666666666701</v>
      </c>
    </row>
    <row r="21" spans="1:112">
      <c r="A21" s="139">
        <v>13</v>
      </c>
      <c r="B21" s="144" t="s">
        <v>161</v>
      </c>
      <c r="C21" s="141" t="s">
        <v>25</v>
      </c>
      <c r="D21" s="78">
        <f>'DATOS -CUARTO'!AK21</f>
        <v>1</v>
      </c>
      <c r="E21" s="78">
        <f>'DATOS -CUARTO'!AL21</f>
        <v>1</v>
      </c>
      <c r="F21" s="78">
        <f>'DATOS -CUARTO'!AM21</f>
        <v>0</v>
      </c>
      <c r="G21" s="78">
        <f>'DATOS -CUARTO'!AN21</f>
        <v>1</v>
      </c>
      <c r="H21" s="78">
        <f>'DATOS -CUARTO'!AO21</f>
        <v>0</v>
      </c>
      <c r="I21" s="78">
        <f>'DATOS -CUARTO'!AP21</f>
        <v>0</v>
      </c>
      <c r="J21" s="78">
        <f>'DATOS -CUARTO'!AQ21</f>
        <v>1</v>
      </c>
      <c r="K21" s="88">
        <f>'DATOS -CUARTO'!AR21</f>
        <v>0</v>
      </c>
      <c r="L21" s="88">
        <f>'DATOS -CUARTO'!AS21</f>
        <v>1</v>
      </c>
      <c r="M21" s="88">
        <f>'DATOS -CUARTO'!AT21</f>
        <v>1</v>
      </c>
      <c r="N21" s="88">
        <f>'DATOS -CUARTO'!AU21</f>
        <v>0</v>
      </c>
      <c r="O21" s="88">
        <f>'DATOS -CUARTO'!AV21</f>
        <v>1</v>
      </c>
      <c r="P21" s="88">
        <f>'DATOS -CUARTO'!AW21</f>
        <v>1</v>
      </c>
      <c r="Q21" s="88">
        <f>'DATOS -CUARTO'!AX21</f>
        <v>0</v>
      </c>
      <c r="R21" s="88">
        <f>'DATOS -CUARTO'!AY21</f>
        <v>1</v>
      </c>
      <c r="S21" s="88">
        <f>'DATOS -CUARTO'!AZ21</f>
        <v>1</v>
      </c>
      <c r="T21" s="91">
        <f>'DATOS -CUARTO'!BA21</f>
        <v>1</v>
      </c>
      <c r="U21" s="91">
        <f>'DATOS -CUARTO'!BB21</f>
        <v>0</v>
      </c>
      <c r="V21" s="91">
        <f>'DATOS -CUARTO'!BC21</f>
        <v>1</v>
      </c>
      <c r="W21" s="91">
        <f>'DATOS -CUARTO'!BD21</f>
        <v>1</v>
      </c>
      <c r="X21" s="91">
        <f>'DATOS -CUARTO'!BE21</f>
        <v>1</v>
      </c>
      <c r="Y21" s="91">
        <f>'DATOS -CUARTO'!BF21</f>
        <v>1</v>
      </c>
      <c r="Z21" s="91">
        <f>'DATOS -CUARTO'!BG21</f>
        <v>0</v>
      </c>
      <c r="AA21" s="94">
        <f>'DATOS -CUARTO'!BH21</f>
        <v>0</v>
      </c>
      <c r="AB21" s="94">
        <f>'DATOS -CUARTO'!BI21</f>
        <v>0</v>
      </c>
      <c r="AC21" s="94">
        <f>'DATOS -CUARTO'!BJ21</f>
        <v>0</v>
      </c>
      <c r="AD21" s="94">
        <f>'DATOS -CUARTO'!BK21</f>
        <v>1</v>
      </c>
      <c r="AE21" s="94">
        <f>'DATOS -CUARTO'!BL21</f>
        <v>0</v>
      </c>
      <c r="AF21" s="94">
        <f>'DATOS -CUARTO'!BM21</f>
        <v>1</v>
      </c>
      <c r="AG21" s="102">
        <f>'DATOS -CUARTO'!BN21</f>
        <v>1</v>
      </c>
      <c r="AH21" s="102">
        <f>'DATOS -CUARTO'!BO21</f>
        <v>1</v>
      </c>
      <c r="AI21" s="102">
        <f>'DATOS -CUARTO'!BP21</f>
        <v>0</v>
      </c>
      <c r="AJ21" s="102">
        <f>'DATOS -CUARTO'!BQ21</f>
        <v>0</v>
      </c>
      <c r="AK21" s="158">
        <f t="shared" si="0"/>
        <v>1</v>
      </c>
      <c r="AL21" s="158">
        <f t="shared" si="1"/>
        <v>1.12415</v>
      </c>
      <c r="AM21" s="158">
        <f t="shared" si="2"/>
        <v>1</v>
      </c>
      <c r="AN21" s="158">
        <f t="shared" si="3"/>
        <v>1.1006800000000001</v>
      </c>
      <c r="AO21" s="158">
        <f t="shared" si="4"/>
        <v>1</v>
      </c>
      <c r="AP21" s="158">
        <f t="shared" si="5"/>
        <v>1.6495770000000001</v>
      </c>
      <c r="AQ21" s="158">
        <f t="shared" si="6"/>
        <v>0</v>
      </c>
      <c r="AR21" s="158">
        <f t="shared" si="7"/>
        <v>0</v>
      </c>
      <c r="AS21" s="158">
        <f t="shared" si="8"/>
        <v>0</v>
      </c>
      <c r="AT21" s="158">
        <f t="shared" si="9"/>
        <v>0</v>
      </c>
      <c r="AU21" s="158">
        <f t="shared" si="10"/>
        <v>1</v>
      </c>
      <c r="AV21" s="158">
        <f t="shared" si="11"/>
        <v>1.6782674</v>
      </c>
      <c r="AW21" s="159">
        <f t="shared" si="12"/>
        <v>1</v>
      </c>
      <c r="AX21" s="159">
        <f t="shared" si="13"/>
        <v>1.12415</v>
      </c>
      <c r="AY21" s="159">
        <f t="shared" si="14"/>
        <v>1</v>
      </c>
      <c r="AZ21" s="159">
        <f t="shared" si="15"/>
        <v>1.1006800000000001</v>
      </c>
      <c r="BA21" s="159">
        <f t="shared" si="16"/>
        <v>2</v>
      </c>
      <c r="BB21" s="159">
        <f t="shared" si="17"/>
        <v>1.942896</v>
      </c>
      <c r="BC21" s="159">
        <f t="shared" si="18"/>
        <v>2</v>
      </c>
      <c r="BD21" s="159">
        <f t="shared" si="19"/>
        <v>2.0428280000000001</v>
      </c>
      <c r="BE21" s="160">
        <f t="shared" si="20"/>
        <v>2</v>
      </c>
      <c r="BF21" s="160">
        <f t="shared" si="21"/>
        <v>2.5397180000000001</v>
      </c>
      <c r="BG21" s="160">
        <f t="shared" si="22"/>
        <v>2</v>
      </c>
      <c r="BH21" s="160">
        <f t="shared" si="23"/>
        <v>2.4202819999999998</v>
      </c>
      <c r="BI21" s="160">
        <f t="shared" si="24"/>
        <v>1</v>
      </c>
      <c r="BJ21" s="160">
        <f t="shared" si="25"/>
        <v>0.79674</v>
      </c>
      <c r="BK21" s="160">
        <f t="shared" si="26"/>
        <v>0</v>
      </c>
      <c r="BL21" s="160">
        <f t="shared" si="27"/>
        <v>0</v>
      </c>
      <c r="BM21" s="161">
        <f t="shared" si="28"/>
        <v>0</v>
      </c>
      <c r="BN21" s="161">
        <f t="shared" si="29"/>
        <v>0</v>
      </c>
      <c r="BO21" s="161">
        <f t="shared" si="30"/>
        <v>1</v>
      </c>
      <c r="BP21" s="161">
        <f t="shared" si="31"/>
        <v>1.4254114250000001</v>
      </c>
      <c r="BQ21" s="161">
        <f t="shared" si="32"/>
        <v>1</v>
      </c>
      <c r="BR21" s="161">
        <f t="shared" si="33"/>
        <v>1.1547487000000001</v>
      </c>
      <c r="BS21" s="161">
        <f t="shared" si="34"/>
        <v>2</v>
      </c>
      <c r="BT21" s="161">
        <f t="shared" si="35"/>
        <v>2.2517399999999999</v>
      </c>
      <c r="BU21" s="162">
        <f t="shared" si="36"/>
        <v>0</v>
      </c>
      <c r="BV21" s="162">
        <f t="shared" si="37"/>
        <v>0</v>
      </c>
      <c r="BW21" s="143">
        <f t="shared" si="38"/>
        <v>1.12415</v>
      </c>
      <c r="BX21" s="91">
        <f t="shared" si="39"/>
        <v>1.1006800000000001</v>
      </c>
      <c r="BY21" s="143">
        <f t="shared" si="40"/>
        <v>1.6495770000000001</v>
      </c>
      <c r="BZ21" s="163">
        <f t="shared" si="41"/>
        <v>0</v>
      </c>
      <c r="CA21" s="91">
        <f t="shared" si="42"/>
        <v>0</v>
      </c>
      <c r="CB21" s="163">
        <f t="shared" si="43"/>
        <v>1.6782674</v>
      </c>
      <c r="CC21" s="88">
        <f t="shared" si="44"/>
        <v>1.12415</v>
      </c>
      <c r="CD21" s="164">
        <f t="shared" si="45"/>
        <v>1.1006800000000001</v>
      </c>
      <c r="CE21" s="165">
        <f t="shared" si="46"/>
        <v>1.942896</v>
      </c>
      <c r="CF21" s="78">
        <f t="shared" si="47"/>
        <v>2.0428280000000001</v>
      </c>
      <c r="CG21" s="151">
        <f t="shared" si="48"/>
        <v>2.5397180000000001</v>
      </c>
      <c r="CH21" s="165">
        <f t="shared" si="49"/>
        <v>2.4202819999999998</v>
      </c>
      <c r="CI21" s="78">
        <f t="shared" si="50"/>
        <v>0.79674</v>
      </c>
      <c r="CJ21" s="91">
        <f t="shared" si="51"/>
        <v>0</v>
      </c>
      <c r="CK21" s="166">
        <f t="shared" si="52"/>
        <v>0</v>
      </c>
      <c r="CL21" s="167">
        <f t="shared" si="53"/>
        <v>1.4254114250000001</v>
      </c>
      <c r="CM21" s="168">
        <f t="shared" si="54"/>
        <v>1.1547487000000001</v>
      </c>
      <c r="CN21" s="88">
        <f t="shared" si="55"/>
        <v>2.2517399999999999</v>
      </c>
      <c r="CO21" s="169">
        <f t="shared" si="56"/>
        <v>0</v>
      </c>
      <c r="CP21" s="170">
        <f t="shared" si="57"/>
        <v>22.351868525</v>
      </c>
      <c r="CQ21" s="170">
        <f t="shared" si="58"/>
        <v>15</v>
      </c>
      <c r="CR21" s="169">
        <f t="shared" si="59"/>
        <v>19</v>
      </c>
      <c r="CS21" s="169">
        <f t="shared" si="60"/>
        <v>14</v>
      </c>
      <c r="CT21" s="144" t="s">
        <v>161</v>
      </c>
      <c r="CU21" s="155">
        <f t="shared" si="61"/>
        <v>5.5526743999999999</v>
      </c>
      <c r="CV21" s="155">
        <f t="shared" si="62"/>
        <v>6.2105540000000001</v>
      </c>
      <c r="CW21" s="155">
        <f t="shared" si="63"/>
        <v>5.7567399999999997</v>
      </c>
      <c r="CX21" s="155">
        <f t="shared" si="64"/>
        <v>2.5801601249999999</v>
      </c>
      <c r="CY21" s="155">
        <f t="shared" si="65"/>
        <v>2.2517399999999999</v>
      </c>
      <c r="CZ21" s="144" t="s">
        <v>161</v>
      </c>
      <c r="DA21" s="173">
        <f t="shared" si="66"/>
        <v>0.248421038884936</v>
      </c>
      <c r="DB21" s="173">
        <f t="shared" si="67"/>
        <v>0.27785390707061702</v>
      </c>
      <c r="DC21" s="173">
        <f t="shared" si="68"/>
        <v>0.25755072751798003</v>
      </c>
      <c r="DD21" s="173">
        <f t="shared" si="69"/>
        <v>0.1154337554426</v>
      </c>
      <c r="DE21" s="173">
        <f t="shared" si="70"/>
        <v>0.100740571083866</v>
      </c>
      <c r="DF21" s="144" t="s">
        <v>161</v>
      </c>
      <c r="DG21" s="173">
        <f t="shared" si="71"/>
        <v>0.422222222222222</v>
      </c>
      <c r="DH21" s="173">
        <f t="shared" si="72"/>
        <v>0.31111111111111101</v>
      </c>
    </row>
    <row r="22" spans="1:112">
      <c r="A22" s="139">
        <v>14</v>
      </c>
      <c r="B22" s="144" t="s">
        <v>162</v>
      </c>
      <c r="C22" s="141" t="s">
        <v>25</v>
      </c>
      <c r="D22" s="78">
        <f>'DATOS -CUARTO'!AK22</f>
        <v>0</v>
      </c>
      <c r="E22" s="78">
        <f>'DATOS -CUARTO'!AL22</f>
        <v>0</v>
      </c>
      <c r="F22" s="78">
        <f>'DATOS -CUARTO'!AM22</f>
        <v>0</v>
      </c>
      <c r="G22" s="78">
        <f>'DATOS -CUARTO'!AN22</f>
        <v>0</v>
      </c>
      <c r="H22" s="78">
        <f>'DATOS -CUARTO'!AO22</f>
        <v>0</v>
      </c>
      <c r="I22" s="78">
        <f>'DATOS -CUARTO'!AP22</f>
        <v>0</v>
      </c>
      <c r="J22" s="78">
        <f>'DATOS -CUARTO'!AQ22</f>
        <v>0</v>
      </c>
      <c r="K22" s="88">
        <f>'DATOS -CUARTO'!AR22</f>
        <v>0</v>
      </c>
      <c r="L22" s="88">
        <f>'DATOS -CUARTO'!AS22</f>
        <v>1</v>
      </c>
      <c r="M22" s="88">
        <f>'DATOS -CUARTO'!AT22</f>
        <v>0</v>
      </c>
      <c r="N22" s="88">
        <f>'DATOS -CUARTO'!AU22</f>
        <v>0</v>
      </c>
      <c r="O22" s="88">
        <f>'DATOS -CUARTO'!AV22</f>
        <v>1</v>
      </c>
      <c r="P22" s="88">
        <f>'DATOS -CUARTO'!AW22</f>
        <v>1</v>
      </c>
      <c r="Q22" s="88">
        <f>'DATOS -CUARTO'!AX22</f>
        <v>0</v>
      </c>
      <c r="R22" s="88">
        <f>'DATOS -CUARTO'!AY22</f>
        <v>0</v>
      </c>
      <c r="S22" s="88">
        <f>'DATOS -CUARTO'!AZ22</f>
        <v>1</v>
      </c>
      <c r="T22" s="91">
        <f>'DATOS -CUARTO'!BA22</f>
        <v>0</v>
      </c>
      <c r="U22" s="91">
        <f>'DATOS -CUARTO'!BB22</f>
        <v>0</v>
      </c>
      <c r="V22" s="91">
        <f>'DATOS -CUARTO'!BC22</f>
        <v>0</v>
      </c>
      <c r="W22" s="91">
        <f>'DATOS -CUARTO'!BD22</f>
        <v>0</v>
      </c>
      <c r="X22" s="91">
        <f>'DATOS -CUARTO'!BE22</f>
        <v>0</v>
      </c>
      <c r="Y22" s="91">
        <f>'DATOS -CUARTO'!BF22</f>
        <v>1</v>
      </c>
      <c r="Z22" s="91">
        <f>'DATOS -CUARTO'!BG22</f>
        <v>1</v>
      </c>
      <c r="AA22" s="94">
        <f>'DATOS -CUARTO'!BH22</f>
        <v>1</v>
      </c>
      <c r="AB22" s="94">
        <f>'DATOS -CUARTO'!BI22</f>
        <v>0</v>
      </c>
      <c r="AC22" s="94">
        <f>'DATOS -CUARTO'!BJ22</f>
        <v>1</v>
      </c>
      <c r="AD22" s="94">
        <f>'DATOS -CUARTO'!BK22</f>
        <v>0</v>
      </c>
      <c r="AE22" s="94">
        <f>'DATOS -CUARTO'!BL22</f>
        <v>0</v>
      </c>
      <c r="AF22" s="94">
        <f>'DATOS -CUARTO'!BM22</f>
        <v>0</v>
      </c>
      <c r="AG22" s="102">
        <f>'DATOS -CUARTO'!BN22</f>
        <v>1</v>
      </c>
      <c r="AH22" s="102">
        <f>'DATOS -CUARTO'!BO22</f>
        <v>0</v>
      </c>
      <c r="AI22" s="102">
        <f>'DATOS -CUARTO'!BP22</f>
        <v>1</v>
      </c>
      <c r="AJ22" s="102">
        <f>'DATOS -CUARTO'!BQ22</f>
        <v>1</v>
      </c>
      <c r="AK22" s="158">
        <f t="shared" si="0"/>
        <v>0</v>
      </c>
      <c r="AL22" s="158">
        <f t="shared" si="1"/>
        <v>0</v>
      </c>
      <c r="AM22" s="158">
        <f t="shared" si="2"/>
        <v>0</v>
      </c>
      <c r="AN22" s="158">
        <f t="shared" si="3"/>
        <v>0</v>
      </c>
      <c r="AO22" s="158">
        <f t="shared" si="4"/>
        <v>0</v>
      </c>
      <c r="AP22" s="158">
        <f t="shared" si="5"/>
        <v>0</v>
      </c>
      <c r="AQ22" s="158">
        <f t="shared" si="6"/>
        <v>0</v>
      </c>
      <c r="AR22" s="158">
        <f t="shared" si="7"/>
        <v>0</v>
      </c>
      <c r="AS22" s="158">
        <f t="shared" si="8"/>
        <v>0</v>
      </c>
      <c r="AT22" s="158">
        <f t="shared" si="9"/>
        <v>0</v>
      </c>
      <c r="AU22" s="158">
        <f t="shared" si="10"/>
        <v>0</v>
      </c>
      <c r="AV22" s="158">
        <f t="shared" si="11"/>
        <v>0</v>
      </c>
      <c r="AW22" s="159">
        <f t="shared" si="12"/>
        <v>1</v>
      </c>
      <c r="AX22" s="159">
        <f t="shared" si="13"/>
        <v>1.12415</v>
      </c>
      <c r="AY22" s="159">
        <f t="shared" si="14"/>
        <v>0</v>
      </c>
      <c r="AZ22" s="159">
        <f t="shared" si="15"/>
        <v>0</v>
      </c>
      <c r="BA22" s="159">
        <f t="shared" si="16"/>
        <v>2</v>
      </c>
      <c r="BB22" s="159">
        <f t="shared" si="17"/>
        <v>1.942896</v>
      </c>
      <c r="BC22" s="159">
        <f t="shared" si="18"/>
        <v>1</v>
      </c>
      <c r="BD22" s="159">
        <f t="shared" si="19"/>
        <v>1.021414</v>
      </c>
      <c r="BE22" s="160">
        <f t="shared" si="20"/>
        <v>0</v>
      </c>
      <c r="BF22" s="160">
        <f t="shared" si="21"/>
        <v>0</v>
      </c>
      <c r="BG22" s="160">
        <f t="shared" si="22"/>
        <v>0</v>
      </c>
      <c r="BH22" s="160">
        <f t="shared" si="23"/>
        <v>0</v>
      </c>
      <c r="BI22" s="160">
        <f t="shared" si="24"/>
        <v>1</v>
      </c>
      <c r="BJ22" s="160">
        <f t="shared" si="25"/>
        <v>0.79674</v>
      </c>
      <c r="BK22" s="160">
        <f t="shared" si="26"/>
        <v>1</v>
      </c>
      <c r="BL22" s="160">
        <f t="shared" si="27"/>
        <v>0.80188999999999999</v>
      </c>
      <c r="BM22" s="161">
        <f t="shared" si="28"/>
        <v>1</v>
      </c>
      <c r="BN22" s="161">
        <f t="shared" si="29"/>
        <v>1.52482685</v>
      </c>
      <c r="BO22" s="161">
        <f t="shared" si="30"/>
        <v>1</v>
      </c>
      <c r="BP22" s="161">
        <f t="shared" si="31"/>
        <v>1.4254114250000001</v>
      </c>
      <c r="BQ22" s="161">
        <f t="shared" si="32"/>
        <v>0</v>
      </c>
      <c r="BR22" s="161">
        <f t="shared" si="33"/>
        <v>0</v>
      </c>
      <c r="BS22" s="161">
        <f t="shared" si="34"/>
        <v>1</v>
      </c>
      <c r="BT22" s="161">
        <f t="shared" si="35"/>
        <v>1.1258699999999999</v>
      </c>
      <c r="BU22" s="162">
        <f t="shared" si="36"/>
        <v>2</v>
      </c>
      <c r="BV22" s="162">
        <f t="shared" si="37"/>
        <v>2.4826000000000001</v>
      </c>
      <c r="BW22" s="143">
        <f t="shared" si="38"/>
        <v>0</v>
      </c>
      <c r="BX22" s="91">
        <f t="shared" si="39"/>
        <v>0</v>
      </c>
      <c r="BY22" s="143">
        <f t="shared" si="40"/>
        <v>0</v>
      </c>
      <c r="BZ22" s="163">
        <f t="shared" si="41"/>
        <v>0</v>
      </c>
      <c r="CA22" s="91">
        <f t="shared" si="42"/>
        <v>0</v>
      </c>
      <c r="CB22" s="163">
        <f t="shared" si="43"/>
        <v>0</v>
      </c>
      <c r="CC22" s="88">
        <f t="shared" si="44"/>
        <v>1.12415</v>
      </c>
      <c r="CD22" s="164">
        <f t="shared" si="45"/>
        <v>0</v>
      </c>
      <c r="CE22" s="165">
        <f t="shared" si="46"/>
        <v>1.942896</v>
      </c>
      <c r="CF22" s="78">
        <f t="shared" si="47"/>
        <v>1.021414</v>
      </c>
      <c r="CG22" s="151">
        <f t="shared" si="48"/>
        <v>0</v>
      </c>
      <c r="CH22" s="165">
        <f t="shared" si="49"/>
        <v>0</v>
      </c>
      <c r="CI22" s="78">
        <f t="shared" si="50"/>
        <v>0.79674</v>
      </c>
      <c r="CJ22" s="91">
        <f t="shared" si="51"/>
        <v>0.80188999999999999</v>
      </c>
      <c r="CK22" s="166">
        <f t="shared" si="52"/>
        <v>1.52482685</v>
      </c>
      <c r="CL22" s="167">
        <f t="shared" si="53"/>
        <v>1.4254114250000001</v>
      </c>
      <c r="CM22" s="168">
        <f t="shared" si="54"/>
        <v>0</v>
      </c>
      <c r="CN22" s="88">
        <f t="shared" si="55"/>
        <v>1.1258699999999999</v>
      </c>
      <c r="CO22" s="169">
        <f t="shared" si="56"/>
        <v>2.4826000000000001</v>
      </c>
      <c r="CP22" s="170">
        <f t="shared" si="57"/>
        <v>12.245798275</v>
      </c>
      <c r="CQ22" s="170">
        <f t="shared" si="58"/>
        <v>37</v>
      </c>
      <c r="CR22" s="169">
        <f t="shared" si="59"/>
        <v>11</v>
      </c>
      <c r="CS22" s="169">
        <f t="shared" si="60"/>
        <v>22</v>
      </c>
      <c r="CT22" s="144" t="s">
        <v>162</v>
      </c>
      <c r="CU22" s="155">
        <f t="shared" si="61"/>
        <v>0</v>
      </c>
      <c r="CV22" s="155">
        <f t="shared" si="62"/>
        <v>4.0884600000000004</v>
      </c>
      <c r="CW22" s="155">
        <f t="shared" si="63"/>
        <v>1.59863</v>
      </c>
      <c r="CX22" s="155">
        <f t="shared" si="64"/>
        <v>2.9502382749999998</v>
      </c>
      <c r="CY22" s="155">
        <f t="shared" si="65"/>
        <v>3.6084700000000001</v>
      </c>
      <c r="CZ22" s="144" t="s">
        <v>162</v>
      </c>
      <c r="DA22" s="173">
        <f t="shared" si="66"/>
        <v>0</v>
      </c>
      <c r="DB22" s="173">
        <f t="shared" si="67"/>
        <v>0.333866352212143</v>
      </c>
      <c r="DC22" s="173">
        <f t="shared" si="68"/>
        <v>0.13054518489526601</v>
      </c>
      <c r="DD22" s="173">
        <f t="shared" si="69"/>
        <v>0.240918412074692</v>
      </c>
      <c r="DE22" s="173">
        <f t="shared" si="70"/>
        <v>0.29467005081789999</v>
      </c>
      <c r="DF22" s="144" t="s">
        <v>162</v>
      </c>
      <c r="DG22" s="173">
        <f t="shared" si="71"/>
        <v>0.24444444444444399</v>
      </c>
      <c r="DH22" s="173">
        <f t="shared" si="72"/>
        <v>0.48888888888888898</v>
      </c>
    </row>
    <row r="23" spans="1:112">
      <c r="A23" s="139">
        <v>15</v>
      </c>
      <c r="B23" s="144" t="s">
        <v>163</v>
      </c>
      <c r="C23" s="141" t="s">
        <v>25</v>
      </c>
      <c r="D23" s="78">
        <f>'DATOS -CUARTO'!AK23</f>
        <v>1</v>
      </c>
      <c r="E23" s="78">
        <f>'DATOS -CUARTO'!AL23</f>
        <v>1</v>
      </c>
      <c r="F23" s="78">
        <f>'DATOS -CUARTO'!AM23</f>
        <v>1</v>
      </c>
      <c r="G23" s="78">
        <f>'DATOS -CUARTO'!AN23</f>
        <v>1</v>
      </c>
      <c r="H23" s="78">
        <f>'DATOS -CUARTO'!AO23</f>
        <v>1</v>
      </c>
      <c r="I23" s="78">
        <f>'DATOS -CUARTO'!AP23</f>
        <v>1</v>
      </c>
      <c r="J23" s="78">
        <f>'DATOS -CUARTO'!AQ23</f>
        <v>1</v>
      </c>
      <c r="K23" s="88">
        <f>'DATOS -CUARTO'!AR23</f>
        <v>0</v>
      </c>
      <c r="L23" s="88">
        <f>'DATOS -CUARTO'!AS23</f>
        <v>1</v>
      </c>
      <c r="M23" s="88">
        <f>'DATOS -CUARTO'!AT23</f>
        <v>1</v>
      </c>
      <c r="N23" s="88">
        <f>'DATOS -CUARTO'!AU23</f>
        <v>0</v>
      </c>
      <c r="O23" s="88">
        <f>'DATOS -CUARTO'!AV23</f>
        <v>1</v>
      </c>
      <c r="P23" s="88">
        <f>'DATOS -CUARTO'!AW23</f>
        <v>1</v>
      </c>
      <c r="Q23" s="88">
        <f>'DATOS -CUARTO'!AX23</f>
        <v>0</v>
      </c>
      <c r="R23" s="88">
        <f>'DATOS -CUARTO'!AY23</f>
        <v>1</v>
      </c>
      <c r="S23" s="88">
        <f>'DATOS -CUARTO'!AZ23</f>
        <v>1</v>
      </c>
      <c r="T23" s="91">
        <f>'DATOS -CUARTO'!BA23</f>
        <v>0</v>
      </c>
      <c r="U23" s="91">
        <f>'DATOS -CUARTO'!BB23</f>
        <v>1</v>
      </c>
      <c r="V23" s="91">
        <f>'DATOS -CUARTO'!BC23</f>
        <v>1</v>
      </c>
      <c r="W23" s="91">
        <f>'DATOS -CUARTO'!BD23</f>
        <v>1</v>
      </c>
      <c r="X23" s="91">
        <f>'DATOS -CUARTO'!BE23</f>
        <v>1</v>
      </c>
      <c r="Y23" s="91">
        <f>'DATOS -CUARTO'!BF23</f>
        <v>1</v>
      </c>
      <c r="Z23" s="91">
        <f>'DATOS -CUARTO'!BG23</f>
        <v>0</v>
      </c>
      <c r="AA23" s="94">
        <f>'DATOS -CUARTO'!BH23</f>
        <v>1</v>
      </c>
      <c r="AB23" s="94">
        <f>'DATOS -CUARTO'!BI23</f>
        <v>1</v>
      </c>
      <c r="AC23" s="94">
        <f>'DATOS -CUARTO'!BJ23</f>
        <v>1</v>
      </c>
      <c r="AD23" s="94">
        <f>'DATOS -CUARTO'!BK23</f>
        <v>1</v>
      </c>
      <c r="AE23" s="94">
        <f>'DATOS -CUARTO'!BL23</f>
        <v>0</v>
      </c>
      <c r="AF23" s="94">
        <f>'DATOS -CUARTO'!BM23</f>
        <v>1</v>
      </c>
      <c r="AG23" s="102">
        <f>'DATOS -CUARTO'!BN23</f>
        <v>1</v>
      </c>
      <c r="AH23" s="102">
        <f>'DATOS -CUARTO'!BO23</f>
        <v>1</v>
      </c>
      <c r="AI23" s="102">
        <f>'DATOS -CUARTO'!BP23</f>
        <v>1</v>
      </c>
      <c r="AJ23" s="102">
        <f>'DATOS -CUARTO'!BQ23</f>
        <v>0</v>
      </c>
      <c r="AK23" s="158">
        <f t="shared" si="0"/>
        <v>1</v>
      </c>
      <c r="AL23" s="158">
        <f t="shared" si="1"/>
        <v>1.12415</v>
      </c>
      <c r="AM23" s="158">
        <f t="shared" si="2"/>
        <v>2</v>
      </c>
      <c r="AN23" s="158">
        <f t="shared" si="3"/>
        <v>2.2013600000000002</v>
      </c>
      <c r="AO23" s="158">
        <f t="shared" si="4"/>
        <v>1</v>
      </c>
      <c r="AP23" s="158">
        <f t="shared" si="5"/>
        <v>1.6495770000000001</v>
      </c>
      <c r="AQ23" s="158">
        <f t="shared" si="6"/>
        <v>1</v>
      </c>
      <c r="AR23" s="158">
        <f t="shared" si="7"/>
        <v>1.6583374</v>
      </c>
      <c r="AS23" s="158">
        <f t="shared" si="8"/>
        <v>1</v>
      </c>
      <c r="AT23" s="158">
        <f t="shared" si="9"/>
        <v>1.6587874499999999</v>
      </c>
      <c r="AU23" s="158">
        <f t="shared" si="10"/>
        <v>1</v>
      </c>
      <c r="AV23" s="158">
        <f t="shared" si="11"/>
        <v>1.6782674</v>
      </c>
      <c r="AW23" s="159">
        <f t="shared" si="12"/>
        <v>1</v>
      </c>
      <c r="AX23" s="159">
        <f t="shared" si="13"/>
        <v>1.12415</v>
      </c>
      <c r="AY23" s="159">
        <f t="shared" si="14"/>
        <v>1</v>
      </c>
      <c r="AZ23" s="159">
        <f t="shared" si="15"/>
        <v>1.1006800000000001</v>
      </c>
      <c r="BA23" s="159">
        <f t="shared" si="16"/>
        <v>2</v>
      </c>
      <c r="BB23" s="159">
        <f t="shared" si="17"/>
        <v>1.942896</v>
      </c>
      <c r="BC23" s="159">
        <f t="shared" si="18"/>
        <v>2</v>
      </c>
      <c r="BD23" s="159">
        <f t="shared" si="19"/>
        <v>2.0428280000000001</v>
      </c>
      <c r="BE23" s="160">
        <f t="shared" si="20"/>
        <v>2</v>
      </c>
      <c r="BF23" s="160">
        <f t="shared" si="21"/>
        <v>2.5397180000000001</v>
      </c>
      <c r="BG23" s="160">
        <f t="shared" si="22"/>
        <v>2</v>
      </c>
      <c r="BH23" s="160">
        <f t="shared" si="23"/>
        <v>2.4202819999999998</v>
      </c>
      <c r="BI23" s="160">
        <f t="shared" si="24"/>
        <v>1</v>
      </c>
      <c r="BJ23" s="160">
        <f t="shared" si="25"/>
        <v>0.79674</v>
      </c>
      <c r="BK23" s="160">
        <f t="shared" si="26"/>
        <v>0</v>
      </c>
      <c r="BL23" s="160">
        <f t="shared" si="27"/>
        <v>0</v>
      </c>
      <c r="BM23" s="161">
        <f t="shared" si="28"/>
        <v>2</v>
      </c>
      <c r="BN23" s="161">
        <f t="shared" si="29"/>
        <v>3.0496536999999999</v>
      </c>
      <c r="BO23" s="161">
        <f t="shared" si="30"/>
        <v>2</v>
      </c>
      <c r="BP23" s="161">
        <f t="shared" si="31"/>
        <v>2.8508228500000001</v>
      </c>
      <c r="BQ23" s="161">
        <f t="shared" si="32"/>
        <v>1</v>
      </c>
      <c r="BR23" s="161">
        <f t="shared" si="33"/>
        <v>1.1547487000000001</v>
      </c>
      <c r="BS23" s="161">
        <f t="shared" si="34"/>
        <v>2</v>
      </c>
      <c r="BT23" s="161">
        <f t="shared" si="35"/>
        <v>2.2517399999999999</v>
      </c>
      <c r="BU23" s="162">
        <f t="shared" si="36"/>
        <v>1</v>
      </c>
      <c r="BV23" s="162">
        <f t="shared" si="37"/>
        <v>1.2413000000000001</v>
      </c>
      <c r="BW23" s="143">
        <f t="shared" si="38"/>
        <v>1.12415</v>
      </c>
      <c r="BX23" s="91">
        <f t="shared" si="39"/>
        <v>2.2013600000000002</v>
      </c>
      <c r="BY23" s="143">
        <f t="shared" si="40"/>
        <v>1.6495770000000001</v>
      </c>
      <c r="BZ23" s="163">
        <f t="shared" si="41"/>
        <v>1.6583374</v>
      </c>
      <c r="CA23" s="91">
        <f t="shared" si="42"/>
        <v>1.6587874499999999</v>
      </c>
      <c r="CB23" s="163">
        <f t="shared" si="43"/>
        <v>1.6782674</v>
      </c>
      <c r="CC23" s="88">
        <f t="shared" si="44"/>
        <v>1.12415</v>
      </c>
      <c r="CD23" s="164">
        <f t="shared" si="45"/>
        <v>1.1006800000000001</v>
      </c>
      <c r="CE23" s="165">
        <f t="shared" si="46"/>
        <v>1.942896</v>
      </c>
      <c r="CF23" s="78">
        <f t="shared" si="47"/>
        <v>2.0428280000000001</v>
      </c>
      <c r="CG23" s="151">
        <f t="shared" si="48"/>
        <v>2.5397180000000001</v>
      </c>
      <c r="CH23" s="165">
        <f t="shared" si="49"/>
        <v>2.4202819999999998</v>
      </c>
      <c r="CI23" s="78">
        <f t="shared" si="50"/>
        <v>0.79674</v>
      </c>
      <c r="CJ23" s="91">
        <f t="shared" si="51"/>
        <v>0</v>
      </c>
      <c r="CK23" s="166">
        <f t="shared" si="52"/>
        <v>3.0496536999999999</v>
      </c>
      <c r="CL23" s="167">
        <f t="shared" si="53"/>
        <v>2.8508228500000001</v>
      </c>
      <c r="CM23" s="168">
        <f t="shared" si="54"/>
        <v>1.1547487000000001</v>
      </c>
      <c r="CN23" s="88">
        <f t="shared" si="55"/>
        <v>2.2517399999999999</v>
      </c>
      <c r="CO23" s="169">
        <f t="shared" si="56"/>
        <v>1.2413000000000001</v>
      </c>
      <c r="CP23" s="170">
        <f t="shared" si="57"/>
        <v>32.486038499999999</v>
      </c>
      <c r="CQ23" s="170">
        <f t="shared" si="58"/>
        <v>2</v>
      </c>
      <c r="CR23" s="169">
        <f t="shared" si="59"/>
        <v>26</v>
      </c>
      <c r="CS23" s="169">
        <f t="shared" si="60"/>
        <v>7</v>
      </c>
      <c r="CT23" s="144" t="s">
        <v>163</v>
      </c>
      <c r="CU23" s="155">
        <f t="shared" si="61"/>
        <v>9.9704792500000003</v>
      </c>
      <c r="CV23" s="155">
        <f t="shared" si="62"/>
        <v>6.2105540000000001</v>
      </c>
      <c r="CW23" s="155">
        <f t="shared" si="63"/>
        <v>5.7567399999999997</v>
      </c>
      <c r="CX23" s="155">
        <f t="shared" si="64"/>
        <v>7.0552252500000003</v>
      </c>
      <c r="CY23" s="155">
        <f t="shared" si="65"/>
        <v>3.4930400000000001</v>
      </c>
      <c r="CZ23" s="144" t="s">
        <v>163</v>
      </c>
      <c r="DA23" s="173">
        <f t="shared" si="66"/>
        <v>0.306915823238958</v>
      </c>
      <c r="DB23" s="173">
        <f t="shared" si="67"/>
        <v>0.19117609554024301</v>
      </c>
      <c r="DC23" s="173">
        <f t="shared" si="68"/>
        <v>0.177206586761879</v>
      </c>
      <c r="DD23" s="173">
        <f t="shared" si="69"/>
        <v>0.21717714980852501</v>
      </c>
      <c r="DE23" s="173">
        <f t="shared" si="70"/>
        <v>0.107524344650395</v>
      </c>
      <c r="DF23" s="144" t="s">
        <v>163</v>
      </c>
      <c r="DG23" s="173">
        <f t="shared" si="71"/>
        <v>0.57777777777777795</v>
      </c>
      <c r="DH23" s="173">
        <f t="shared" si="72"/>
        <v>0.155555555555556</v>
      </c>
    </row>
    <row r="24" spans="1:112">
      <c r="A24" s="139">
        <v>16</v>
      </c>
      <c r="B24" s="144" t="s">
        <v>164</v>
      </c>
      <c r="C24" s="141" t="s">
        <v>25</v>
      </c>
      <c r="D24" s="78">
        <f>'DATOS -CUARTO'!AK24</f>
        <v>1</v>
      </c>
      <c r="E24" s="78">
        <f>'DATOS -CUARTO'!AL24</f>
        <v>0</v>
      </c>
      <c r="F24" s="78">
        <f>'DATOS -CUARTO'!AM24</f>
        <v>0</v>
      </c>
      <c r="G24" s="78">
        <f>'DATOS -CUARTO'!AN24</f>
        <v>0</v>
      </c>
      <c r="H24" s="78">
        <f>'DATOS -CUARTO'!AO24</f>
        <v>0</v>
      </c>
      <c r="I24" s="78">
        <f>'DATOS -CUARTO'!AP24</f>
        <v>1</v>
      </c>
      <c r="J24" s="78">
        <f>'DATOS -CUARTO'!AQ24</f>
        <v>0</v>
      </c>
      <c r="K24" s="88">
        <f>'DATOS -CUARTO'!AR24</f>
        <v>0</v>
      </c>
      <c r="L24" s="88">
        <f>'DATOS -CUARTO'!AS24</f>
        <v>1</v>
      </c>
      <c r="M24" s="88">
        <f>'DATOS -CUARTO'!AT24</f>
        <v>0</v>
      </c>
      <c r="N24" s="88">
        <f>'DATOS -CUARTO'!AU24</f>
        <v>0</v>
      </c>
      <c r="O24" s="88">
        <f>'DATOS -CUARTO'!AV24</f>
        <v>0</v>
      </c>
      <c r="P24" s="88">
        <f>'DATOS -CUARTO'!AW24</f>
        <v>0</v>
      </c>
      <c r="Q24" s="88">
        <f>'DATOS -CUARTO'!AX24</f>
        <v>0</v>
      </c>
      <c r="R24" s="88">
        <f>'DATOS -CUARTO'!AY24</f>
        <v>0</v>
      </c>
      <c r="S24" s="88">
        <f>'DATOS -CUARTO'!AZ24</f>
        <v>1</v>
      </c>
      <c r="T24" s="91">
        <f>'DATOS -CUARTO'!BA24</f>
        <v>0</v>
      </c>
      <c r="U24" s="91">
        <f>'DATOS -CUARTO'!BB24</f>
        <v>0</v>
      </c>
      <c r="V24" s="91">
        <f>'DATOS -CUARTO'!BC24</f>
        <v>0</v>
      </c>
      <c r="W24" s="91">
        <f>'DATOS -CUARTO'!BD24</f>
        <v>1</v>
      </c>
      <c r="X24" s="91">
        <f>'DATOS -CUARTO'!BE24</f>
        <v>1</v>
      </c>
      <c r="Y24" s="91">
        <f>'DATOS -CUARTO'!BF24</f>
        <v>1</v>
      </c>
      <c r="Z24" s="91">
        <f>'DATOS -CUARTO'!BG24</f>
        <v>0</v>
      </c>
      <c r="AA24" s="94">
        <f>'DATOS -CUARTO'!BH24</f>
        <v>0</v>
      </c>
      <c r="AB24" s="94">
        <f>'DATOS -CUARTO'!BI24</f>
        <v>0</v>
      </c>
      <c r="AC24" s="94">
        <f>'DATOS -CUARTO'!BJ24</f>
        <v>0</v>
      </c>
      <c r="AD24" s="94">
        <f>'DATOS -CUARTO'!BK24</f>
        <v>1</v>
      </c>
      <c r="AE24" s="94">
        <f>'DATOS -CUARTO'!BL24</f>
        <v>0</v>
      </c>
      <c r="AF24" s="94">
        <f>'DATOS -CUARTO'!BM24</f>
        <v>0</v>
      </c>
      <c r="AG24" s="102">
        <f>'DATOS -CUARTO'!BN24</f>
        <v>1</v>
      </c>
      <c r="AH24" s="102">
        <f>'DATOS -CUARTO'!BO24</f>
        <v>0</v>
      </c>
      <c r="AI24" s="102">
        <f>'DATOS -CUARTO'!BP24</f>
        <v>0</v>
      </c>
      <c r="AJ24" s="102">
        <f>'DATOS -CUARTO'!BQ24</f>
        <v>0</v>
      </c>
      <c r="AK24" s="158">
        <f t="shared" si="0"/>
        <v>1</v>
      </c>
      <c r="AL24" s="158">
        <f t="shared" si="1"/>
        <v>1.12415</v>
      </c>
      <c r="AM24" s="158">
        <f t="shared" si="2"/>
        <v>0</v>
      </c>
      <c r="AN24" s="158">
        <f t="shared" si="3"/>
        <v>0</v>
      </c>
      <c r="AO24" s="158">
        <f t="shared" si="4"/>
        <v>0</v>
      </c>
      <c r="AP24" s="158">
        <f t="shared" si="5"/>
        <v>0</v>
      </c>
      <c r="AQ24" s="158">
        <f t="shared" si="6"/>
        <v>0</v>
      </c>
      <c r="AR24" s="158">
        <f t="shared" si="7"/>
        <v>0</v>
      </c>
      <c r="AS24" s="158">
        <f t="shared" si="8"/>
        <v>1</v>
      </c>
      <c r="AT24" s="158">
        <f t="shared" si="9"/>
        <v>1.6587874499999999</v>
      </c>
      <c r="AU24" s="158">
        <f t="shared" si="10"/>
        <v>0</v>
      </c>
      <c r="AV24" s="158">
        <f t="shared" si="11"/>
        <v>0</v>
      </c>
      <c r="AW24" s="159">
        <f t="shared" si="12"/>
        <v>1</v>
      </c>
      <c r="AX24" s="159">
        <f t="shared" si="13"/>
        <v>1.12415</v>
      </c>
      <c r="AY24" s="159">
        <f t="shared" si="14"/>
        <v>0</v>
      </c>
      <c r="AZ24" s="159">
        <f t="shared" si="15"/>
        <v>0</v>
      </c>
      <c r="BA24" s="159">
        <f t="shared" si="16"/>
        <v>0</v>
      </c>
      <c r="BB24" s="159">
        <f t="shared" si="17"/>
        <v>0</v>
      </c>
      <c r="BC24" s="159">
        <f t="shared" si="18"/>
        <v>1</v>
      </c>
      <c r="BD24" s="159">
        <f t="shared" si="19"/>
        <v>1.021414</v>
      </c>
      <c r="BE24" s="160">
        <f t="shared" si="20"/>
        <v>0</v>
      </c>
      <c r="BF24" s="160">
        <f t="shared" si="21"/>
        <v>0</v>
      </c>
      <c r="BG24" s="160">
        <f t="shared" si="22"/>
        <v>2</v>
      </c>
      <c r="BH24" s="160">
        <f t="shared" si="23"/>
        <v>2.4202819999999998</v>
      </c>
      <c r="BI24" s="160">
        <f t="shared" si="24"/>
        <v>1</v>
      </c>
      <c r="BJ24" s="160">
        <f t="shared" si="25"/>
        <v>0.79674</v>
      </c>
      <c r="BK24" s="160">
        <f t="shared" si="26"/>
        <v>0</v>
      </c>
      <c r="BL24" s="160">
        <f t="shared" si="27"/>
        <v>0</v>
      </c>
      <c r="BM24" s="161">
        <f t="shared" si="28"/>
        <v>0</v>
      </c>
      <c r="BN24" s="161">
        <f t="shared" si="29"/>
        <v>0</v>
      </c>
      <c r="BO24" s="161">
        <f t="shared" si="30"/>
        <v>1</v>
      </c>
      <c r="BP24" s="161">
        <f t="shared" si="31"/>
        <v>1.4254114250000001</v>
      </c>
      <c r="BQ24" s="161">
        <f t="shared" si="32"/>
        <v>0</v>
      </c>
      <c r="BR24" s="161">
        <f t="shared" si="33"/>
        <v>0</v>
      </c>
      <c r="BS24" s="161">
        <f t="shared" si="34"/>
        <v>1</v>
      </c>
      <c r="BT24" s="161">
        <f t="shared" si="35"/>
        <v>1.1258699999999999</v>
      </c>
      <c r="BU24" s="162">
        <f t="shared" si="36"/>
        <v>0</v>
      </c>
      <c r="BV24" s="162">
        <f t="shared" si="37"/>
        <v>0</v>
      </c>
      <c r="BW24" s="143">
        <f t="shared" si="38"/>
        <v>1.12415</v>
      </c>
      <c r="BX24" s="91">
        <f t="shared" si="39"/>
        <v>0</v>
      </c>
      <c r="BY24" s="143">
        <f t="shared" si="40"/>
        <v>0</v>
      </c>
      <c r="BZ24" s="163">
        <f t="shared" si="41"/>
        <v>0</v>
      </c>
      <c r="CA24" s="91">
        <f t="shared" si="42"/>
        <v>1.6587874499999999</v>
      </c>
      <c r="CB24" s="163">
        <f t="shared" si="43"/>
        <v>0</v>
      </c>
      <c r="CC24" s="88">
        <f t="shared" si="44"/>
        <v>1.12415</v>
      </c>
      <c r="CD24" s="164">
        <f t="shared" si="45"/>
        <v>0</v>
      </c>
      <c r="CE24" s="165">
        <f t="shared" si="46"/>
        <v>0</v>
      </c>
      <c r="CF24" s="78">
        <f t="shared" si="47"/>
        <v>1.021414</v>
      </c>
      <c r="CG24" s="151">
        <f t="shared" si="48"/>
        <v>0</v>
      </c>
      <c r="CH24" s="165">
        <f t="shared" si="49"/>
        <v>2.4202819999999998</v>
      </c>
      <c r="CI24" s="78">
        <f t="shared" si="50"/>
        <v>0.79674</v>
      </c>
      <c r="CJ24" s="91">
        <f t="shared" si="51"/>
        <v>0</v>
      </c>
      <c r="CK24" s="166">
        <f t="shared" si="52"/>
        <v>0</v>
      </c>
      <c r="CL24" s="167">
        <f t="shared" si="53"/>
        <v>1.4254114250000001</v>
      </c>
      <c r="CM24" s="168">
        <f t="shared" si="54"/>
        <v>0</v>
      </c>
      <c r="CN24" s="88">
        <f t="shared" si="55"/>
        <v>1.1258699999999999</v>
      </c>
      <c r="CO24" s="169">
        <f t="shared" si="56"/>
        <v>0</v>
      </c>
      <c r="CP24" s="170">
        <f t="shared" si="57"/>
        <v>10.696804875</v>
      </c>
      <c r="CQ24" s="170">
        <f t="shared" si="58"/>
        <v>38</v>
      </c>
      <c r="CR24" s="169">
        <f t="shared" si="59"/>
        <v>9</v>
      </c>
      <c r="CS24" s="169">
        <f t="shared" si="60"/>
        <v>24</v>
      </c>
      <c r="CT24" s="144" t="s">
        <v>164</v>
      </c>
      <c r="CU24" s="155">
        <f t="shared" si="61"/>
        <v>2.7829374499999999</v>
      </c>
      <c r="CV24" s="155">
        <f t="shared" si="62"/>
        <v>2.1455639999999998</v>
      </c>
      <c r="CW24" s="155">
        <f t="shared" si="63"/>
        <v>3.217022</v>
      </c>
      <c r="CX24" s="155">
        <f t="shared" si="64"/>
        <v>1.4254114250000001</v>
      </c>
      <c r="CY24" s="155">
        <f t="shared" si="65"/>
        <v>1.1258699999999999</v>
      </c>
      <c r="CZ24" s="144" t="s">
        <v>164</v>
      </c>
      <c r="DA24" s="173">
        <f t="shared" si="66"/>
        <v>0.26016530006115501</v>
      </c>
      <c r="DB24" s="173">
        <f t="shared" si="67"/>
        <v>0.200579895124992</v>
      </c>
      <c r="DC24" s="173">
        <f t="shared" si="68"/>
        <v>0.300746067409218</v>
      </c>
      <c r="DD24" s="173">
        <f t="shared" si="69"/>
        <v>0.133255812521307</v>
      </c>
      <c r="DE24" s="173">
        <f t="shared" si="70"/>
        <v>0.105252924883329</v>
      </c>
      <c r="DF24" s="144" t="s">
        <v>164</v>
      </c>
      <c r="DG24" s="173">
        <f t="shared" si="71"/>
        <v>0.2</v>
      </c>
      <c r="DH24" s="173">
        <f t="shared" si="72"/>
        <v>0.53333333333333299</v>
      </c>
    </row>
    <row r="25" spans="1:112">
      <c r="A25" s="139">
        <v>17</v>
      </c>
      <c r="B25" s="144" t="s">
        <v>165</v>
      </c>
      <c r="C25" s="141" t="s">
        <v>25</v>
      </c>
      <c r="D25" s="78">
        <f>'DATOS -CUARTO'!AK25</f>
        <v>0</v>
      </c>
      <c r="E25" s="78">
        <f>'DATOS -CUARTO'!AL25</f>
        <v>1</v>
      </c>
      <c r="F25" s="78">
        <f>'DATOS -CUARTO'!AM25</f>
        <v>0</v>
      </c>
      <c r="G25" s="78">
        <f>'DATOS -CUARTO'!AN25</f>
        <v>1</v>
      </c>
      <c r="H25" s="78">
        <f>'DATOS -CUARTO'!AO25</f>
        <v>0</v>
      </c>
      <c r="I25" s="78">
        <f>'DATOS -CUARTO'!AP25</f>
        <v>1</v>
      </c>
      <c r="J25" s="78">
        <f>'DATOS -CUARTO'!AQ25</f>
        <v>1</v>
      </c>
      <c r="K25" s="88">
        <f>'DATOS -CUARTO'!AR25</f>
        <v>0</v>
      </c>
      <c r="L25" s="88">
        <f>'DATOS -CUARTO'!AS25</f>
        <v>1</v>
      </c>
      <c r="M25" s="88">
        <f>'DATOS -CUARTO'!AT25</f>
        <v>1</v>
      </c>
      <c r="N25" s="88">
        <f>'DATOS -CUARTO'!AU25</f>
        <v>1</v>
      </c>
      <c r="O25" s="88">
        <f>'DATOS -CUARTO'!AV25</f>
        <v>1</v>
      </c>
      <c r="P25" s="88">
        <f>'DATOS -CUARTO'!AW25</f>
        <v>1</v>
      </c>
      <c r="Q25" s="88">
        <f>'DATOS -CUARTO'!AX25</f>
        <v>1</v>
      </c>
      <c r="R25" s="88">
        <f>'DATOS -CUARTO'!AY25</f>
        <v>0</v>
      </c>
      <c r="S25" s="88">
        <f>'DATOS -CUARTO'!AZ25</f>
        <v>0</v>
      </c>
      <c r="T25" s="91">
        <f>'DATOS -CUARTO'!BA25</f>
        <v>1</v>
      </c>
      <c r="U25" s="91">
        <f>'DATOS -CUARTO'!BB25</f>
        <v>0</v>
      </c>
      <c r="V25" s="91">
        <f>'DATOS -CUARTO'!BC25</f>
        <v>1</v>
      </c>
      <c r="W25" s="91">
        <f>'DATOS -CUARTO'!BD25</f>
        <v>1</v>
      </c>
      <c r="X25" s="91">
        <f>'DATOS -CUARTO'!BE25</f>
        <v>1</v>
      </c>
      <c r="Y25" s="91">
        <f>'DATOS -CUARTO'!BF25</f>
        <v>1</v>
      </c>
      <c r="Z25" s="91">
        <f>'DATOS -CUARTO'!BG25</f>
        <v>0</v>
      </c>
      <c r="AA25" s="94">
        <f>'DATOS -CUARTO'!BH25</f>
        <v>1</v>
      </c>
      <c r="AB25" s="94">
        <f>'DATOS -CUARTO'!BI25</f>
        <v>1</v>
      </c>
      <c r="AC25" s="94">
        <f>'DATOS -CUARTO'!BJ25</f>
        <v>0</v>
      </c>
      <c r="AD25" s="94">
        <f>'DATOS -CUARTO'!BK25</f>
        <v>0</v>
      </c>
      <c r="AE25" s="94">
        <f>'DATOS -CUARTO'!BL25</f>
        <v>0</v>
      </c>
      <c r="AF25" s="94">
        <f>'DATOS -CUARTO'!BM25</f>
        <v>1</v>
      </c>
      <c r="AG25" s="102">
        <f>'DATOS -CUARTO'!BN25</f>
        <v>0</v>
      </c>
      <c r="AH25" s="102">
        <f>'DATOS -CUARTO'!BO25</f>
        <v>1</v>
      </c>
      <c r="AI25" s="102">
        <f>'DATOS -CUARTO'!BP25</f>
        <v>0</v>
      </c>
      <c r="AJ25" s="102">
        <f>'DATOS -CUARTO'!BQ25</f>
        <v>0</v>
      </c>
      <c r="AK25" s="158">
        <f t="shared" si="0"/>
        <v>0</v>
      </c>
      <c r="AL25" s="158">
        <f t="shared" si="1"/>
        <v>0</v>
      </c>
      <c r="AM25" s="158">
        <f t="shared" si="2"/>
        <v>1</v>
      </c>
      <c r="AN25" s="158">
        <f t="shared" si="3"/>
        <v>1.1006800000000001</v>
      </c>
      <c r="AO25" s="158">
        <f t="shared" si="4"/>
        <v>1</v>
      </c>
      <c r="AP25" s="158">
        <f t="shared" si="5"/>
        <v>1.6495770000000001</v>
      </c>
      <c r="AQ25" s="158">
        <f t="shared" si="6"/>
        <v>0</v>
      </c>
      <c r="AR25" s="158">
        <f t="shared" si="7"/>
        <v>0</v>
      </c>
      <c r="AS25" s="158">
        <f t="shared" si="8"/>
        <v>1</v>
      </c>
      <c r="AT25" s="158">
        <f t="shared" si="9"/>
        <v>1.6587874499999999</v>
      </c>
      <c r="AU25" s="158">
        <f t="shared" si="10"/>
        <v>1</v>
      </c>
      <c r="AV25" s="158">
        <f t="shared" si="11"/>
        <v>1.6782674</v>
      </c>
      <c r="AW25" s="159">
        <f t="shared" si="12"/>
        <v>1</v>
      </c>
      <c r="AX25" s="159">
        <f t="shared" si="13"/>
        <v>1.12415</v>
      </c>
      <c r="AY25" s="159">
        <f t="shared" si="14"/>
        <v>2</v>
      </c>
      <c r="AZ25" s="159">
        <f t="shared" si="15"/>
        <v>2.2013600000000002</v>
      </c>
      <c r="BA25" s="159">
        <f t="shared" si="16"/>
        <v>2</v>
      </c>
      <c r="BB25" s="159">
        <f t="shared" si="17"/>
        <v>1.942896</v>
      </c>
      <c r="BC25" s="159">
        <f t="shared" si="18"/>
        <v>1</v>
      </c>
      <c r="BD25" s="159">
        <f t="shared" si="19"/>
        <v>1.021414</v>
      </c>
      <c r="BE25" s="160">
        <f t="shared" si="20"/>
        <v>2</v>
      </c>
      <c r="BF25" s="160">
        <f t="shared" si="21"/>
        <v>2.5397180000000001</v>
      </c>
      <c r="BG25" s="160">
        <f t="shared" si="22"/>
        <v>2</v>
      </c>
      <c r="BH25" s="160">
        <f t="shared" si="23"/>
        <v>2.4202819999999998</v>
      </c>
      <c r="BI25" s="160">
        <f t="shared" si="24"/>
        <v>1</v>
      </c>
      <c r="BJ25" s="160">
        <f t="shared" si="25"/>
        <v>0.79674</v>
      </c>
      <c r="BK25" s="160">
        <f t="shared" si="26"/>
        <v>0</v>
      </c>
      <c r="BL25" s="160">
        <f t="shared" si="27"/>
        <v>0</v>
      </c>
      <c r="BM25" s="161">
        <f t="shared" si="28"/>
        <v>2</v>
      </c>
      <c r="BN25" s="161">
        <f t="shared" si="29"/>
        <v>3.0496536999999999</v>
      </c>
      <c r="BO25" s="161">
        <f t="shared" si="30"/>
        <v>0</v>
      </c>
      <c r="BP25" s="161">
        <f t="shared" si="31"/>
        <v>0</v>
      </c>
      <c r="BQ25" s="161">
        <f t="shared" si="32"/>
        <v>1</v>
      </c>
      <c r="BR25" s="161">
        <f t="shared" si="33"/>
        <v>1.1547487000000001</v>
      </c>
      <c r="BS25" s="161">
        <f t="shared" si="34"/>
        <v>1</v>
      </c>
      <c r="BT25" s="161">
        <f t="shared" si="35"/>
        <v>1.1258699999999999</v>
      </c>
      <c r="BU25" s="162">
        <f t="shared" si="36"/>
        <v>0</v>
      </c>
      <c r="BV25" s="162">
        <f t="shared" si="37"/>
        <v>0</v>
      </c>
      <c r="BW25" s="143">
        <f t="shared" si="38"/>
        <v>0</v>
      </c>
      <c r="BX25" s="91">
        <f t="shared" si="39"/>
        <v>1.1006800000000001</v>
      </c>
      <c r="BY25" s="143">
        <f t="shared" si="40"/>
        <v>1.6495770000000001</v>
      </c>
      <c r="BZ25" s="163">
        <f t="shared" si="41"/>
        <v>0</v>
      </c>
      <c r="CA25" s="91">
        <f t="shared" si="42"/>
        <v>1.6587874499999999</v>
      </c>
      <c r="CB25" s="163">
        <f t="shared" si="43"/>
        <v>1.6782674</v>
      </c>
      <c r="CC25" s="88">
        <f t="shared" si="44"/>
        <v>1.12415</v>
      </c>
      <c r="CD25" s="164">
        <f t="shared" si="45"/>
        <v>2.2013600000000002</v>
      </c>
      <c r="CE25" s="165">
        <f t="shared" si="46"/>
        <v>1.942896</v>
      </c>
      <c r="CF25" s="78">
        <f t="shared" si="47"/>
        <v>1.021414</v>
      </c>
      <c r="CG25" s="151">
        <f t="shared" si="48"/>
        <v>2.5397180000000001</v>
      </c>
      <c r="CH25" s="165">
        <f t="shared" si="49"/>
        <v>2.4202819999999998</v>
      </c>
      <c r="CI25" s="78">
        <f t="shared" si="50"/>
        <v>0.79674</v>
      </c>
      <c r="CJ25" s="91">
        <f t="shared" si="51"/>
        <v>0</v>
      </c>
      <c r="CK25" s="166">
        <f t="shared" si="52"/>
        <v>3.0496536999999999</v>
      </c>
      <c r="CL25" s="167">
        <f t="shared" si="53"/>
        <v>0</v>
      </c>
      <c r="CM25" s="168">
        <f t="shared" si="54"/>
        <v>1.1547487000000001</v>
      </c>
      <c r="CN25" s="88">
        <f t="shared" si="55"/>
        <v>1.1258699999999999</v>
      </c>
      <c r="CO25" s="169">
        <f t="shared" si="56"/>
        <v>0</v>
      </c>
      <c r="CP25" s="170">
        <f t="shared" si="57"/>
        <v>23.46414425</v>
      </c>
      <c r="CQ25" s="170">
        <f t="shared" si="58"/>
        <v>14</v>
      </c>
      <c r="CR25" s="169">
        <f t="shared" si="59"/>
        <v>19</v>
      </c>
      <c r="CS25" s="169">
        <f t="shared" si="60"/>
        <v>14</v>
      </c>
      <c r="CT25" s="144" t="s">
        <v>165</v>
      </c>
      <c r="CU25" s="155">
        <f t="shared" si="61"/>
        <v>6.0873118499999999</v>
      </c>
      <c r="CV25" s="155">
        <f t="shared" si="62"/>
        <v>6.2898199999999997</v>
      </c>
      <c r="CW25" s="155">
        <f t="shared" si="63"/>
        <v>5.7567399999999997</v>
      </c>
      <c r="CX25" s="155">
        <f t="shared" si="64"/>
        <v>4.2044024000000002</v>
      </c>
      <c r="CY25" s="155">
        <f t="shared" si="65"/>
        <v>1.1258699999999999</v>
      </c>
      <c r="CZ25" s="144" t="s">
        <v>165</v>
      </c>
      <c r="DA25" s="173">
        <f t="shared" si="66"/>
        <v>0.25943037960994503</v>
      </c>
      <c r="DB25" s="173">
        <f t="shared" si="67"/>
        <v>0.26806091596543102</v>
      </c>
      <c r="DC25" s="173">
        <f t="shared" si="68"/>
        <v>0.245341996650911</v>
      </c>
      <c r="DD25" s="173">
        <f t="shared" si="69"/>
        <v>0.17918413538563199</v>
      </c>
      <c r="DE25" s="173">
        <f t="shared" si="70"/>
        <v>4.7982572388080999E-2</v>
      </c>
      <c r="DF25" s="144" t="s">
        <v>165</v>
      </c>
      <c r="DG25" s="173">
        <f t="shared" si="71"/>
        <v>0.422222222222222</v>
      </c>
      <c r="DH25" s="173">
        <f t="shared" si="72"/>
        <v>0.31111111111111101</v>
      </c>
    </row>
    <row r="26" spans="1:112">
      <c r="A26" s="139">
        <v>18</v>
      </c>
      <c r="B26" s="144" t="s">
        <v>166</v>
      </c>
      <c r="C26" s="141" t="s">
        <v>25</v>
      </c>
      <c r="D26" s="78">
        <f>'DATOS -CUARTO'!AK26</f>
        <v>1</v>
      </c>
      <c r="E26" s="78">
        <f>'DATOS -CUARTO'!AL26</f>
        <v>1</v>
      </c>
      <c r="F26" s="78">
        <f>'DATOS -CUARTO'!AM26</f>
        <v>1</v>
      </c>
      <c r="G26" s="78">
        <f>'DATOS -CUARTO'!AN26</f>
        <v>0</v>
      </c>
      <c r="H26" s="78">
        <f>'DATOS -CUARTO'!AO26</f>
        <v>0</v>
      </c>
      <c r="I26" s="78">
        <f>'DATOS -CUARTO'!AP26</f>
        <v>1</v>
      </c>
      <c r="J26" s="78">
        <f>'DATOS -CUARTO'!AQ26</f>
        <v>0</v>
      </c>
      <c r="K26" s="88">
        <f>'DATOS -CUARTO'!AR26</f>
        <v>0</v>
      </c>
      <c r="L26" s="88">
        <f>'DATOS -CUARTO'!AS26</f>
        <v>1</v>
      </c>
      <c r="M26" s="88">
        <f>'DATOS -CUARTO'!AT26</f>
        <v>1</v>
      </c>
      <c r="N26" s="88">
        <f>'DATOS -CUARTO'!AU26</f>
        <v>1</v>
      </c>
      <c r="O26" s="88">
        <f>'DATOS -CUARTO'!AV26</f>
        <v>1</v>
      </c>
      <c r="P26" s="88">
        <f>'DATOS -CUARTO'!AW26</f>
        <v>1</v>
      </c>
      <c r="Q26" s="88">
        <f>'DATOS -CUARTO'!AX26</f>
        <v>0</v>
      </c>
      <c r="R26" s="88">
        <f>'DATOS -CUARTO'!AY26</f>
        <v>0</v>
      </c>
      <c r="S26" s="88">
        <f>'DATOS -CUARTO'!AZ26</f>
        <v>1</v>
      </c>
      <c r="T26" s="91">
        <f>'DATOS -CUARTO'!BA26</f>
        <v>1</v>
      </c>
      <c r="U26" s="91">
        <f>'DATOS -CUARTO'!BB26</f>
        <v>0</v>
      </c>
      <c r="V26" s="91">
        <f>'DATOS -CUARTO'!BC26</f>
        <v>1</v>
      </c>
      <c r="W26" s="91">
        <f>'DATOS -CUARTO'!BD26</f>
        <v>1</v>
      </c>
      <c r="X26" s="91">
        <f>'DATOS -CUARTO'!BE26</f>
        <v>1</v>
      </c>
      <c r="Y26" s="91">
        <f>'DATOS -CUARTO'!BF26</f>
        <v>1</v>
      </c>
      <c r="Z26" s="91">
        <f>'DATOS -CUARTO'!BG26</f>
        <v>0</v>
      </c>
      <c r="AA26" s="94">
        <f>'DATOS -CUARTO'!BH26</f>
        <v>1</v>
      </c>
      <c r="AB26" s="94">
        <f>'DATOS -CUARTO'!BI26</f>
        <v>0</v>
      </c>
      <c r="AC26" s="94">
        <f>'DATOS -CUARTO'!BJ26</f>
        <v>1</v>
      </c>
      <c r="AD26" s="94">
        <f>'DATOS -CUARTO'!BK26</f>
        <v>0</v>
      </c>
      <c r="AE26" s="94">
        <f>'DATOS -CUARTO'!BL26</f>
        <v>0</v>
      </c>
      <c r="AF26" s="94">
        <f>'DATOS -CUARTO'!BM26</f>
        <v>0</v>
      </c>
      <c r="AG26" s="102">
        <f>'DATOS -CUARTO'!BN26</f>
        <v>0</v>
      </c>
      <c r="AH26" s="102">
        <f>'DATOS -CUARTO'!BO26</f>
        <v>1</v>
      </c>
      <c r="AI26" s="102">
        <f>'DATOS -CUARTO'!BP26</f>
        <v>1</v>
      </c>
      <c r="AJ26" s="102">
        <f>'DATOS -CUARTO'!BQ26</f>
        <v>0</v>
      </c>
      <c r="AK26" s="158">
        <f t="shared" si="0"/>
        <v>1</v>
      </c>
      <c r="AL26" s="158">
        <f t="shared" si="1"/>
        <v>1.12415</v>
      </c>
      <c r="AM26" s="158">
        <f t="shared" si="2"/>
        <v>2</v>
      </c>
      <c r="AN26" s="158">
        <f t="shared" si="3"/>
        <v>2.2013600000000002</v>
      </c>
      <c r="AO26" s="158">
        <f t="shared" si="4"/>
        <v>0</v>
      </c>
      <c r="AP26" s="158">
        <f t="shared" si="5"/>
        <v>0</v>
      </c>
      <c r="AQ26" s="158">
        <f t="shared" si="6"/>
        <v>0</v>
      </c>
      <c r="AR26" s="158">
        <f t="shared" si="7"/>
        <v>0</v>
      </c>
      <c r="AS26" s="158">
        <f t="shared" si="8"/>
        <v>1</v>
      </c>
      <c r="AT26" s="158">
        <f t="shared" si="9"/>
        <v>1.6587874499999999</v>
      </c>
      <c r="AU26" s="158">
        <f t="shared" si="10"/>
        <v>0</v>
      </c>
      <c r="AV26" s="158">
        <f t="shared" si="11"/>
        <v>0</v>
      </c>
      <c r="AW26" s="159">
        <f t="shared" si="12"/>
        <v>1</v>
      </c>
      <c r="AX26" s="159">
        <f t="shared" si="13"/>
        <v>1.12415</v>
      </c>
      <c r="AY26" s="159">
        <f t="shared" si="14"/>
        <v>2</v>
      </c>
      <c r="AZ26" s="159">
        <f t="shared" si="15"/>
        <v>2.2013600000000002</v>
      </c>
      <c r="BA26" s="159">
        <f t="shared" si="16"/>
        <v>2</v>
      </c>
      <c r="BB26" s="159">
        <f t="shared" si="17"/>
        <v>1.942896</v>
      </c>
      <c r="BC26" s="159">
        <f t="shared" si="18"/>
        <v>1</v>
      </c>
      <c r="BD26" s="159">
        <f t="shared" si="19"/>
        <v>1.021414</v>
      </c>
      <c r="BE26" s="160">
        <f t="shared" si="20"/>
        <v>2</v>
      </c>
      <c r="BF26" s="160">
        <f t="shared" si="21"/>
        <v>2.5397180000000001</v>
      </c>
      <c r="BG26" s="160">
        <f t="shared" si="22"/>
        <v>2</v>
      </c>
      <c r="BH26" s="160">
        <f t="shared" si="23"/>
        <v>2.4202819999999998</v>
      </c>
      <c r="BI26" s="160">
        <f t="shared" si="24"/>
        <v>1</v>
      </c>
      <c r="BJ26" s="160">
        <f t="shared" si="25"/>
        <v>0.79674</v>
      </c>
      <c r="BK26" s="160">
        <f t="shared" si="26"/>
        <v>0</v>
      </c>
      <c r="BL26" s="160">
        <f t="shared" si="27"/>
        <v>0</v>
      </c>
      <c r="BM26" s="161">
        <f t="shared" si="28"/>
        <v>1</v>
      </c>
      <c r="BN26" s="161">
        <f t="shared" si="29"/>
        <v>1.52482685</v>
      </c>
      <c r="BO26" s="161">
        <f t="shared" si="30"/>
        <v>1</v>
      </c>
      <c r="BP26" s="161">
        <f t="shared" si="31"/>
        <v>1.4254114250000001</v>
      </c>
      <c r="BQ26" s="161">
        <f t="shared" si="32"/>
        <v>0</v>
      </c>
      <c r="BR26" s="161">
        <f t="shared" si="33"/>
        <v>0</v>
      </c>
      <c r="BS26" s="161">
        <f t="shared" si="34"/>
        <v>1</v>
      </c>
      <c r="BT26" s="161">
        <f t="shared" si="35"/>
        <v>1.1258699999999999</v>
      </c>
      <c r="BU26" s="162">
        <f t="shared" si="36"/>
        <v>1</v>
      </c>
      <c r="BV26" s="162">
        <f t="shared" si="37"/>
        <v>1.2413000000000001</v>
      </c>
      <c r="BW26" s="143">
        <f t="shared" si="38"/>
        <v>1.12415</v>
      </c>
      <c r="BX26" s="91">
        <f t="shared" si="39"/>
        <v>2.2013600000000002</v>
      </c>
      <c r="BY26" s="143">
        <f t="shared" si="40"/>
        <v>0</v>
      </c>
      <c r="BZ26" s="163">
        <f t="shared" si="41"/>
        <v>0</v>
      </c>
      <c r="CA26" s="91">
        <f t="shared" si="42"/>
        <v>1.6587874499999999</v>
      </c>
      <c r="CB26" s="163">
        <f t="shared" si="43"/>
        <v>0</v>
      </c>
      <c r="CC26" s="88">
        <f t="shared" si="44"/>
        <v>1.12415</v>
      </c>
      <c r="CD26" s="164">
        <f t="shared" si="45"/>
        <v>2.2013600000000002</v>
      </c>
      <c r="CE26" s="165">
        <f t="shared" si="46"/>
        <v>1.942896</v>
      </c>
      <c r="CF26" s="78">
        <f t="shared" si="47"/>
        <v>1.021414</v>
      </c>
      <c r="CG26" s="151">
        <f t="shared" si="48"/>
        <v>2.5397180000000001</v>
      </c>
      <c r="CH26" s="165">
        <f t="shared" si="49"/>
        <v>2.4202819999999998</v>
      </c>
      <c r="CI26" s="78">
        <f t="shared" si="50"/>
        <v>0.79674</v>
      </c>
      <c r="CJ26" s="91">
        <f t="shared" si="51"/>
        <v>0</v>
      </c>
      <c r="CK26" s="166">
        <f t="shared" si="52"/>
        <v>1.52482685</v>
      </c>
      <c r="CL26" s="167">
        <f t="shared" si="53"/>
        <v>1.4254114250000001</v>
      </c>
      <c r="CM26" s="168">
        <f t="shared" si="54"/>
        <v>0</v>
      </c>
      <c r="CN26" s="88">
        <f t="shared" si="55"/>
        <v>1.1258699999999999</v>
      </c>
      <c r="CO26" s="169">
        <f t="shared" si="56"/>
        <v>1.2413000000000001</v>
      </c>
      <c r="CP26" s="170">
        <f t="shared" si="57"/>
        <v>22.348265725000001</v>
      </c>
      <c r="CQ26" s="170">
        <f t="shared" si="58"/>
        <v>16</v>
      </c>
      <c r="CR26" s="169">
        <f t="shared" si="59"/>
        <v>19</v>
      </c>
      <c r="CS26" s="169">
        <f t="shared" si="60"/>
        <v>14</v>
      </c>
      <c r="CT26" s="144" t="s">
        <v>166</v>
      </c>
      <c r="CU26" s="155">
        <f t="shared" si="61"/>
        <v>4.9842974499999997</v>
      </c>
      <c r="CV26" s="155">
        <f t="shared" si="62"/>
        <v>6.2898199999999997</v>
      </c>
      <c r="CW26" s="155">
        <f t="shared" si="63"/>
        <v>5.7567399999999997</v>
      </c>
      <c r="CX26" s="155">
        <f t="shared" si="64"/>
        <v>2.9502382749999998</v>
      </c>
      <c r="CY26" s="155">
        <f t="shared" si="65"/>
        <v>2.3671700000000002</v>
      </c>
      <c r="CZ26" s="144" t="s">
        <v>166</v>
      </c>
      <c r="DA26" s="173">
        <f t="shared" si="66"/>
        <v>0.22302837774227299</v>
      </c>
      <c r="DB26" s="173">
        <f t="shared" si="67"/>
        <v>0.28144555275105099</v>
      </c>
      <c r="DC26" s="173">
        <f t="shared" si="68"/>
        <v>0.257592247686593</v>
      </c>
      <c r="DD26" s="173">
        <f t="shared" si="69"/>
        <v>0.13201195615370301</v>
      </c>
      <c r="DE26" s="173">
        <f t="shared" si="70"/>
        <v>0.105921865666379</v>
      </c>
      <c r="DF26" s="144" t="s">
        <v>166</v>
      </c>
      <c r="DG26" s="173">
        <f t="shared" si="71"/>
        <v>0.422222222222222</v>
      </c>
      <c r="DH26" s="173">
        <f t="shared" si="72"/>
        <v>0.31111111111111101</v>
      </c>
    </row>
    <row r="27" spans="1:112">
      <c r="A27" s="139">
        <v>19</v>
      </c>
      <c r="B27" s="144" t="s">
        <v>167</v>
      </c>
      <c r="C27" s="141" t="s">
        <v>25</v>
      </c>
      <c r="D27" s="78">
        <f>'DATOS -CUARTO'!AK27</f>
        <v>1</v>
      </c>
      <c r="E27" s="78">
        <f>'DATOS -CUARTO'!AL27</f>
        <v>1</v>
      </c>
      <c r="F27" s="78">
        <f>'DATOS -CUARTO'!AM27</f>
        <v>1</v>
      </c>
      <c r="G27" s="78">
        <f>'DATOS -CUARTO'!AN27</f>
        <v>1</v>
      </c>
      <c r="H27" s="78">
        <f>'DATOS -CUARTO'!AO27</f>
        <v>1</v>
      </c>
      <c r="I27" s="78">
        <f>'DATOS -CUARTO'!AP27</f>
        <v>1</v>
      </c>
      <c r="J27" s="78">
        <f>'DATOS -CUARTO'!AQ27</f>
        <v>0</v>
      </c>
      <c r="K27" s="88">
        <f>'DATOS -CUARTO'!AR27</f>
        <v>1</v>
      </c>
      <c r="L27" s="88">
        <f>'DATOS -CUARTO'!AS27</f>
        <v>1</v>
      </c>
      <c r="M27" s="88">
        <f>'DATOS -CUARTO'!AT27</f>
        <v>1</v>
      </c>
      <c r="N27" s="88">
        <f>'DATOS -CUARTO'!AU27</f>
        <v>0</v>
      </c>
      <c r="O27" s="88">
        <f>'DATOS -CUARTO'!AV27</f>
        <v>1</v>
      </c>
      <c r="P27" s="88">
        <f>'DATOS -CUARTO'!AW27</f>
        <v>1</v>
      </c>
      <c r="Q27" s="88">
        <f>'DATOS -CUARTO'!AX27</f>
        <v>0</v>
      </c>
      <c r="R27" s="88">
        <f>'DATOS -CUARTO'!AY27</f>
        <v>1</v>
      </c>
      <c r="S27" s="88">
        <f>'DATOS -CUARTO'!AZ27</f>
        <v>1</v>
      </c>
      <c r="T27" s="91">
        <f>'DATOS -CUARTO'!BA27</f>
        <v>1</v>
      </c>
      <c r="U27" s="91">
        <f>'DATOS -CUARTO'!BB27</f>
        <v>1</v>
      </c>
      <c r="V27" s="91">
        <f>'DATOS -CUARTO'!BC27</f>
        <v>1</v>
      </c>
      <c r="W27" s="91">
        <f>'DATOS -CUARTO'!BD27</f>
        <v>1</v>
      </c>
      <c r="X27" s="91">
        <f>'DATOS -CUARTO'!BE27</f>
        <v>0</v>
      </c>
      <c r="Y27" s="91">
        <f>'DATOS -CUARTO'!BF27</f>
        <v>1</v>
      </c>
      <c r="Z27" s="91">
        <f>'DATOS -CUARTO'!BG27</f>
        <v>1</v>
      </c>
      <c r="AA27" s="94">
        <f>'DATOS -CUARTO'!BH27</f>
        <v>0</v>
      </c>
      <c r="AB27" s="94">
        <f>'DATOS -CUARTO'!BI27</f>
        <v>1</v>
      </c>
      <c r="AC27" s="94">
        <f>'DATOS -CUARTO'!BJ27</f>
        <v>0</v>
      </c>
      <c r="AD27" s="94">
        <f>'DATOS -CUARTO'!BK27</f>
        <v>1</v>
      </c>
      <c r="AE27" s="94">
        <f>'DATOS -CUARTO'!BL27</f>
        <v>1</v>
      </c>
      <c r="AF27" s="94">
        <f>'DATOS -CUARTO'!BM27</f>
        <v>0</v>
      </c>
      <c r="AG27" s="102">
        <f>'DATOS -CUARTO'!BN27</f>
        <v>1</v>
      </c>
      <c r="AH27" s="102">
        <f>'DATOS -CUARTO'!BO27</f>
        <v>1</v>
      </c>
      <c r="AI27" s="102">
        <f>'DATOS -CUARTO'!BP27</f>
        <v>0</v>
      </c>
      <c r="AJ27" s="102">
        <f>'DATOS -CUARTO'!BQ27</f>
        <v>0</v>
      </c>
      <c r="AK27" s="158">
        <f t="shared" si="0"/>
        <v>1</v>
      </c>
      <c r="AL27" s="158">
        <f t="shared" si="1"/>
        <v>1.12415</v>
      </c>
      <c r="AM27" s="158">
        <f t="shared" si="2"/>
        <v>2</v>
      </c>
      <c r="AN27" s="158">
        <f t="shared" si="3"/>
        <v>2.2013600000000002</v>
      </c>
      <c r="AO27" s="158">
        <f t="shared" si="4"/>
        <v>1</v>
      </c>
      <c r="AP27" s="158">
        <f t="shared" si="5"/>
        <v>1.6495770000000001</v>
      </c>
      <c r="AQ27" s="158">
        <f t="shared" si="6"/>
        <v>1</v>
      </c>
      <c r="AR27" s="158">
        <f t="shared" si="7"/>
        <v>1.6583374</v>
      </c>
      <c r="AS27" s="158">
        <f t="shared" si="8"/>
        <v>1</v>
      </c>
      <c r="AT27" s="158">
        <f t="shared" si="9"/>
        <v>1.6587874499999999</v>
      </c>
      <c r="AU27" s="158">
        <f t="shared" si="10"/>
        <v>0</v>
      </c>
      <c r="AV27" s="158">
        <f t="shared" si="11"/>
        <v>0</v>
      </c>
      <c r="AW27" s="159">
        <f t="shared" si="12"/>
        <v>2</v>
      </c>
      <c r="AX27" s="159">
        <f t="shared" si="13"/>
        <v>2.2483</v>
      </c>
      <c r="AY27" s="159">
        <f t="shared" si="14"/>
        <v>1</v>
      </c>
      <c r="AZ27" s="159">
        <f t="shared" si="15"/>
        <v>1.1006800000000001</v>
      </c>
      <c r="BA27" s="159">
        <f t="shared" si="16"/>
        <v>2</v>
      </c>
      <c r="BB27" s="159">
        <f t="shared" si="17"/>
        <v>1.942896</v>
      </c>
      <c r="BC27" s="159">
        <f t="shared" si="18"/>
        <v>2</v>
      </c>
      <c r="BD27" s="159">
        <f t="shared" si="19"/>
        <v>2.0428280000000001</v>
      </c>
      <c r="BE27" s="160">
        <f t="shared" si="20"/>
        <v>3</v>
      </c>
      <c r="BF27" s="160">
        <f t="shared" si="21"/>
        <v>3.809577</v>
      </c>
      <c r="BG27" s="160">
        <f t="shared" si="22"/>
        <v>1</v>
      </c>
      <c r="BH27" s="160">
        <f t="shared" si="23"/>
        <v>1.2101409999999999</v>
      </c>
      <c r="BI27" s="160">
        <f t="shared" si="24"/>
        <v>1</v>
      </c>
      <c r="BJ27" s="160">
        <f t="shared" si="25"/>
        <v>0.79674</v>
      </c>
      <c r="BK27" s="160">
        <f t="shared" si="26"/>
        <v>1</v>
      </c>
      <c r="BL27" s="160">
        <f t="shared" si="27"/>
        <v>0.80188999999999999</v>
      </c>
      <c r="BM27" s="161">
        <f t="shared" si="28"/>
        <v>1</v>
      </c>
      <c r="BN27" s="161">
        <f t="shared" si="29"/>
        <v>1.52482685</v>
      </c>
      <c r="BO27" s="161">
        <f t="shared" si="30"/>
        <v>1</v>
      </c>
      <c r="BP27" s="161">
        <f t="shared" si="31"/>
        <v>1.4254114250000001</v>
      </c>
      <c r="BQ27" s="161">
        <f t="shared" si="32"/>
        <v>1</v>
      </c>
      <c r="BR27" s="161">
        <f t="shared" si="33"/>
        <v>1.1547487000000001</v>
      </c>
      <c r="BS27" s="161">
        <f t="shared" si="34"/>
        <v>2</v>
      </c>
      <c r="BT27" s="161">
        <f t="shared" si="35"/>
        <v>2.2517399999999999</v>
      </c>
      <c r="BU27" s="162">
        <f t="shared" si="36"/>
        <v>0</v>
      </c>
      <c r="BV27" s="162">
        <f t="shared" si="37"/>
        <v>0</v>
      </c>
      <c r="BW27" s="143">
        <f t="shared" si="38"/>
        <v>1.12415</v>
      </c>
      <c r="BX27" s="91">
        <f t="shared" si="39"/>
        <v>2.2013600000000002</v>
      </c>
      <c r="BY27" s="143">
        <f t="shared" si="40"/>
        <v>1.6495770000000001</v>
      </c>
      <c r="BZ27" s="163">
        <f t="shared" si="41"/>
        <v>1.6583374</v>
      </c>
      <c r="CA27" s="91">
        <f t="shared" si="42"/>
        <v>1.6587874499999999</v>
      </c>
      <c r="CB27" s="163">
        <f t="shared" si="43"/>
        <v>0</v>
      </c>
      <c r="CC27" s="88">
        <f t="shared" si="44"/>
        <v>2.2483</v>
      </c>
      <c r="CD27" s="164">
        <f t="shared" si="45"/>
        <v>1.1006800000000001</v>
      </c>
      <c r="CE27" s="165">
        <f t="shared" si="46"/>
        <v>1.942896</v>
      </c>
      <c r="CF27" s="78">
        <f t="shared" si="47"/>
        <v>2.0428280000000001</v>
      </c>
      <c r="CG27" s="151">
        <f t="shared" si="48"/>
        <v>3.809577</v>
      </c>
      <c r="CH27" s="165">
        <f t="shared" si="49"/>
        <v>1.2101409999999999</v>
      </c>
      <c r="CI27" s="78">
        <f t="shared" si="50"/>
        <v>0.79674</v>
      </c>
      <c r="CJ27" s="91">
        <f t="shared" si="51"/>
        <v>0.80188999999999999</v>
      </c>
      <c r="CK27" s="166">
        <f t="shared" si="52"/>
        <v>1.52482685</v>
      </c>
      <c r="CL27" s="167">
        <f t="shared" si="53"/>
        <v>1.4254114250000001</v>
      </c>
      <c r="CM27" s="168">
        <f t="shared" si="54"/>
        <v>1.1547487000000001</v>
      </c>
      <c r="CN27" s="88">
        <f t="shared" si="55"/>
        <v>2.2517399999999999</v>
      </c>
      <c r="CO27" s="169">
        <f t="shared" si="56"/>
        <v>0</v>
      </c>
      <c r="CP27" s="170">
        <f t="shared" si="57"/>
        <v>28.601990825000001</v>
      </c>
      <c r="CQ27" s="170">
        <f t="shared" si="58"/>
        <v>5</v>
      </c>
      <c r="CR27" s="169">
        <f t="shared" si="59"/>
        <v>24</v>
      </c>
      <c r="CS27" s="169">
        <f t="shared" si="60"/>
        <v>9</v>
      </c>
      <c r="CT27" s="144" t="s">
        <v>167</v>
      </c>
      <c r="CU27" s="155">
        <f t="shared" si="61"/>
        <v>8.2922118499999993</v>
      </c>
      <c r="CV27" s="155">
        <f t="shared" si="62"/>
        <v>7.3347040000000003</v>
      </c>
      <c r="CW27" s="155">
        <f t="shared" si="63"/>
        <v>6.6183480000000001</v>
      </c>
      <c r="CX27" s="155">
        <f t="shared" si="64"/>
        <v>4.1049869750000001</v>
      </c>
      <c r="CY27" s="155">
        <f t="shared" si="65"/>
        <v>2.2517399999999999</v>
      </c>
      <c r="CZ27" s="144" t="s">
        <v>167</v>
      </c>
      <c r="DA27" s="173">
        <f t="shared" si="66"/>
        <v>0.28991729634260499</v>
      </c>
      <c r="DB27" s="173">
        <f t="shared" si="67"/>
        <v>0.25644033119502302</v>
      </c>
      <c r="DC27" s="173">
        <f t="shared" si="68"/>
        <v>0.23139466201825101</v>
      </c>
      <c r="DD27" s="173">
        <f t="shared" si="69"/>
        <v>0.14352102271887901</v>
      </c>
      <c r="DE27" s="173">
        <f t="shared" si="70"/>
        <v>7.8726687725241606E-2</v>
      </c>
      <c r="DF27" s="144" t="s">
        <v>167</v>
      </c>
      <c r="DG27" s="173">
        <f t="shared" si="71"/>
        <v>0.53333333333333299</v>
      </c>
      <c r="DH27" s="173">
        <f t="shared" si="72"/>
        <v>0.2</v>
      </c>
    </row>
    <row r="28" spans="1:112">
      <c r="A28" s="139">
        <v>20</v>
      </c>
      <c r="B28" s="144" t="s">
        <v>168</v>
      </c>
      <c r="C28" s="141" t="s">
        <v>25</v>
      </c>
      <c r="D28" s="78">
        <f>'DATOS -CUARTO'!AK28</f>
        <v>1</v>
      </c>
      <c r="E28" s="78">
        <f>'DATOS -CUARTO'!AL28</f>
        <v>1</v>
      </c>
      <c r="F28" s="78">
        <f>'DATOS -CUARTO'!AM28</f>
        <v>1</v>
      </c>
      <c r="G28" s="78">
        <f>'DATOS -CUARTO'!AN28</f>
        <v>0</v>
      </c>
      <c r="H28" s="78">
        <f>'DATOS -CUARTO'!AO28</f>
        <v>0</v>
      </c>
      <c r="I28" s="78">
        <f>'DATOS -CUARTO'!AP28</f>
        <v>0</v>
      </c>
      <c r="J28" s="78">
        <f>'DATOS -CUARTO'!AQ28</f>
        <v>1</v>
      </c>
      <c r="K28" s="88">
        <f>'DATOS -CUARTO'!AR28</f>
        <v>0</v>
      </c>
      <c r="L28" s="88">
        <f>'DATOS -CUARTO'!AS28</f>
        <v>1</v>
      </c>
      <c r="M28" s="88">
        <f>'DATOS -CUARTO'!AT28</f>
        <v>0</v>
      </c>
      <c r="N28" s="88">
        <f>'DATOS -CUARTO'!AU28</f>
        <v>0</v>
      </c>
      <c r="O28" s="88">
        <f>'DATOS -CUARTO'!AV28</f>
        <v>0</v>
      </c>
      <c r="P28" s="88">
        <f>'DATOS -CUARTO'!AW28</f>
        <v>1</v>
      </c>
      <c r="Q28" s="88">
        <f>'DATOS -CUARTO'!AX28</f>
        <v>0</v>
      </c>
      <c r="R28" s="88">
        <f>'DATOS -CUARTO'!AY28</f>
        <v>0</v>
      </c>
      <c r="S28" s="88">
        <f>'DATOS -CUARTO'!AZ28</f>
        <v>0</v>
      </c>
      <c r="T28" s="91">
        <f>'DATOS -CUARTO'!BA28</f>
        <v>1</v>
      </c>
      <c r="U28" s="91">
        <f>'DATOS -CUARTO'!BB28</f>
        <v>0</v>
      </c>
      <c r="V28" s="91">
        <f>'DATOS -CUARTO'!BC28</f>
        <v>1</v>
      </c>
      <c r="W28" s="91">
        <f>'DATOS -CUARTO'!BD28</f>
        <v>1</v>
      </c>
      <c r="X28" s="91">
        <f>'DATOS -CUARTO'!BE28</f>
        <v>0</v>
      </c>
      <c r="Y28" s="91">
        <f>'DATOS -CUARTO'!BF28</f>
        <v>1</v>
      </c>
      <c r="Z28" s="91">
        <f>'DATOS -CUARTO'!BG28</f>
        <v>0</v>
      </c>
      <c r="AA28" s="94">
        <f>'DATOS -CUARTO'!BH28</f>
        <v>1</v>
      </c>
      <c r="AB28" s="94">
        <f>'DATOS -CUARTO'!BI28</f>
        <v>1</v>
      </c>
      <c r="AC28" s="94">
        <f>'DATOS -CUARTO'!BJ28</f>
        <v>0</v>
      </c>
      <c r="AD28" s="94">
        <f>'DATOS -CUARTO'!BK28</f>
        <v>0</v>
      </c>
      <c r="AE28" s="94">
        <f>'DATOS -CUARTO'!BL28</f>
        <v>1</v>
      </c>
      <c r="AF28" s="94">
        <f>'DATOS -CUARTO'!BM28</f>
        <v>0</v>
      </c>
      <c r="AG28" s="102">
        <f>'DATOS -CUARTO'!BN28</f>
        <v>0</v>
      </c>
      <c r="AH28" s="102">
        <f>'DATOS -CUARTO'!BO28</f>
        <v>0</v>
      </c>
      <c r="AI28" s="102">
        <f>'DATOS -CUARTO'!BP28</f>
        <v>1</v>
      </c>
      <c r="AJ28" s="102">
        <f>'DATOS -CUARTO'!BQ28</f>
        <v>1</v>
      </c>
      <c r="AK28" s="158">
        <f t="shared" si="0"/>
        <v>1</v>
      </c>
      <c r="AL28" s="158">
        <f t="shared" si="1"/>
        <v>1.12415</v>
      </c>
      <c r="AM28" s="158">
        <f t="shared" si="2"/>
        <v>2</v>
      </c>
      <c r="AN28" s="158">
        <f t="shared" si="3"/>
        <v>2.2013600000000002</v>
      </c>
      <c r="AO28" s="158">
        <f t="shared" si="4"/>
        <v>0</v>
      </c>
      <c r="AP28" s="158">
        <f t="shared" si="5"/>
        <v>0</v>
      </c>
      <c r="AQ28" s="158">
        <f t="shared" si="6"/>
        <v>0</v>
      </c>
      <c r="AR28" s="158">
        <f t="shared" si="7"/>
        <v>0</v>
      </c>
      <c r="AS28" s="158">
        <f t="shared" si="8"/>
        <v>0</v>
      </c>
      <c r="AT28" s="158">
        <f t="shared" si="9"/>
        <v>0</v>
      </c>
      <c r="AU28" s="158">
        <f t="shared" si="10"/>
        <v>1</v>
      </c>
      <c r="AV28" s="158">
        <f t="shared" si="11"/>
        <v>1.6782674</v>
      </c>
      <c r="AW28" s="159">
        <f t="shared" si="12"/>
        <v>1</v>
      </c>
      <c r="AX28" s="159">
        <f t="shared" si="13"/>
        <v>1.12415</v>
      </c>
      <c r="AY28" s="159">
        <f t="shared" si="14"/>
        <v>0</v>
      </c>
      <c r="AZ28" s="159">
        <f t="shared" si="15"/>
        <v>0</v>
      </c>
      <c r="BA28" s="159">
        <f t="shared" si="16"/>
        <v>1</v>
      </c>
      <c r="BB28" s="159">
        <f t="shared" si="17"/>
        <v>0.97144799999999998</v>
      </c>
      <c r="BC28" s="159">
        <f t="shared" si="18"/>
        <v>0</v>
      </c>
      <c r="BD28" s="159">
        <f t="shared" si="19"/>
        <v>0</v>
      </c>
      <c r="BE28" s="160">
        <f t="shared" si="20"/>
        <v>2</v>
      </c>
      <c r="BF28" s="160">
        <f t="shared" si="21"/>
        <v>2.5397180000000001</v>
      </c>
      <c r="BG28" s="160">
        <f t="shared" si="22"/>
        <v>1</v>
      </c>
      <c r="BH28" s="160">
        <f t="shared" si="23"/>
        <v>1.2101409999999999</v>
      </c>
      <c r="BI28" s="160">
        <f t="shared" si="24"/>
        <v>1</v>
      </c>
      <c r="BJ28" s="160">
        <f t="shared" si="25"/>
        <v>0.79674</v>
      </c>
      <c r="BK28" s="160">
        <f t="shared" si="26"/>
        <v>0</v>
      </c>
      <c r="BL28" s="160">
        <f t="shared" si="27"/>
        <v>0</v>
      </c>
      <c r="BM28" s="161">
        <f t="shared" si="28"/>
        <v>2</v>
      </c>
      <c r="BN28" s="161">
        <f t="shared" si="29"/>
        <v>3.0496536999999999</v>
      </c>
      <c r="BO28" s="161">
        <f t="shared" si="30"/>
        <v>0</v>
      </c>
      <c r="BP28" s="161">
        <f t="shared" si="31"/>
        <v>0</v>
      </c>
      <c r="BQ28" s="161">
        <f t="shared" si="32"/>
        <v>1</v>
      </c>
      <c r="BR28" s="161">
        <f t="shared" si="33"/>
        <v>1.1547487000000001</v>
      </c>
      <c r="BS28" s="161">
        <f t="shared" si="34"/>
        <v>0</v>
      </c>
      <c r="BT28" s="161">
        <f t="shared" si="35"/>
        <v>0</v>
      </c>
      <c r="BU28" s="162">
        <f t="shared" si="36"/>
        <v>2</v>
      </c>
      <c r="BV28" s="162">
        <f t="shared" si="37"/>
        <v>2.4826000000000001</v>
      </c>
      <c r="BW28" s="143">
        <f t="shared" si="38"/>
        <v>1.12415</v>
      </c>
      <c r="BX28" s="91">
        <f t="shared" si="39"/>
        <v>2.2013600000000002</v>
      </c>
      <c r="BY28" s="143">
        <f t="shared" si="40"/>
        <v>0</v>
      </c>
      <c r="BZ28" s="163">
        <f t="shared" si="41"/>
        <v>0</v>
      </c>
      <c r="CA28" s="91">
        <f t="shared" si="42"/>
        <v>0</v>
      </c>
      <c r="CB28" s="163">
        <f t="shared" si="43"/>
        <v>1.6782674</v>
      </c>
      <c r="CC28" s="88">
        <f t="shared" si="44"/>
        <v>1.12415</v>
      </c>
      <c r="CD28" s="164">
        <f t="shared" si="45"/>
        <v>0</v>
      </c>
      <c r="CE28" s="165">
        <f t="shared" si="46"/>
        <v>0.97144799999999998</v>
      </c>
      <c r="CF28" s="78">
        <f t="shared" si="47"/>
        <v>0</v>
      </c>
      <c r="CG28" s="151">
        <f t="shared" si="48"/>
        <v>2.5397180000000001</v>
      </c>
      <c r="CH28" s="165">
        <f t="shared" si="49"/>
        <v>1.2101409999999999</v>
      </c>
      <c r="CI28" s="78">
        <f t="shared" si="50"/>
        <v>0.79674</v>
      </c>
      <c r="CJ28" s="91">
        <f t="shared" si="51"/>
        <v>0</v>
      </c>
      <c r="CK28" s="166">
        <f t="shared" si="52"/>
        <v>3.0496536999999999</v>
      </c>
      <c r="CL28" s="167">
        <f t="shared" si="53"/>
        <v>0</v>
      </c>
      <c r="CM28" s="168">
        <f t="shared" si="54"/>
        <v>1.1547487000000001</v>
      </c>
      <c r="CN28" s="88">
        <f t="shared" si="55"/>
        <v>0</v>
      </c>
      <c r="CO28" s="169">
        <f t="shared" si="56"/>
        <v>2.4826000000000001</v>
      </c>
      <c r="CP28" s="170">
        <f t="shared" si="57"/>
        <v>18.332976800000001</v>
      </c>
      <c r="CQ28" s="170">
        <f t="shared" si="58"/>
        <v>25</v>
      </c>
      <c r="CR28" s="169">
        <f t="shared" si="59"/>
        <v>15</v>
      </c>
      <c r="CS28" s="169">
        <f t="shared" si="60"/>
        <v>18</v>
      </c>
      <c r="CT28" s="144" t="s">
        <v>168</v>
      </c>
      <c r="CU28" s="155">
        <f t="shared" si="61"/>
        <v>5.0037773999999997</v>
      </c>
      <c r="CV28" s="155">
        <f t="shared" si="62"/>
        <v>2.0955979999999998</v>
      </c>
      <c r="CW28" s="155">
        <f t="shared" si="63"/>
        <v>4.5465989999999996</v>
      </c>
      <c r="CX28" s="155">
        <f t="shared" si="64"/>
        <v>4.2044024000000002</v>
      </c>
      <c r="CY28" s="155">
        <f t="shared" si="65"/>
        <v>2.4826000000000001</v>
      </c>
      <c r="CZ28" s="144" t="s">
        <v>168</v>
      </c>
      <c r="DA28" s="173">
        <f t="shared" si="66"/>
        <v>0.27293862063906599</v>
      </c>
      <c r="DB28" s="173">
        <f t="shared" si="67"/>
        <v>0.114307568425003</v>
      </c>
      <c r="DC28" s="173">
        <f t="shared" si="68"/>
        <v>0.24800113203655999</v>
      </c>
      <c r="DD28" s="173">
        <f t="shared" si="69"/>
        <v>0.22933549995001401</v>
      </c>
      <c r="DE28" s="173">
        <f t="shared" si="70"/>
        <v>0.13541717894935601</v>
      </c>
      <c r="DF28" s="144" t="s">
        <v>168</v>
      </c>
      <c r="DG28" s="173">
        <f t="shared" si="71"/>
        <v>0.33333333333333298</v>
      </c>
      <c r="DH28" s="173">
        <f t="shared" si="72"/>
        <v>0.4</v>
      </c>
    </row>
    <row r="29" spans="1:112">
      <c r="A29" s="139">
        <v>21</v>
      </c>
      <c r="B29" s="144" t="s">
        <v>169</v>
      </c>
      <c r="C29" s="141" t="s">
        <v>25</v>
      </c>
      <c r="D29" s="78">
        <f>'DATOS -CUARTO'!AK29</f>
        <v>1</v>
      </c>
      <c r="E29" s="78">
        <f>'DATOS -CUARTO'!AL29</f>
        <v>1</v>
      </c>
      <c r="F29" s="78">
        <f>'DATOS -CUARTO'!AM29</f>
        <v>1</v>
      </c>
      <c r="G29" s="78">
        <f>'DATOS -CUARTO'!AN29</f>
        <v>1</v>
      </c>
      <c r="H29" s="78">
        <f>'DATOS -CUARTO'!AO29</f>
        <v>1</v>
      </c>
      <c r="I29" s="78">
        <f>'DATOS -CUARTO'!AP29</f>
        <v>1</v>
      </c>
      <c r="J29" s="78">
        <f>'DATOS -CUARTO'!AQ29</f>
        <v>1</v>
      </c>
      <c r="K29" s="88">
        <f>'DATOS -CUARTO'!AR29</f>
        <v>1</v>
      </c>
      <c r="L29" s="88">
        <f>'DATOS -CUARTO'!AS29</f>
        <v>1</v>
      </c>
      <c r="M29" s="88">
        <f>'DATOS -CUARTO'!AT29</f>
        <v>1</v>
      </c>
      <c r="N29" s="88">
        <f>'DATOS -CUARTO'!AU29</f>
        <v>1</v>
      </c>
      <c r="O29" s="88">
        <f>'DATOS -CUARTO'!AV29</f>
        <v>1</v>
      </c>
      <c r="P29" s="88">
        <f>'DATOS -CUARTO'!AW29</f>
        <v>1</v>
      </c>
      <c r="Q29" s="88">
        <f>'DATOS -CUARTO'!AX29</f>
        <v>0</v>
      </c>
      <c r="R29" s="88">
        <f>'DATOS -CUARTO'!AY29</f>
        <v>1</v>
      </c>
      <c r="S29" s="88">
        <f>'DATOS -CUARTO'!AZ29</f>
        <v>1</v>
      </c>
      <c r="T29" s="91">
        <f>'DATOS -CUARTO'!BA29</f>
        <v>0</v>
      </c>
      <c r="U29" s="91">
        <f>'DATOS -CUARTO'!BB29</f>
        <v>0</v>
      </c>
      <c r="V29" s="91">
        <f>'DATOS -CUARTO'!BC29</f>
        <v>1</v>
      </c>
      <c r="W29" s="91">
        <f>'DATOS -CUARTO'!BD29</f>
        <v>1</v>
      </c>
      <c r="X29" s="91">
        <f>'DATOS -CUARTO'!BE29</f>
        <v>1</v>
      </c>
      <c r="Y29" s="91">
        <f>'DATOS -CUARTO'!BF29</f>
        <v>1</v>
      </c>
      <c r="Z29" s="91">
        <f>'DATOS -CUARTO'!BG29</f>
        <v>0</v>
      </c>
      <c r="AA29" s="94">
        <f>'DATOS -CUARTO'!BH29</f>
        <v>1</v>
      </c>
      <c r="AB29" s="94">
        <f>'DATOS -CUARTO'!BI29</f>
        <v>0</v>
      </c>
      <c r="AC29" s="94">
        <f>'DATOS -CUARTO'!BJ29</f>
        <v>1</v>
      </c>
      <c r="AD29" s="94">
        <f>'DATOS -CUARTO'!BK29</f>
        <v>1</v>
      </c>
      <c r="AE29" s="94">
        <f>'DATOS -CUARTO'!BL29</f>
        <v>0</v>
      </c>
      <c r="AF29" s="94">
        <f>'DATOS -CUARTO'!BM29</f>
        <v>1</v>
      </c>
      <c r="AG29" s="102">
        <f>'DATOS -CUARTO'!BN29</f>
        <v>1</v>
      </c>
      <c r="AH29" s="102">
        <f>'DATOS -CUARTO'!BO29</f>
        <v>1</v>
      </c>
      <c r="AI29" s="102">
        <f>'DATOS -CUARTO'!BP29</f>
        <v>0</v>
      </c>
      <c r="AJ29" s="102">
        <f>'DATOS -CUARTO'!BQ29</f>
        <v>0</v>
      </c>
      <c r="AK29" s="158">
        <f t="shared" si="0"/>
        <v>1</v>
      </c>
      <c r="AL29" s="158">
        <f t="shared" si="1"/>
        <v>1.12415</v>
      </c>
      <c r="AM29" s="158">
        <f t="shared" si="2"/>
        <v>2</v>
      </c>
      <c r="AN29" s="158">
        <f t="shared" si="3"/>
        <v>2.2013600000000002</v>
      </c>
      <c r="AO29" s="158">
        <f t="shared" si="4"/>
        <v>1</v>
      </c>
      <c r="AP29" s="158">
        <f t="shared" si="5"/>
        <v>1.6495770000000001</v>
      </c>
      <c r="AQ29" s="158">
        <f t="shared" si="6"/>
        <v>1</v>
      </c>
      <c r="AR29" s="158">
        <f t="shared" si="7"/>
        <v>1.6583374</v>
      </c>
      <c r="AS29" s="158">
        <f t="shared" si="8"/>
        <v>1</v>
      </c>
      <c r="AT29" s="158">
        <f t="shared" si="9"/>
        <v>1.6587874499999999</v>
      </c>
      <c r="AU29" s="158">
        <f t="shared" si="10"/>
        <v>1</v>
      </c>
      <c r="AV29" s="158">
        <f t="shared" si="11"/>
        <v>1.6782674</v>
      </c>
      <c r="AW29" s="159">
        <f t="shared" si="12"/>
        <v>2</v>
      </c>
      <c r="AX29" s="159">
        <f t="shared" si="13"/>
        <v>2.2483</v>
      </c>
      <c r="AY29" s="159">
        <f t="shared" si="14"/>
        <v>2</v>
      </c>
      <c r="AZ29" s="159">
        <f t="shared" si="15"/>
        <v>2.2013600000000002</v>
      </c>
      <c r="BA29" s="159">
        <f t="shared" si="16"/>
        <v>2</v>
      </c>
      <c r="BB29" s="159">
        <f t="shared" si="17"/>
        <v>1.942896</v>
      </c>
      <c r="BC29" s="159">
        <f t="shared" si="18"/>
        <v>2</v>
      </c>
      <c r="BD29" s="159">
        <f t="shared" si="19"/>
        <v>2.0428280000000001</v>
      </c>
      <c r="BE29" s="160">
        <f t="shared" si="20"/>
        <v>1</v>
      </c>
      <c r="BF29" s="160">
        <f t="shared" si="21"/>
        <v>1.2698590000000001</v>
      </c>
      <c r="BG29" s="160">
        <f t="shared" si="22"/>
        <v>2</v>
      </c>
      <c r="BH29" s="160">
        <f t="shared" si="23"/>
        <v>2.4202819999999998</v>
      </c>
      <c r="BI29" s="160">
        <f t="shared" si="24"/>
        <v>1</v>
      </c>
      <c r="BJ29" s="160">
        <f t="shared" si="25"/>
        <v>0.79674</v>
      </c>
      <c r="BK29" s="160">
        <f t="shared" si="26"/>
        <v>0</v>
      </c>
      <c r="BL29" s="160">
        <f t="shared" si="27"/>
        <v>0</v>
      </c>
      <c r="BM29" s="161">
        <f t="shared" si="28"/>
        <v>1</v>
      </c>
      <c r="BN29" s="161">
        <f t="shared" si="29"/>
        <v>1.52482685</v>
      </c>
      <c r="BO29" s="161">
        <f t="shared" si="30"/>
        <v>2</v>
      </c>
      <c r="BP29" s="161">
        <f t="shared" si="31"/>
        <v>2.8508228500000001</v>
      </c>
      <c r="BQ29" s="161">
        <f t="shared" si="32"/>
        <v>1</v>
      </c>
      <c r="BR29" s="161">
        <f t="shared" si="33"/>
        <v>1.1547487000000001</v>
      </c>
      <c r="BS29" s="161">
        <f t="shared" si="34"/>
        <v>2</v>
      </c>
      <c r="BT29" s="161">
        <f t="shared" si="35"/>
        <v>2.2517399999999999</v>
      </c>
      <c r="BU29" s="162">
        <f t="shared" si="36"/>
        <v>0</v>
      </c>
      <c r="BV29" s="162">
        <f t="shared" si="37"/>
        <v>0</v>
      </c>
      <c r="BW29" s="143">
        <f t="shared" si="38"/>
        <v>1.12415</v>
      </c>
      <c r="BX29" s="91">
        <f t="shared" si="39"/>
        <v>2.2013600000000002</v>
      </c>
      <c r="BY29" s="143">
        <f t="shared" si="40"/>
        <v>1.6495770000000001</v>
      </c>
      <c r="BZ29" s="163">
        <f t="shared" si="41"/>
        <v>1.6583374</v>
      </c>
      <c r="CA29" s="91">
        <f t="shared" si="42"/>
        <v>1.6587874499999999</v>
      </c>
      <c r="CB29" s="163">
        <f t="shared" si="43"/>
        <v>1.6782674</v>
      </c>
      <c r="CC29" s="88">
        <f t="shared" si="44"/>
        <v>2.2483</v>
      </c>
      <c r="CD29" s="164">
        <f t="shared" si="45"/>
        <v>2.2013600000000002</v>
      </c>
      <c r="CE29" s="165">
        <f t="shared" si="46"/>
        <v>1.942896</v>
      </c>
      <c r="CF29" s="78">
        <f t="shared" si="47"/>
        <v>2.0428280000000001</v>
      </c>
      <c r="CG29" s="151">
        <f t="shared" si="48"/>
        <v>1.2698590000000001</v>
      </c>
      <c r="CH29" s="165">
        <f t="shared" si="49"/>
        <v>2.4202819999999998</v>
      </c>
      <c r="CI29" s="78">
        <f t="shared" si="50"/>
        <v>0.79674</v>
      </c>
      <c r="CJ29" s="91">
        <f t="shared" si="51"/>
        <v>0</v>
      </c>
      <c r="CK29" s="166">
        <f t="shared" si="52"/>
        <v>1.52482685</v>
      </c>
      <c r="CL29" s="167">
        <f t="shared" si="53"/>
        <v>2.8508228500000001</v>
      </c>
      <c r="CM29" s="168">
        <f t="shared" si="54"/>
        <v>1.1547487000000001</v>
      </c>
      <c r="CN29" s="88">
        <f t="shared" si="55"/>
        <v>2.2517399999999999</v>
      </c>
      <c r="CO29" s="169">
        <f t="shared" si="56"/>
        <v>0</v>
      </c>
      <c r="CP29" s="170">
        <f t="shared" si="57"/>
        <v>30.674882650000001</v>
      </c>
      <c r="CQ29" s="170">
        <f t="shared" si="58"/>
        <v>3</v>
      </c>
      <c r="CR29" s="169">
        <f t="shared" si="59"/>
        <v>25</v>
      </c>
      <c r="CS29" s="169">
        <f t="shared" si="60"/>
        <v>8</v>
      </c>
      <c r="CT29" s="144" t="s">
        <v>169</v>
      </c>
      <c r="CU29" s="155">
        <f t="shared" si="61"/>
        <v>9.9704792500000003</v>
      </c>
      <c r="CV29" s="155">
        <f t="shared" si="62"/>
        <v>8.4353840000000009</v>
      </c>
      <c r="CW29" s="155">
        <f t="shared" si="63"/>
        <v>4.4868810000000003</v>
      </c>
      <c r="CX29" s="155">
        <f t="shared" si="64"/>
        <v>5.5303984000000002</v>
      </c>
      <c r="CY29" s="155">
        <f t="shared" si="65"/>
        <v>2.2517399999999999</v>
      </c>
      <c r="CZ29" s="144" t="s">
        <v>169</v>
      </c>
      <c r="DA29" s="173">
        <f t="shared" si="66"/>
        <v>0.32503724182951299</v>
      </c>
      <c r="DB29" s="173">
        <f t="shared" si="67"/>
        <v>0.27499319545074102</v>
      </c>
      <c r="DC29" s="173">
        <f t="shared" si="68"/>
        <v>0.146272148819451</v>
      </c>
      <c r="DD29" s="173">
        <f t="shared" si="69"/>
        <v>0.18029077610831501</v>
      </c>
      <c r="DE29" s="173">
        <f t="shared" si="70"/>
        <v>7.3406637791978605E-2</v>
      </c>
      <c r="DF29" s="144" t="s">
        <v>169</v>
      </c>
      <c r="DG29" s="173">
        <f t="shared" si="71"/>
        <v>0.55555555555555602</v>
      </c>
      <c r="DH29" s="173">
        <f t="shared" si="72"/>
        <v>0.17777777777777801</v>
      </c>
    </row>
    <row r="30" spans="1:112">
      <c r="A30" s="139">
        <v>22</v>
      </c>
      <c r="B30" s="145" t="s">
        <v>170</v>
      </c>
      <c r="C30" s="141" t="s">
        <v>25</v>
      </c>
      <c r="D30" s="78">
        <f>'DATOS -CUARTO'!AK30</f>
        <v>0</v>
      </c>
      <c r="E30" s="78">
        <f>'DATOS -CUARTO'!AL30</f>
        <v>1</v>
      </c>
      <c r="F30" s="78">
        <f>'DATOS -CUARTO'!AM30</f>
        <v>0</v>
      </c>
      <c r="G30" s="78">
        <f>'DATOS -CUARTO'!AN30</f>
        <v>0</v>
      </c>
      <c r="H30" s="78">
        <f>'DATOS -CUARTO'!AO30</f>
        <v>1</v>
      </c>
      <c r="I30" s="78">
        <f>'DATOS -CUARTO'!AP30</f>
        <v>1</v>
      </c>
      <c r="J30" s="78">
        <f>'DATOS -CUARTO'!AQ30</f>
        <v>0</v>
      </c>
      <c r="K30" s="88">
        <f>'DATOS -CUARTO'!AR30</f>
        <v>1</v>
      </c>
      <c r="L30" s="88">
        <f>'DATOS -CUARTO'!AS30</f>
        <v>1</v>
      </c>
      <c r="M30" s="88">
        <f>'DATOS -CUARTO'!AT30</f>
        <v>1</v>
      </c>
      <c r="N30" s="88">
        <f>'DATOS -CUARTO'!AU30</f>
        <v>0</v>
      </c>
      <c r="O30" s="88">
        <f>'DATOS -CUARTO'!AV30</f>
        <v>1</v>
      </c>
      <c r="P30" s="88">
        <f>'DATOS -CUARTO'!AW30</f>
        <v>1</v>
      </c>
      <c r="Q30" s="88">
        <f>'DATOS -CUARTO'!AX30</f>
        <v>0</v>
      </c>
      <c r="R30" s="88">
        <f>'DATOS -CUARTO'!AY30</f>
        <v>1</v>
      </c>
      <c r="S30" s="88">
        <f>'DATOS -CUARTO'!AZ30</f>
        <v>1</v>
      </c>
      <c r="T30" s="91">
        <f>'DATOS -CUARTO'!BA30</f>
        <v>1</v>
      </c>
      <c r="U30" s="91">
        <f>'DATOS -CUARTO'!BB30</f>
        <v>0</v>
      </c>
      <c r="V30" s="91">
        <f>'DATOS -CUARTO'!BC30</f>
        <v>1</v>
      </c>
      <c r="W30" s="91">
        <f>'DATOS -CUARTO'!BD30</f>
        <v>1</v>
      </c>
      <c r="X30" s="91">
        <f>'DATOS -CUARTO'!BE30</f>
        <v>1</v>
      </c>
      <c r="Y30" s="91">
        <f>'DATOS -CUARTO'!BF30</f>
        <v>1</v>
      </c>
      <c r="Z30" s="91">
        <f>'DATOS -CUARTO'!BG30</f>
        <v>0</v>
      </c>
      <c r="AA30" s="94">
        <f>'DATOS -CUARTO'!BH30</f>
        <v>0</v>
      </c>
      <c r="AB30" s="94">
        <f>'DATOS -CUARTO'!BI30</f>
        <v>1</v>
      </c>
      <c r="AC30" s="94">
        <f>'DATOS -CUARTO'!BJ30</f>
        <v>0</v>
      </c>
      <c r="AD30" s="94">
        <f>'DATOS -CUARTO'!BK30</f>
        <v>0</v>
      </c>
      <c r="AE30" s="94">
        <f>'DATOS -CUARTO'!BL30</f>
        <v>0</v>
      </c>
      <c r="AF30" s="94">
        <f>'DATOS -CUARTO'!BM30</f>
        <v>1</v>
      </c>
      <c r="AG30" s="102">
        <f>'DATOS -CUARTO'!BN30</f>
        <v>1</v>
      </c>
      <c r="AH30" s="102">
        <f>'DATOS -CUARTO'!BO30</f>
        <v>1</v>
      </c>
      <c r="AI30" s="102">
        <f>'DATOS -CUARTO'!BP30</f>
        <v>1</v>
      </c>
      <c r="AJ30" s="102">
        <f>'DATOS -CUARTO'!BQ30</f>
        <v>0</v>
      </c>
      <c r="AK30" s="158">
        <f t="shared" si="0"/>
        <v>0</v>
      </c>
      <c r="AL30" s="158">
        <f t="shared" si="1"/>
        <v>0</v>
      </c>
      <c r="AM30" s="158">
        <f t="shared" si="2"/>
        <v>1</v>
      </c>
      <c r="AN30" s="158">
        <f t="shared" si="3"/>
        <v>1.1006800000000001</v>
      </c>
      <c r="AO30" s="158">
        <f t="shared" si="4"/>
        <v>0</v>
      </c>
      <c r="AP30" s="158">
        <f t="shared" si="5"/>
        <v>0</v>
      </c>
      <c r="AQ30" s="158">
        <f t="shared" si="6"/>
        <v>1</v>
      </c>
      <c r="AR30" s="158">
        <f t="shared" si="7"/>
        <v>1.6583374</v>
      </c>
      <c r="AS30" s="158">
        <f t="shared" si="8"/>
        <v>1</v>
      </c>
      <c r="AT30" s="158">
        <f t="shared" si="9"/>
        <v>1.6587874499999999</v>
      </c>
      <c r="AU30" s="158">
        <f t="shared" si="10"/>
        <v>0</v>
      </c>
      <c r="AV30" s="158">
        <f t="shared" si="11"/>
        <v>0</v>
      </c>
      <c r="AW30" s="159">
        <f t="shared" si="12"/>
        <v>2</v>
      </c>
      <c r="AX30" s="159">
        <f t="shared" si="13"/>
        <v>2.2483</v>
      </c>
      <c r="AY30" s="159">
        <f t="shared" si="14"/>
        <v>1</v>
      </c>
      <c r="AZ30" s="159">
        <f t="shared" si="15"/>
        <v>1.1006800000000001</v>
      </c>
      <c r="BA30" s="159">
        <f t="shared" si="16"/>
        <v>2</v>
      </c>
      <c r="BB30" s="159">
        <f t="shared" si="17"/>
        <v>1.942896</v>
      </c>
      <c r="BC30" s="159">
        <f t="shared" si="18"/>
        <v>2</v>
      </c>
      <c r="BD30" s="159">
        <f t="shared" si="19"/>
        <v>2.0428280000000001</v>
      </c>
      <c r="BE30" s="160">
        <f t="shared" si="20"/>
        <v>2</v>
      </c>
      <c r="BF30" s="160">
        <f t="shared" si="21"/>
        <v>2.5397180000000001</v>
      </c>
      <c r="BG30" s="160">
        <f t="shared" si="22"/>
        <v>2</v>
      </c>
      <c r="BH30" s="160">
        <f t="shared" si="23"/>
        <v>2.4202819999999998</v>
      </c>
      <c r="BI30" s="160">
        <f t="shared" si="24"/>
        <v>1</v>
      </c>
      <c r="BJ30" s="160">
        <f t="shared" si="25"/>
        <v>0.79674</v>
      </c>
      <c r="BK30" s="160">
        <f t="shared" si="26"/>
        <v>0</v>
      </c>
      <c r="BL30" s="160">
        <f t="shared" si="27"/>
        <v>0</v>
      </c>
      <c r="BM30" s="161">
        <f t="shared" si="28"/>
        <v>1</v>
      </c>
      <c r="BN30" s="161">
        <f t="shared" si="29"/>
        <v>1.52482685</v>
      </c>
      <c r="BO30" s="161">
        <f t="shared" si="30"/>
        <v>0</v>
      </c>
      <c r="BP30" s="161">
        <f t="shared" si="31"/>
        <v>0</v>
      </c>
      <c r="BQ30" s="161">
        <f t="shared" si="32"/>
        <v>1</v>
      </c>
      <c r="BR30" s="161">
        <f t="shared" si="33"/>
        <v>1.1547487000000001</v>
      </c>
      <c r="BS30" s="161">
        <f t="shared" si="34"/>
        <v>2</v>
      </c>
      <c r="BT30" s="161">
        <f t="shared" si="35"/>
        <v>2.2517399999999999</v>
      </c>
      <c r="BU30" s="162">
        <f t="shared" si="36"/>
        <v>1</v>
      </c>
      <c r="BV30" s="162">
        <f t="shared" si="37"/>
        <v>1.2413000000000001</v>
      </c>
      <c r="BW30" s="143">
        <f t="shared" si="38"/>
        <v>0</v>
      </c>
      <c r="BX30" s="91">
        <f t="shared" si="39"/>
        <v>1.1006800000000001</v>
      </c>
      <c r="BY30" s="143">
        <f t="shared" si="40"/>
        <v>0</v>
      </c>
      <c r="BZ30" s="163">
        <f t="shared" si="41"/>
        <v>1.6583374</v>
      </c>
      <c r="CA30" s="91">
        <f t="shared" si="42"/>
        <v>1.6587874499999999</v>
      </c>
      <c r="CB30" s="163">
        <f t="shared" si="43"/>
        <v>0</v>
      </c>
      <c r="CC30" s="88">
        <f t="shared" si="44"/>
        <v>2.2483</v>
      </c>
      <c r="CD30" s="164">
        <f t="shared" si="45"/>
        <v>1.1006800000000001</v>
      </c>
      <c r="CE30" s="165">
        <f t="shared" si="46"/>
        <v>1.942896</v>
      </c>
      <c r="CF30" s="78">
        <f t="shared" si="47"/>
        <v>2.0428280000000001</v>
      </c>
      <c r="CG30" s="151">
        <f t="shared" si="48"/>
        <v>2.5397180000000001</v>
      </c>
      <c r="CH30" s="165">
        <f t="shared" si="49"/>
        <v>2.4202819999999998</v>
      </c>
      <c r="CI30" s="78">
        <f t="shared" si="50"/>
        <v>0.79674</v>
      </c>
      <c r="CJ30" s="91">
        <f t="shared" si="51"/>
        <v>0</v>
      </c>
      <c r="CK30" s="166">
        <f t="shared" si="52"/>
        <v>1.52482685</v>
      </c>
      <c r="CL30" s="167">
        <f t="shared" si="53"/>
        <v>0</v>
      </c>
      <c r="CM30" s="168">
        <f t="shared" si="54"/>
        <v>1.1547487000000001</v>
      </c>
      <c r="CN30" s="88">
        <f t="shared" si="55"/>
        <v>2.2517399999999999</v>
      </c>
      <c r="CO30" s="169">
        <f t="shared" si="56"/>
        <v>1.2413000000000001</v>
      </c>
      <c r="CP30" s="170">
        <f t="shared" si="57"/>
        <v>23.681864399999998</v>
      </c>
      <c r="CQ30" s="170">
        <f t="shared" si="58"/>
        <v>12</v>
      </c>
      <c r="CR30" s="169">
        <f t="shared" si="59"/>
        <v>20</v>
      </c>
      <c r="CS30" s="169">
        <f t="shared" si="60"/>
        <v>13</v>
      </c>
      <c r="CT30" s="145" t="s">
        <v>170</v>
      </c>
      <c r="CU30" s="155">
        <f t="shared" si="61"/>
        <v>4.4178048499999996</v>
      </c>
      <c r="CV30" s="155">
        <f t="shared" si="62"/>
        <v>7.3347040000000003</v>
      </c>
      <c r="CW30" s="155">
        <f t="shared" si="63"/>
        <v>5.7567399999999997</v>
      </c>
      <c r="CX30" s="155">
        <f t="shared" si="64"/>
        <v>2.67957555</v>
      </c>
      <c r="CY30" s="155">
        <f t="shared" si="65"/>
        <v>3.4930400000000001</v>
      </c>
      <c r="CZ30" s="145" t="s">
        <v>170</v>
      </c>
      <c r="DA30" s="173">
        <f t="shared" si="66"/>
        <v>0.18654801730897499</v>
      </c>
      <c r="DB30" s="173">
        <f t="shared" si="67"/>
        <v>0.309718182492422</v>
      </c>
      <c r="DC30" s="173">
        <f t="shared" si="68"/>
        <v>0.24308643537372801</v>
      </c>
      <c r="DD30" s="173">
        <f t="shared" si="69"/>
        <v>0.113148842706827</v>
      </c>
      <c r="DE30" s="173">
        <f t="shared" si="70"/>
        <v>0.14749852211804701</v>
      </c>
      <c r="DF30" s="145" t="s">
        <v>170</v>
      </c>
      <c r="DG30" s="173">
        <f t="shared" si="71"/>
        <v>0.44444444444444398</v>
      </c>
      <c r="DH30" s="173">
        <f t="shared" si="72"/>
        <v>0.28888888888888897</v>
      </c>
    </row>
    <row r="31" spans="1:112">
      <c r="A31" s="139">
        <v>23</v>
      </c>
      <c r="B31" s="141" t="s">
        <v>171</v>
      </c>
      <c r="C31" s="141" t="s">
        <v>26</v>
      </c>
      <c r="D31" s="78">
        <f>'DATOS -CUARTO'!AK31</f>
        <v>1</v>
      </c>
      <c r="E31" s="78">
        <f>'DATOS -CUARTO'!AL31</f>
        <v>1</v>
      </c>
      <c r="F31" s="78">
        <f>'DATOS -CUARTO'!AM31</f>
        <v>1</v>
      </c>
      <c r="G31" s="78">
        <f>'DATOS -CUARTO'!AN31</f>
        <v>0</v>
      </c>
      <c r="H31" s="78">
        <f>'DATOS -CUARTO'!AO31</f>
        <v>1</v>
      </c>
      <c r="I31" s="78">
        <f>'DATOS -CUARTO'!AP31</f>
        <v>1</v>
      </c>
      <c r="J31" s="78">
        <f>'DATOS -CUARTO'!AQ31</f>
        <v>1</v>
      </c>
      <c r="K31" s="88">
        <f>'DATOS -CUARTO'!AR31</f>
        <v>0</v>
      </c>
      <c r="L31" s="88">
        <f>'DATOS -CUARTO'!AS31</f>
        <v>1</v>
      </c>
      <c r="M31" s="88">
        <f>'DATOS -CUARTO'!AT31</f>
        <v>0</v>
      </c>
      <c r="N31" s="88">
        <f>'DATOS -CUARTO'!AU31</f>
        <v>1</v>
      </c>
      <c r="O31" s="88">
        <f>'DATOS -CUARTO'!AV31</f>
        <v>1</v>
      </c>
      <c r="P31" s="88">
        <f>'DATOS -CUARTO'!AW31</f>
        <v>1</v>
      </c>
      <c r="Q31" s="88">
        <f>'DATOS -CUARTO'!AX31</f>
        <v>0</v>
      </c>
      <c r="R31" s="88">
        <f>'DATOS -CUARTO'!AY31</f>
        <v>0</v>
      </c>
      <c r="S31" s="88">
        <f>'DATOS -CUARTO'!AZ31</f>
        <v>0</v>
      </c>
      <c r="T31" s="91">
        <f>'DATOS -CUARTO'!BA31</f>
        <v>1</v>
      </c>
      <c r="U31" s="91">
        <f>'DATOS -CUARTO'!BB31</f>
        <v>0</v>
      </c>
      <c r="V31" s="91">
        <f>'DATOS -CUARTO'!BC31</f>
        <v>1</v>
      </c>
      <c r="W31" s="91">
        <f>'DATOS -CUARTO'!BD31</f>
        <v>1</v>
      </c>
      <c r="X31" s="91">
        <f>'DATOS -CUARTO'!BE31</f>
        <v>1</v>
      </c>
      <c r="Y31" s="91">
        <f>'DATOS -CUARTO'!BF31</f>
        <v>1</v>
      </c>
      <c r="Z31" s="91">
        <f>'DATOS -CUARTO'!BG31</f>
        <v>0</v>
      </c>
      <c r="AA31" s="94">
        <f>'DATOS -CUARTO'!BH31</f>
        <v>0</v>
      </c>
      <c r="AB31" s="94">
        <f>'DATOS -CUARTO'!BI31</f>
        <v>1</v>
      </c>
      <c r="AC31" s="94">
        <f>'DATOS -CUARTO'!BJ31</f>
        <v>0</v>
      </c>
      <c r="AD31" s="94">
        <f>'DATOS -CUARTO'!BK31</f>
        <v>0</v>
      </c>
      <c r="AE31" s="94">
        <f>'DATOS -CUARTO'!BL31</f>
        <v>0</v>
      </c>
      <c r="AF31" s="94">
        <f>'DATOS -CUARTO'!BM31</f>
        <v>1</v>
      </c>
      <c r="AG31" s="102">
        <f>'DATOS -CUARTO'!BN31</f>
        <v>1</v>
      </c>
      <c r="AH31" s="102">
        <f>'DATOS -CUARTO'!BO31</f>
        <v>1</v>
      </c>
      <c r="AI31" s="102">
        <f>'DATOS -CUARTO'!BP31</f>
        <v>1</v>
      </c>
      <c r="AJ31" s="102">
        <f>'DATOS -CUARTO'!BQ31</f>
        <v>1</v>
      </c>
      <c r="AK31" s="158">
        <f t="shared" si="0"/>
        <v>1</v>
      </c>
      <c r="AL31" s="158">
        <f t="shared" si="1"/>
        <v>1.12415</v>
      </c>
      <c r="AM31" s="158">
        <f t="shared" si="2"/>
        <v>2</v>
      </c>
      <c r="AN31" s="158">
        <f t="shared" si="3"/>
        <v>2.2013600000000002</v>
      </c>
      <c r="AO31" s="158">
        <f t="shared" si="4"/>
        <v>0</v>
      </c>
      <c r="AP31" s="158">
        <f t="shared" si="5"/>
        <v>0</v>
      </c>
      <c r="AQ31" s="158">
        <f t="shared" si="6"/>
        <v>1</v>
      </c>
      <c r="AR31" s="158">
        <f t="shared" si="7"/>
        <v>1.6583374</v>
      </c>
      <c r="AS31" s="158">
        <f t="shared" si="8"/>
        <v>1</v>
      </c>
      <c r="AT31" s="158">
        <f t="shared" si="9"/>
        <v>1.6587874499999999</v>
      </c>
      <c r="AU31" s="158">
        <f t="shared" si="10"/>
        <v>1</v>
      </c>
      <c r="AV31" s="158">
        <f t="shared" si="11"/>
        <v>1.6782674</v>
      </c>
      <c r="AW31" s="159">
        <f t="shared" si="12"/>
        <v>1</v>
      </c>
      <c r="AX31" s="159">
        <f t="shared" si="13"/>
        <v>1.12415</v>
      </c>
      <c r="AY31" s="159">
        <f t="shared" si="14"/>
        <v>1</v>
      </c>
      <c r="AZ31" s="159">
        <f t="shared" si="15"/>
        <v>1.1006800000000001</v>
      </c>
      <c r="BA31" s="159">
        <f t="shared" si="16"/>
        <v>2</v>
      </c>
      <c r="BB31" s="159">
        <f t="shared" si="17"/>
        <v>1.942896</v>
      </c>
      <c r="BC31" s="159">
        <f t="shared" si="18"/>
        <v>0</v>
      </c>
      <c r="BD31" s="159">
        <f t="shared" si="19"/>
        <v>0</v>
      </c>
      <c r="BE31" s="160">
        <f t="shared" si="20"/>
        <v>2</v>
      </c>
      <c r="BF31" s="160">
        <f t="shared" si="21"/>
        <v>2.5397180000000001</v>
      </c>
      <c r="BG31" s="160">
        <f t="shared" si="22"/>
        <v>2</v>
      </c>
      <c r="BH31" s="160">
        <f t="shared" si="23"/>
        <v>2.4202819999999998</v>
      </c>
      <c r="BI31" s="160">
        <f t="shared" si="24"/>
        <v>1</v>
      </c>
      <c r="BJ31" s="160">
        <f t="shared" si="25"/>
        <v>0.79674</v>
      </c>
      <c r="BK31" s="160">
        <f t="shared" si="26"/>
        <v>0</v>
      </c>
      <c r="BL31" s="160">
        <f t="shared" si="27"/>
        <v>0</v>
      </c>
      <c r="BM31" s="161">
        <f t="shared" si="28"/>
        <v>1</v>
      </c>
      <c r="BN31" s="161">
        <f t="shared" si="29"/>
        <v>1.52482685</v>
      </c>
      <c r="BO31" s="161">
        <f t="shared" si="30"/>
        <v>0</v>
      </c>
      <c r="BP31" s="161">
        <f t="shared" si="31"/>
        <v>0</v>
      </c>
      <c r="BQ31" s="161">
        <f t="shared" si="32"/>
        <v>1</v>
      </c>
      <c r="BR31" s="161">
        <f t="shared" si="33"/>
        <v>1.1547487000000001</v>
      </c>
      <c r="BS31" s="161">
        <f t="shared" si="34"/>
        <v>2</v>
      </c>
      <c r="BT31" s="161">
        <f t="shared" si="35"/>
        <v>2.2517399999999999</v>
      </c>
      <c r="BU31" s="162">
        <f t="shared" si="36"/>
        <v>2</v>
      </c>
      <c r="BV31" s="162">
        <f t="shared" si="37"/>
        <v>2.4826000000000001</v>
      </c>
      <c r="BW31" s="143">
        <f t="shared" si="38"/>
        <v>1.12415</v>
      </c>
      <c r="BX31" s="91">
        <f t="shared" si="39"/>
        <v>2.2013600000000002</v>
      </c>
      <c r="BY31" s="143">
        <f t="shared" si="40"/>
        <v>0</v>
      </c>
      <c r="BZ31" s="163">
        <f t="shared" si="41"/>
        <v>1.6583374</v>
      </c>
      <c r="CA31" s="91">
        <f t="shared" si="42"/>
        <v>1.6587874499999999</v>
      </c>
      <c r="CB31" s="163">
        <f t="shared" si="43"/>
        <v>1.6782674</v>
      </c>
      <c r="CC31" s="88">
        <f t="shared" si="44"/>
        <v>1.12415</v>
      </c>
      <c r="CD31" s="164">
        <f t="shared" si="45"/>
        <v>1.1006800000000001</v>
      </c>
      <c r="CE31" s="165">
        <f t="shared" si="46"/>
        <v>1.942896</v>
      </c>
      <c r="CF31" s="78">
        <f t="shared" si="47"/>
        <v>0</v>
      </c>
      <c r="CG31" s="151">
        <f t="shared" si="48"/>
        <v>2.5397180000000001</v>
      </c>
      <c r="CH31" s="165">
        <f t="shared" si="49"/>
        <v>2.4202819999999998</v>
      </c>
      <c r="CI31" s="78">
        <f t="shared" si="50"/>
        <v>0.79674</v>
      </c>
      <c r="CJ31" s="91">
        <f t="shared" si="51"/>
        <v>0</v>
      </c>
      <c r="CK31" s="166">
        <f t="shared" si="52"/>
        <v>1.52482685</v>
      </c>
      <c r="CL31" s="167">
        <f t="shared" si="53"/>
        <v>0</v>
      </c>
      <c r="CM31" s="168">
        <f t="shared" si="54"/>
        <v>1.1547487000000001</v>
      </c>
      <c r="CN31" s="88">
        <f t="shared" si="55"/>
        <v>2.2517399999999999</v>
      </c>
      <c r="CO31" s="169">
        <f t="shared" si="56"/>
        <v>2.4826000000000001</v>
      </c>
      <c r="CP31" s="170">
        <f t="shared" si="57"/>
        <v>25.659283800000001</v>
      </c>
      <c r="CQ31" s="170">
        <f t="shared" si="58"/>
        <v>8</v>
      </c>
      <c r="CR31" s="169">
        <f t="shared" si="59"/>
        <v>21</v>
      </c>
      <c r="CS31" s="169">
        <f t="shared" si="60"/>
        <v>12</v>
      </c>
      <c r="CT31" s="141" t="s">
        <v>171</v>
      </c>
      <c r="CU31" s="155">
        <f t="shared" si="61"/>
        <v>8.3209022499999996</v>
      </c>
      <c r="CV31" s="155">
        <f t="shared" si="62"/>
        <v>4.167726</v>
      </c>
      <c r="CW31" s="155">
        <f t="shared" si="63"/>
        <v>5.7567399999999997</v>
      </c>
      <c r="CX31" s="155">
        <f t="shared" si="64"/>
        <v>2.67957555</v>
      </c>
      <c r="CY31" s="155">
        <f t="shared" si="65"/>
        <v>4.7343400000000004</v>
      </c>
      <c r="CZ31" s="141" t="s">
        <v>171</v>
      </c>
      <c r="DA31" s="173">
        <f t="shared" si="66"/>
        <v>0.32428427522984898</v>
      </c>
      <c r="DB31" s="173">
        <f t="shared" si="67"/>
        <v>0.16242565585560101</v>
      </c>
      <c r="DC31" s="173">
        <f t="shared" si="68"/>
        <v>0.224353105288153</v>
      </c>
      <c r="DD31" s="173">
        <f t="shared" si="69"/>
        <v>0.10442908581883301</v>
      </c>
      <c r="DE31" s="173">
        <f t="shared" si="70"/>
        <v>0.184507877807564</v>
      </c>
      <c r="DF31" s="141" t="s">
        <v>171</v>
      </c>
      <c r="DG31" s="173">
        <f t="shared" si="71"/>
        <v>0.46666666666666701</v>
      </c>
      <c r="DH31" s="173">
        <f t="shared" si="72"/>
        <v>0.266666666666667</v>
      </c>
    </row>
    <row r="32" spans="1:112">
      <c r="A32" s="139">
        <v>24</v>
      </c>
      <c r="B32" s="141" t="s">
        <v>172</v>
      </c>
      <c r="C32" s="141" t="s">
        <v>26</v>
      </c>
      <c r="D32" s="78">
        <f>'DATOS -CUARTO'!AK32</f>
        <v>1</v>
      </c>
      <c r="E32" s="78">
        <f>'DATOS -CUARTO'!AL32</f>
        <v>0</v>
      </c>
      <c r="F32" s="78">
        <f>'DATOS -CUARTO'!AM32</f>
        <v>1</v>
      </c>
      <c r="G32" s="78">
        <f>'DATOS -CUARTO'!AN32</f>
        <v>0</v>
      </c>
      <c r="H32" s="78">
        <f>'DATOS -CUARTO'!AO32</f>
        <v>1</v>
      </c>
      <c r="I32" s="78">
        <f>'DATOS -CUARTO'!AP32</f>
        <v>1</v>
      </c>
      <c r="J32" s="78">
        <f>'DATOS -CUARTO'!AQ32</f>
        <v>0</v>
      </c>
      <c r="K32" s="88">
        <f>'DATOS -CUARTO'!AR32</f>
        <v>1</v>
      </c>
      <c r="L32" s="88">
        <f>'DATOS -CUARTO'!AS32</f>
        <v>1</v>
      </c>
      <c r="M32" s="88">
        <f>'DATOS -CUARTO'!AT32</f>
        <v>1</v>
      </c>
      <c r="N32" s="88">
        <f>'DATOS -CUARTO'!AU32</f>
        <v>0</v>
      </c>
      <c r="O32" s="88">
        <f>'DATOS -CUARTO'!AV32</f>
        <v>1</v>
      </c>
      <c r="P32" s="88">
        <f>'DATOS -CUARTO'!AW32</f>
        <v>1</v>
      </c>
      <c r="Q32" s="88">
        <f>'DATOS -CUARTO'!AX32</f>
        <v>0</v>
      </c>
      <c r="R32" s="88">
        <f>'DATOS -CUARTO'!AY32</f>
        <v>0</v>
      </c>
      <c r="S32" s="88">
        <f>'DATOS -CUARTO'!AZ32</f>
        <v>0</v>
      </c>
      <c r="T32" s="91">
        <f>'DATOS -CUARTO'!BA32</f>
        <v>0</v>
      </c>
      <c r="U32" s="91">
        <f>'DATOS -CUARTO'!BB32</f>
        <v>0</v>
      </c>
      <c r="V32" s="91">
        <f>'DATOS -CUARTO'!BC32</f>
        <v>1</v>
      </c>
      <c r="W32" s="91">
        <f>'DATOS -CUARTO'!BD32</f>
        <v>0</v>
      </c>
      <c r="X32" s="91">
        <f>'DATOS -CUARTO'!BE32</f>
        <v>0</v>
      </c>
      <c r="Y32" s="91">
        <f>'DATOS -CUARTO'!BF32</f>
        <v>1</v>
      </c>
      <c r="Z32" s="91">
        <f>'DATOS -CUARTO'!BG32</f>
        <v>0</v>
      </c>
      <c r="AA32" s="94">
        <f>'DATOS -CUARTO'!BH32</f>
        <v>0</v>
      </c>
      <c r="AB32" s="94">
        <f>'DATOS -CUARTO'!BI32</f>
        <v>1</v>
      </c>
      <c r="AC32" s="94">
        <f>'DATOS -CUARTO'!BJ32</f>
        <v>0</v>
      </c>
      <c r="AD32" s="94">
        <f>'DATOS -CUARTO'!BK32</f>
        <v>0</v>
      </c>
      <c r="AE32" s="94">
        <f>'DATOS -CUARTO'!BL32</f>
        <v>0</v>
      </c>
      <c r="AF32" s="94">
        <f>'DATOS -CUARTO'!BM32</f>
        <v>0</v>
      </c>
      <c r="AG32" s="102">
        <f>'DATOS -CUARTO'!BN32</f>
        <v>0</v>
      </c>
      <c r="AH32" s="102">
        <f>'DATOS -CUARTO'!BO32</f>
        <v>1</v>
      </c>
      <c r="AI32" s="102">
        <f>'DATOS -CUARTO'!BP32</f>
        <v>1</v>
      </c>
      <c r="AJ32" s="102">
        <f>'DATOS -CUARTO'!BQ32</f>
        <v>0</v>
      </c>
      <c r="AK32" s="158">
        <f t="shared" si="0"/>
        <v>1</v>
      </c>
      <c r="AL32" s="158">
        <f t="shared" si="1"/>
        <v>1.12415</v>
      </c>
      <c r="AM32" s="158">
        <f t="shared" si="2"/>
        <v>1</v>
      </c>
      <c r="AN32" s="158">
        <f t="shared" si="3"/>
        <v>1.1006800000000001</v>
      </c>
      <c r="AO32" s="158">
        <f t="shared" si="4"/>
        <v>0</v>
      </c>
      <c r="AP32" s="158">
        <f t="shared" si="5"/>
        <v>0</v>
      </c>
      <c r="AQ32" s="158">
        <f t="shared" si="6"/>
        <v>1</v>
      </c>
      <c r="AR32" s="158">
        <f t="shared" si="7"/>
        <v>1.6583374</v>
      </c>
      <c r="AS32" s="158">
        <f t="shared" si="8"/>
        <v>1</v>
      </c>
      <c r="AT32" s="158">
        <f t="shared" si="9"/>
        <v>1.6587874499999999</v>
      </c>
      <c r="AU32" s="158">
        <f t="shared" si="10"/>
        <v>0</v>
      </c>
      <c r="AV32" s="158">
        <f t="shared" si="11"/>
        <v>0</v>
      </c>
      <c r="AW32" s="159">
        <f t="shared" si="12"/>
        <v>2</v>
      </c>
      <c r="AX32" s="159">
        <f t="shared" si="13"/>
        <v>2.2483</v>
      </c>
      <c r="AY32" s="159">
        <f t="shared" si="14"/>
        <v>1</v>
      </c>
      <c r="AZ32" s="159">
        <f t="shared" si="15"/>
        <v>1.1006800000000001</v>
      </c>
      <c r="BA32" s="159">
        <f t="shared" si="16"/>
        <v>2</v>
      </c>
      <c r="BB32" s="159">
        <f t="shared" si="17"/>
        <v>1.942896</v>
      </c>
      <c r="BC32" s="159">
        <f t="shared" si="18"/>
        <v>0</v>
      </c>
      <c r="BD32" s="159">
        <f t="shared" si="19"/>
        <v>0</v>
      </c>
      <c r="BE32" s="160">
        <f t="shared" si="20"/>
        <v>1</v>
      </c>
      <c r="BF32" s="160">
        <f t="shared" si="21"/>
        <v>1.2698590000000001</v>
      </c>
      <c r="BG32" s="160">
        <f t="shared" si="22"/>
        <v>0</v>
      </c>
      <c r="BH32" s="160">
        <f t="shared" si="23"/>
        <v>0</v>
      </c>
      <c r="BI32" s="160">
        <f t="shared" si="24"/>
        <v>1</v>
      </c>
      <c r="BJ32" s="160">
        <f t="shared" si="25"/>
        <v>0.79674</v>
      </c>
      <c r="BK32" s="160">
        <f t="shared" si="26"/>
        <v>0</v>
      </c>
      <c r="BL32" s="160">
        <f t="shared" si="27"/>
        <v>0</v>
      </c>
      <c r="BM32" s="161">
        <f t="shared" si="28"/>
        <v>1</v>
      </c>
      <c r="BN32" s="161">
        <f t="shared" si="29"/>
        <v>1.52482685</v>
      </c>
      <c r="BO32" s="161">
        <f t="shared" si="30"/>
        <v>0</v>
      </c>
      <c r="BP32" s="161">
        <f t="shared" si="31"/>
        <v>0</v>
      </c>
      <c r="BQ32" s="161">
        <f t="shared" si="32"/>
        <v>0</v>
      </c>
      <c r="BR32" s="161">
        <f t="shared" si="33"/>
        <v>0</v>
      </c>
      <c r="BS32" s="161">
        <f t="shared" si="34"/>
        <v>1</v>
      </c>
      <c r="BT32" s="161">
        <f t="shared" si="35"/>
        <v>1.1258699999999999</v>
      </c>
      <c r="BU32" s="162">
        <f t="shared" si="36"/>
        <v>1</v>
      </c>
      <c r="BV32" s="162">
        <f t="shared" si="37"/>
        <v>1.2413000000000001</v>
      </c>
      <c r="BW32" s="143">
        <f t="shared" si="38"/>
        <v>1.12415</v>
      </c>
      <c r="BX32" s="91">
        <f t="shared" si="39"/>
        <v>1.1006800000000001</v>
      </c>
      <c r="BY32" s="143">
        <f t="shared" si="40"/>
        <v>0</v>
      </c>
      <c r="BZ32" s="163">
        <f t="shared" si="41"/>
        <v>1.6583374</v>
      </c>
      <c r="CA32" s="91">
        <f t="shared" si="42"/>
        <v>1.6587874499999999</v>
      </c>
      <c r="CB32" s="163">
        <f t="shared" si="43"/>
        <v>0</v>
      </c>
      <c r="CC32" s="88">
        <f t="shared" si="44"/>
        <v>2.2483</v>
      </c>
      <c r="CD32" s="164">
        <f t="shared" si="45"/>
        <v>1.1006800000000001</v>
      </c>
      <c r="CE32" s="165">
        <f t="shared" si="46"/>
        <v>1.942896</v>
      </c>
      <c r="CF32" s="78">
        <f t="shared" si="47"/>
        <v>0</v>
      </c>
      <c r="CG32" s="151">
        <f t="shared" si="48"/>
        <v>1.2698590000000001</v>
      </c>
      <c r="CH32" s="165">
        <f t="shared" si="49"/>
        <v>0</v>
      </c>
      <c r="CI32" s="78">
        <f t="shared" si="50"/>
        <v>0.79674</v>
      </c>
      <c r="CJ32" s="91">
        <f t="shared" si="51"/>
        <v>0</v>
      </c>
      <c r="CK32" s="166">
        <f t="shared" si="52"/>
        <v>1.52482685</v>
      </c>
      <c r="CL32" s="167">
        <f t="shared" si="53"/>
        <v>0</v>
      </c>
      <c r="CM32" s="168">
        <f t="shared" si="54"/>
        <v>0</v>
      </c>
      <c r="CN32" s="88">
        <f t="shared" si="55"/>
        <v>1.1258699999999999</v>
      </c>
      <c r="CO32" s="169">
        <f t="shared" si="56"/>
        <v>1.2413000000000001</v>
      </c>
      <c r="CP32" s="170">
        <f t="shared" si="57"/>
        <v>16.7924267</v>
      </c>
      <c r="CQ32" s="170">
        <f t="shared" si="58"/>
        <v>30</v>
      </c>
      <c r="CR32" s="169">
        <f t="shared" si="59"/>
        <v>14</v>
      </c>
      <c r="CS32" s="169">
        <f t="shared" si="60"/>
        <v>19</v>
      </c>
      <c r="CT32" s="141" t="s">
        <v>172</v>
      </c>
      <c r="CU32" s="155">
        <f t="shared" si="61"/>
        <v>5.5419548499999998</v>
      </c>
      <c r="CV32" s="155">
        <f t="shared" si="62"/>
        <v>5.2918760000000002</v>
      </c>
      <c r="CW32" s="155">
        <f t="shared" si="63"/>
        <v>2.0665990000000001</v>
      </c>
      <c r="CX32" s="155">
        <f t="shared" si="64"/>
        <v>1.52482685</v>
      </c>
      <c r="CY32" s="155">
        <f t="shared" si="65"/>
        <v>2.3671700000000002</v>
      </c>
      <c r="CZ32" s="141" t="s">
        <v>172</v>
      </c>
      <c r="DA32" s="173">
        <f t="shared" si="66"/>
        <v>0.33002703831960201</v>
      </c>
      <c r="DB32" s="173">
        <f t="shared" si="67"/>
        <v>0.31513467913485099</v>
      </c>
      <c r="DC32" s="173">
        <f t="shared" si="68"/>
        <v>0.123067322961725</v>
      </c>
      <c r="DD32" s="173">
        <f t="shared" si="69"/>
        <v>9.0804436859623194E-2</v>
      </c>
      <c r="DE32" s="173">
        <f t="shared" si="70"/>
        <v>0.14096652272419899</v>
      </c>
      <c r="DF32" s="141" t="s">
        <v>172</v>
      </c>
      <c r="DG32" s="173">
        <f t="shared" si="71"/>
        <v>0.31111111111111101</v>
      </c>
      <c r="DH32" s="173">
        <f t="shared" si="72"/>
        <v>0.422222222222222</v>
      </c>
    </row>
    <row r="33" spans="1:112">
      <c r="A33" s="139">
        <v>25</v>
      </c>
      <c r="B33" s="141" t="s">
        <v>173</v>
      </c>
      <c r="C33" s="141" t="s">
        <v>26</v>
      </c>
      <c r="D33" s="78">
        <f>'DATOS -CUARTO'!AK33</f>
        <v>1</v>
      </c>
      <c r="E33" s="78">
        <f>'DATOS -CUARTO'!AL33</f>
        <v>0</v>
      </c>
      <c r="F33" s="78">
        <f>'DATOS -CUARTO'!AM33</f>
        <v>1</v>
      </c>
      <c r="G33" s="78">
        <f>'DATOS -CUARTO'!AN33</f>
        <v>1</v>
      </c>
      <c r="H33" s="78">
        <f>'DATOS -CUARTO'!AO33</f>
        <v>0</v>
      </c>
      <c r="I33" s="78">
        <f>'DATOS -CUARTO'!AP33</f>
        <v>0</v>
      </c>
      <c r="J33" s="78">
        <f>'DATOS -CUARTO'!AQ33</f>
        <v>0</v>
      </c>
      <c r="K33" s="88">
        <f>'DATOS -CUARTO'!AR33</f>
        <v>1</v>
      </c>
      <c r="L33" s="88">
        <f>'DATOS -CUARTO'!AS33</f>
        <v>1</v>
      </c>
      <c r="M33" s="88">
        <f>'DATOS -CUARTO'!AT33</f>
        <v>1</v>
      </c>
      <c r="N33" s="88">
        <f>'DATOS -CUARTO'!AU33</f>
        <v>0</v>
      </c>
      <c r="O33" s="88">
        <f>'DATOS -CUARTO'!AV33</f>
        <v>1</v>
      </c>
      <c r="P33" s="88">
        <f>'DATOS -CUARTO'!AW33</f>
        <v>1</v>
      </c>
      <c r="Q33" s="88">
        <f>'DATOS -CUARTO'!AX33</f>
        <v>0</v>
      </c>
      <c r="R33" s="88">
        <f>'DATOS -CUARTO'!AY33</f>
        <v>0</v>
      </c>
      <c r="S33" s="88">
        <f>'DATOS -CUARTO'!AZ33</f>
        <v>0</v>
      </c>
      <c r="T33" s="91">
        <f>'DATOS -CUARTO'!BA33</f>
        <v>0</v>
      </c>
      <c r="U33" s="91">
        <f>'DATOS -CUARTO'!BB33</f>
        <v>1</v>
      </c>
      <c r="V33" s="91">
        <f>'DATOS -CUARTO'!BC33</f>
        <v>1</v>
      </c>
      <c r="W33" s="91">
        <f>'DATOS -CUARTO'!BD33</f>
        <v>1</v>
      </c>
      <c r="X33" s="91">
        <f>'DATOS -CUARTO'!BE33</f>
        <v>1</v>
      </c>
      <c r="Y33" s="91">
        <f>'DATOS -CUARTO'!BF33</f>
        <v>1</v>
      </c>
      <c r="Z33" s="91">
        <f>'DATOS -CUARTO'!BG33</f>
        <v>0</v>
      </c>
      <c r="AA33" s="94">
        <f>'DATOS -CUARTO'!BH33</f>
        <v>0</v>
      </c>
      <c r="AB33" s="94">
        <f>'DATOS -CUARTO'!BI33</f>
        <v>0</v>
      </c>
      <c r="AC33" s="94">
        <f>'DATOS -CUARTO'!BJ33</f>
        <v>0</v>
      </c>
      <c r="AD33" s="94">
        <f>'DATOS -CUARTO'!BK33</f>
        <v>0</v>
      </c>
      <c r="AE33" s="94">
        <f>'DATOS -CUARTO'!BL33</f>
        <v>0</v>
      </c>
      <c r="AF33" s="94">
        <f>'DATOS -CUARTO'!BM33</f>
        <v>0</v>
      </c>
      <c r="AG33" s="102">
        <f>'DATOS -CUARTO'!BN33</f>
        <v>1</v>
      </c>
      <c r="AH33" s="102">
        <f>'DATOS -CUARTO'!BO33</f>
        <v>1</v>
      </c>
      <c r="AI33" s="102">
        <f>'DATOS -CUARTO'!BP33</f>
        <v>1</v>
      </c>
      <c r="AJ33" s="102">
        <f>'DATOS -CUARTO'!BQ33</f>
        <v>0</v>
      </c>
      <c r="AK33" s="158">
        <f t="shared" si="0"/>
        <v>1</v>
      </c>
      <c r="AL33" s="158">
        <f t="shared" si="1"/>
        <v>1.12415</v>
      </c>
      <c r="AM33" s="158">
        <f t="shared" si="2"/>
        <v>1</v>
      </c>
      <c r="AN33" s="158">
        <f t="shared" si="3"/>
        <v>1.1006800000000001</v>
      </c>
      <c r="AO33" s="158">
        <f t="shared" si="4"/>
        <v>1</v>
      </c>
      <c r="AP33" s="158">
        <f t="shared" si="5"/>
        <v>1.6495770000000001</v>
      </c>
      <c r="AQ33" s="158">
        <f t="shared" si="6"/>
        <v>0</v>
      </c>
      <c r="AR33" s="158">
        <f t="shared" si="7"/>
        <v>0</v>
      </c>
      <c r="AS33" s="158">
        <f t="shared" si="8"/>
        <v>0</v>
      </c>
      <c r="AT33" s="158">
        <f t="shared" si="9"/>
        <v>0</v>
      </c>
      <c r="AU33" s="158">
        <f t="shared" si="10"/>
        <v>0</v>
      </c>
      <c r="AV33" s="158">
        <f t="shared" si="11"/>
        <v>0</v>
      </c>
      <c r="AW33" s="159">
        <f t="shared" si="12"/>
        <v>2</v>
      </c>
      <c r="AX33" s="159">
        <f t="shared" si="13"/>
        <v>2.2483</v>
      </c>
      <c r="AY33" s="159">
        <f t="shared" si="14"/>
        <v>1</v>
      </c>
      <c r="AZ33" s="159">
        <f t="shared" si="15"/>
        <v>1.1006800000000001</v>
      </c>
      <c r="BA33" s="159">
        <f t="shared" si="16"/>
        <v>2</v>
      </c>
      <c r="BB33" s="159">
        <f t="shared" si="17"/>
        <v>1.942896</v>
      </c>
      <c r="BC33" s="159">
        <f t="shared" si="18"/>
        <v>0</v>
      </c>
      <c r="BD33" s="159">
        <f t="shared" si="19"/>
        <v>0</v>
      </c>
      <c r="BE33" s="160">
        <f t="shared" si="20"/>
        <v>2</v>
      </c>
      <c r="BF33" s="160">
        <f t="shared" si="21"/>
        <v>2.5397180000000001</v>
      </c>
      <c r="BG33" s="160">
        <f t="shared" si="22"/>
        <v>2</v>
      </c>
      <c r="BH33" s="160">
        <f t="shared" si="23"/>
        <v>2.4202819999999998</v>
      </c>
      <c r="BI33" s="160">
        <f t="shared" si="24"/>
        <v>1</v>
      </c>
      <c r="BJ33" s="160">
        <f t="shared" si="25"/>
        <v>0.79674</v>
      </c>
      <c r="BK33" s="160">
        <f t="shared" si="26"/>
        <v>0</v>
      </c>
      <c r="BL33" s="160">
        <f t="shared" si="27"/>
        <v>0</v>
      </c>
      <c r="BM33" s="161">
        <f t="shared" si="28"/>
        <v>0</v>
      </c>
      <c r="BN33" s="161">
        <f t="shared" si="29"/>
        <v>0</v>
      </c>
      <c r="BO33" s="161">
        <f t="shared" si="30"/>
        <v>0</v>
      </c>
      <c r="BP33" s="161">
        <f t="shared" si="31"/>
        <v>0</v>
      </c>
      <c r="BQ33" s="161">
        <f t="shared" si="32"/>
        <v>0</v>
      </c>
      <c r="BR33" s="161">
        <f t="shared" si="33"/>
        <v>0</v>
      </c>
      <c r="BS33" s="161">
        <f t="shared" si="34"/>
        <v>2</v>
      </c>
      <c r="BT33" s="161">
        <f t="shared" si="35"/>
        <v>2.2517399999999999</v>
      </c>
      <c r="BU33" s="162">
        <f t="shared" si="36"/>
        <v>1</v>
      </c>
      <c r="BV33" s="162">
        <f t="shared" si="37"/>
        <v>1.2413000000000001</v>
      </c>
      <c r="BW33" s="143">
        <f t="shared" si="38"/>
        <v>1.12415</v>
      </c>
      <c r="BX33" s="91">
        <f t="shared" si="39"/>
        <v>1.1006800000000001</v>
      </c>
      <c r="BY33" s="143">
        <f t="shared" si="40"/>
        <v>1.6495770000000001</v>
      </c>
      <c r="BZ33" s="163">
        <f t="shared" si="41"/>
        <v>0</v>
      </c>
      <c r="CA33" s="91">
        <f t="shared" si="42"/>
        <v>0</v>
      </c>
      <c r="CB33" s="163">
        <f t="shared" si="43"/>
        <v>0</v>
      </c>
      <c r="CC33" s="88">
        <f t="shared" si="44"/>
        <v>2.2483</v>
      </c>
      <c r="CD33" s="164">
        <f t="shared" si="45"/>
        <v>1.1006800000000001</v>
      </c>
      <c r="CE33" s="165">
        <f t="shared" si="46"/>
        <v>1.942896</v>
      </c>
      <c r="CF33" s="78">
        <f t="shared" si="47"/>
        <v>0</v>
      </c>
      <c r="CG33" s="151">
        <f t="shared" si="48"/>
        <v>2.5397180000000001</v>
      </c>
      <c r="CH33" s="165">
        <f t="shared" si="49"/>
        <v>2.4202819999999998</v>
      </c>
      <c r="CI33" s="78">
        <f t="shared" si="50"/>
        <v>0.79674</v>
      </c>
      <c r="CJ33" s="91">
        <f t="shared" si="51"/>
        <v>0</v>
      </c>
      <c r="CK33" s="166">
        <f t="shared" si="52"/>
        <v>0</v>
      </c>
      <c r="CL33" s="167">
        <f t="shared" si="53"/>
        <v>0</v>
      </c>
      <c r="CM33" s="168">
        <f t="shared" si="54"/>
        <v>0</v>
      </c>
      <c r="CN33" s="88">
        <f t="shared" si="55"/>
        <v>2.2517399999999999</v>
      </c>
      <c r="CO33" s="169">
        <f t="shared" si="56"/>
        <v>1.2413000000000001</v>
      </c>
      <c r="CP33" s="170">
        <f t="shared" si="57"/>
        <v>18.416063000000001</v>
      </c>
      <c r="CQ33" s="170">
        <f t="shared" si="58"/>
        <v>24</v>
      </c>
      <c r="CR33" s="169">
        <f t="shared" si="59"/>
        <v>16</v>
      </c>
      <c r="CS33" s="169">
        <f t="shared" si="60"/>
        <v>17</v>
      </c>
      <c r="CT33" s="141" t="s">
        <v>173</v>
      </c>
      <c r="CU33" s="155">
        <f t="shared" si="61"/>
        <v>3.8744070000000002</v>
      </c>
      <c r="CV33" s="155">
        <f t="shared" si="62"/>
        <v>5.2918760000000002</v>
      </c>
      <c r="CW33" s="155">
        <f t="shared" si="63"/>
        <v>5.7567399999999997</v>
      </c>
      <c r="CX33" s="155">
        <f t="shared" si="64"/>
        <v>0</v>
      </c>
      <c r="CY33" s="155">
        <f t="shared" si="65"/>
        <v>3.4930400000000001</v>
      </c>
      <c r="CZ33" s="141" t="s">
        <v>173</v>
      </c>
      <c r="DA33" s="173">
        <f t="shared" si="66"/>
        <v>0.21038193668212399</v>
      </c>
      <c r="DB33" s="173">
        <f t="shared" si="67"/>
        <v>0.287351102132959</v>
      </c>
      <c r="DC33" s="173">
        <f t="shared" si="68"/>
        <v>0.31259341369542398</v>
      </c>
      <c r="DD33" s="173">
        <f t="shared" si="69"/>
        <v>0</v>
      </c>
      <c r="DE33" s="173">
        <f t="shared" si="70"/>
        <v>0.189673547489493</v>
      </c>
      <c r="DF33" s="141" t="s">
        <v>173</v>
      </c>
      <c r="DG33" s="173">
        <f t="shared" si="71"/>
        <v>0.35555555555555601</v>
      </c>
      <c r="DH33" s="173">
        <f t="shared" si="72"/>
        <v>0.37777777777777799</v>
      </c>
    </row>
    <row r="34" spans="1:112">
      <c r="A34" s="139">
        <v>26</v>
      </c>
      <c r="B34" s="141" t="s">
        <v>174</v>
      </c>
      <c r="C34" s="141" t="s">
        <v>26</v>
      </c>
      <c r="D34" s="78">
        <f>'DATOS -CUARTO'!AK34</f>
        <v>1</v>
      </c>
      <c r="E34" s="78">
        <f>'DATOS -CUARTO'!AL34</f>
        <v>0</v>
      </c>
      <c r="F34" s="78">
        <f>'DATOS -CUARTO'!AM34</f>
        <v>0</v>
      </c>
      <c r="G34" s="78">
        <f>'DATOS -CUARTO'!AN34</f>
        <v>1</v>
      </c>
      <c r="H34" s="78">
        <f>'DATOS -CUARTO'!AO34</f>
        <v>0</v>
      </c>
      <c r="I34" s="78">
        <f>'DATOS -CUARTO'!AP34</f>
        <v>1</v>
      </c>
      <c r="J34" s="78">
        <f>'DATOS -CUARTO'!AQ34</f>
        <v>0</v>
      </c>
      <c r="K34" s="88">
        <f>'DATOS -CUARTO'!AR34</f>
        <v>0</v>
      </c>
      <c r="L34" s="88">
        <f>'DATOS -CUARTO'!AS34</f>
        <v>1</v>
      </c>
      <c r="M34" s="88">
        <f>'DATOS -CUARTO'!AT34</f>
        <v>1</v>
      </c>
      <c r="N34" s="88">
        <f>'DATOS -CUARTO'!AU34</f>
        <v>0</v>
      </c>
      <c r="O34" s="88">
        <f>'DATOS -CUARTO'!AV34</f>
        <v>1</v>
      </c>
      <c r="P34" s="88">
        <f>'DATOS -CUARTO'!AW34</f>
        <v>1</v>
      </c>
      <c r="Q34" s="88">
        <f>'DATOS -CUARTO'!AX34</f>
        <v>0</v>
      </c>
      <c r="R34" s="88">
        <f>'DATOS -CUARTO'!AY34</f>
        <v>0</v>
      </c>
      <c r="S34" s="88">
        <f>'DATOS -CUARTO'!AZ34</f>
        <v>0</v>
      </c>
      <c r="T34" s="91">
        <f>'DATOS -CUARTO'!BA34</f>
        <v>1</v>
      </c>
      <c r="U34" s="91">
        <f>'DATOS -CUARTO'!BB34</f>
        <v>0</v>
      </c>
      <c r="V34" s="91">
        <f>'DATOS -CUARTO'!BC34</f>
        <v>1</v>
      </c>
      <c r="W34" s="91">
        <f>'DATOS -CUARTO'!BD34</f>
        <v>0</v>
      </c>
      <c r="X34" s="91">
        <f>'DATOS -CUARTO'!BE34</f>
        <v>0</v>
      </c>
      <c r="Y34" s="91">
        <f>'DATOS -CUARTO'!BF34</f>
        <v>1</v>
      </c>
      <c r="Z34" s="91">
        <f>'DATOS -CUARTO'!BG34</f>
        <v>0</v>
      </c>
      <c r="AA34" s="94">
        <f>'DATOS -CUARTO'!BH34</f>
        <v>0</v>
      </c>
      <c r="AB34" s="94">
        <f>'DATOS -CUARTO'!BI34</f>
        <v>1</v>
      </c>
      <c r="AC34" s="94">
        <f>'DATOS -CUARTO'!BJ34</f>
        <v>0</v>
      </c>
      <c r="AD34" s="94">
        <f>'DATOS -CUARTO'!BK34</f>
        <v>1</v>
      </c>
      <c r="AE34" s="94">
        <f>'DATOS -CUARTO'!BL34</f>
        <v>1</v>
      </c>
      <c r="AF34" s="94">
        <f>'DATOS -CUARTO'!BM34</f>
        <v>0</v>
      </c>
      <c r="AG34" s="102">
        <f>'DATOS -CUARTO'!BN34</f>
        <v>0</v>
      </c>
      <c r="AH34" s="102">
        <f>'DATOS -CUARTO'!BO34</f>
        <v>1</v>
      </c>
      <c r="AI34" s="102">
        <f>'DATOS -CUARTO'!BP34</f>
        <v>0</v>
      </c>
      <c r="AJ34" s="102">
        <f>'DATOS -CUARTO'!BQ34</f>
        <v>0</v>
      </c>
      <c r="AK34" s="158">
        <f t="shared" si="0"/>
        <v>1</v>
      </c>
      <c r="AL34" s="158">
        <f t="shared" si="1"/>
        <v>1.12415</v>
      </c>
      <c r="AM34" s="158">
        <f t="shared" si="2"/>
        <v>0</v>
      </c>
      <c r="AN34" s="158">
        <f t="shared" si="3"/>
        <v>0</v>
      </c>
      <c r="AO34" s="158">
        <f t="shared" si="4"/>
        <v>1</v>
      </c>
      <c r="AP34" s="158">
        <f t="shared" si="5"/>
        <v>1.6495770000000001</v>
      </c>
      <c r="AQ34" s="158">
        <f t="shared" si="6"/>
        <v>0</v>
      </c>
      <c r="AR34" s="158">
        <f t="shared" si="7"/>
        <v>0</v>
      </c>
      <c r="AS34" s="158">
        <f t="shared" si="8"/>
        <v>1</v>
      </c>
      <c r="AT34" s="158">
        <f t="shared" si="9"/>
        <v>1.6587874499999999</v>
      </c>
      <c r="AU34" s="158">
        <f t="shared" si="10"/>
        <v>0</v>
      </c>
      <c r="AV34" s="158">
        <f t="shared" si="11"/>
        <v>0</v>
      </c>
      <c r="AW34" s="159">
        <f t="shared" si="12"/>
        <v>1</v>
      </c>
      <c r="AX34" s="159">
        <f t="shared" si="13"/>
        <v>1.12415</v>
      </c>
      <c r="AY34" s="159">
        <f t="shared" si="14"/>
        <v>1</v>
      </c>
      <c r="AZ34" s="159">
        <f t="shared" si="15"/>
        <v>1.1006800000000001</v>
      </c>
      <c r="BA34" s="159">
        <f t="shared" si="16"/>
        <v>2</v>
      </c>
      <c r="BB34" s="159">
        <f t="shared" si="17"/>
        <v>1.942896</v>
      </c>
      <c r="BC34" s="159">
        <f t="shared" si="18"/>
        <v>0</v>
      </c>
      <c r="BD34" s="159">
        <f t="shared" si="19"/>
        <v>0</v>
      </c>
      <c r="BE34" s="160">
        <f t="shared" si="20"/>
        <v>2</v>
      </c>
      <c r="BF34" s="160">
        <f t="shared" si="21"/>
        <v>2.5397180000000001</v>
      </c>
      <c r="BG34" s="160">
        <f t="shared" si="22"/>
        <v>0</v>
      </c>
      <c r="BH34" s="160">
        <f t="shared" si="23"/>
        <v>0</v>
      </c>
      <c r="BI34" s="160">
        <f t="shared" si="24"/>
        <v>1</v>
      </c>
      <c r="BJ34" s="160">
        <f t="shared" si="25"/>
        <v>0.79674</v>
      </c>
      <c r="BK34" s="160">
        <f t="shared" si="26"/>
        <v>0</v>
      </c>
      <c r="BL34" s="160">
        <f t="shared" si="27"/>
        <v>0</v>
      </c>
      <c r="BM34" s="161">
        <f t="shared" si="28"/>
        <v>1</v>
      </c>
      <c r="BN34" s="161">
        <f t="shared" si="29"/>
        <v>1.52482685</v>
      </c>
      <c r="BO34" s="161">
        <f t="shared" si="30"/>
        <v>1</v>
      </c>
      <c r="BP34" s="161">
        <f t="shared" si="31"/>
        <v>1.4254114250000001</v>
      </c>
      <c r="BQ34" s="161">
        <f t="shared" si="32"/>
        <v>1</v>
      </c>
      <c r="BR34" s="161">
        <f t="shared" si="33"/>
        <v>1.1547487000000001</v>
      </c>
      <c r="BS34" s="161">
        <f t="shared" si="34"/>
        <v>1</v>
      </c>
      <c r="BT34" s="161">
        <f t="shared" si="35"/>
        <v>1.1258699999999999</v>
      </c>
      <c r="BU34" s="162">
        <f t="shared" si="36"/>
        <v>0</v>
      </c>
      <c r="BV34" s="162">
        <f t="shared" si="37"/>
        <v>0</v>
      </c>
      <c r="BW34" s="143">
        <f t="shared" si="38"/>
        <v>1.12415</v>
      </c>
      <c r="BX34" s="91">
        <f t="shared" si="39"/>
        <v>0</v>
      </c>
      <c r="BY34" s="143">
        <f t="shared" si="40"/>
        <v>1.6495770000000001</v>
      </c>
      <c r="BZ34" s="163">
        <f t="shared" si="41"/>
        <v>0</v>
      </c>
      <c r="CA34" s="91">
        <f t="shared" si="42"/>
        <v>1.6587874499999999</v>
      </c>
      <c r="CB34" s="163">
        <f t="shared" si="43"/>
        <v>0</v>
      </c>
      <c r="CC34" s="88">
        <f t="shared" si="44"/>
        <v>1.12415</v>
      </c>
      <c r="CD34" s="164">
        <f t="shared" si="45"/>
        <v>1.1006800000000001</v>
      </c>
      <c r="CE34" s="165">
        <f t="shared" si="46"/>
        <v>1.942896</v>
      </c>
      <c r="CF34" s="78">
        <f t="shared" si="47"/>
        <v>0</v>
      </c>
      <c r="CG34" s="151">
        <f t="shared" si="48"/>
        <v>2.5397180000000001</v>
      </c>
      <c r="CH34" s="165">
        <f t="shared" si="49"/>
        <v>0</v>
      </c>
      <c r="CI34" s="78">
        <f t="shared" si="50"/>
        <v>0.79674</v>
      </c>
      <c r="CJ34" s="91">
        <f t="shared" si="51"/>
        <v>0</v>
      </c>
      <c r="CK34" s="166">
        <f t="shared" si="52"/>
        <v>1.52482685</v>
      </c>
      <c r="CL34" s="167">
        <f t="shared" si="53"/>
        <v>1.4254114250000001</v>
      </c>
      <c r="CM34" s="168">
        <f t="shared" si="54"/>
        <v>1.1547487000000001</v>
      </c>
      <c r="CN34" s="88">
        <f t="shared" si="55"/>
        <v>1.1258699999999999</v>
      </c>
      <c r="CO34" s="169">
        <f t="shared" si="56"/>
        <v>0</v>
      </c>
      <c r="CP34" s="170">
        <f t="shared" si="57"/>
        <v>17.167555425</v>
      </c>
      <c r="CQ34" s="170">
        <f t="shared" si="58"/>
        <v>28</v>
      </c>
      <c r="CR34" s="169">
        <f t="shared" si="59"/>
        <v>14</v>
      </c>
      <c r="CS34" s="169">
        <f t="shared" si="60"/>
        <v>19</v>
      </c>
      <c r="CT34" s="141" t="s">
        <v>174</v>
      </c>
      <c r="CU34" s="155">
        <f t="shared" si="61"/>
        <v>4.4325144500000002</v>
      </c>
      <c r="CV34" s="155">
        <f t="shared" si="62"/>
        <v>4.167726</v>
      </c>
      <c r="CW34" s="155">
        <f t="shared" si="63"/>
        <v>3.3364579999999999</v>
      </c>
      <c r="CX34" s="155">
        <f t="shared" si="64"/>
        <v>4.1049869750000001</v>
      </c>
      <c r="CY34" s="155">
        <f t="shared" si="65"/>
        <v>1.1258699999999999</v>
      </c>
      <c r="CZ34" s="141" t="s">
        <v>174</v>
      </c>
      <c r="DA34" s="173">
        <f t="shared" si="66"/>
        <v>0.2581913580745</v>
      </c>
      <c r="DB34" s="173">
        <f t="shared" si="67"/>
        <v>0.24276758669617099</v>
      </c>
      <c r="DC34" s="173">
        <f t="shared" si="68"/>
        <v>0.19434671491675101</v>
      </c>
      <c r="DD34" s="173">
        <f t="shared" si="69"/>
        <v>0.23911307541329799</v>
      </c>
      <c r="DE34" s="173">
        <f t="shared" si="70"/>
        <v>6.5581264899280206E-2</v>
      </c>
      <c r="DF34" s="141" t="s">
        <v>174</v>
      </c>
      <c r="DG34" s="173">
        <f t="shared" si="71"/>
        <v>0.31111111111111101</v>
      </c>
      <c r="DH34" s="173">
        <f t="shared" si="72"/>
        <v>0.422222222222222</v>
      </c>
    </row>
    <row r="35" spans="1:112">
      <c r="A35" s="139">
        <v>27</v>
      </c>
      <c r="B35" s="141" t="s">
        <v>175</v>
      </c>
      <c r="C35" s="141" t="s">
        <v>26</v>
      </c>
      <c r="D35" s="78">
        <f>'DATOS -CUARTO'!AK35</f>
        <v>1</v>
      </c>
      <c r="E35" s="78">
        <f>'DATOS -CUARTO'!AL35</f>
        <v>0</v>
      </c>
      <c r="F35" s="78">
        <f>'DATOS -CUARTO'!AM35</f>
        <v>0</v>
      </c>
      <c r="G35" s="78">
        <f>'DATOS -CUARTO'!AN35</f>
        <v>0</v>
      </c>
      <c r="H35" s="78">
        <f>'DATOS -CUARTO'!AO35</f>
        <v>0</v>
      </c>
      <c r="I35" s="78">
        <f>'DATOS -CUARTO'!AP35</f>
        <v>0</v>
      </c>
      <c r="J35" s="78">
        <f>'DATOS -CUARTO'!AQ35</f>
        <v>0</v>
      </c>
      <c r="K35" s="88">
        <f>'DATOS -CUARTO'!AR35</f>
        <v>0</v>
      </c>
      <c r="L35" s="88">
        <f>'DATOS -CUARTO'!AS35</f>
        <v>0</v>
      </c>
      <c r="M35" s="88">
        <f>'DATOS -CUARTO'!AT35</f>
        <v>0</v>
      </c>
      <c r="N35" s="88">
        <f>'DATOS -CUARTO'!AU35</f>
        <v>0</v>
      </c>
      <c r="O35" s="88">
        <f>'DATOS -CUARTO'!AV35</f>
        <v>1</v>
      </c>
      <c r="P35" s="88">
        <f>'DATOS -CUARTO'!AW35</f>
        <v>1</v>
      </c>
      <c r="Q35" s="88">
        <f>'DATOS -CUARTO'!AX35</f>
        <v>0</v>
      </c>
      <c r="R35" s="88">
        <f>'DATOS -CUARTO'!AY35</f>
        <v>1</v>
      </c>
      <c r="S35" s="88">
        <f>'DATOS -CUARTO'!AZ35</f>
        <v>0</v>
      </c>
      <c r="T35" s="91">
        <f>'DATOS -CUARTO'!BA35</f>
        <v>1</v>
      </c>
      <c r="U35" s="91">
        <f>'DATOS -CUARTO'!BB35</f>
        <v>0</v>
      </c>
      <c r="V35" s="91">
        <f>'DATOS -CUARTO'!BC35</f>
        <v>0</v>
      </c>
      <c r="W35" s="91">
        <f>'DATOS -CUARTO'!BD35</f>
        <v>1</v>
      </c>
      <c r="X35" s="91">
        <f>'DATOS -CUARTO'!BE35</f>
        <v>1</v>
      </c>
      <c r="Y35" s="91">
        <f>'DATOS -CUARTO'!BF35</f>
        <v>1</v>
      </c>
      <c r="Z35" s="91">
        <f>'DATOS -CUARTO'!BG35</f>
        <v>1</v>
      </c>
      <c r="AA35" s="94">
        <f>'DATOS -CUARTO'!BH35</f>
        <v>0</v>
      </c>
      <c r="AB35" s="94">
        <f>'DATOS -CUARTO'!BI35</f>
        <v>1</v>
      </c>
      <c r="AC35" s="94">
        <f>'DATOS -CUARTO'!BJ35</f>
        <v>1</v>
      </c>
      <c r="AD35" s="94">
        <f>'DATOS -CUARTO'!BK35</f>
        <v>0</v>
      </c>
      <c r="AE35" s="94">
        <f>'DATOS -CUARTO'!BL35</f>
        <v>1</v>
      </c>
      <c r="AF35" s="94">
        <f>'DATOS -CUARTO'!BM35</f>
        <v>1</v>
      </c>
      <c r="AG35" s="102">
        <f>'DATOS -CUARTO'!BN35</f>
        <v>1</v>
      </c>
      <c r="AH35" s="102">
        <f>'DATOS -CUARTO'!BO35</f>
        <v>1</v>
      </c>
      <c r="AI35" s="102">
        <f>'DATOS -CUARTO'!BP35</f>
        <v>0</v>
      </c>
      <c r="AJ35" s="102">
        <f>'DATOS -CUARTO'!BQ35</f>
        <v>0</v>
      </c>
      <c r="AK35" s="158">
        <f t="shared" si="0"/>
        <v>1</v>
      </c>
      <c r="AL35" s="158">
        <f t="shared" si="1"/>
        <v>1.12415</v>
      </c>
      <c r="AM35" s="158">
        <f t="shared" si="2"/>
        <v>0</v>
      </c>
      <c r="AN35" s="158">
        <f t="shared" si="3"/>
        <v>0</v>
      </c>
      <c r="AO35" s="158">
        <f t="shared" si="4"/>
        <v>0</v>
      </c>
      <c r="AP35" s="158">
        <f t="shared" si="5"/>
        <v>0</v>
      </c>
      <c r="AQ35" s="158">
        <f t="shared" si="6"/>
        <v>0</v>
      </c>
      <c r="AR35" s="158">
        <f t="shared" si="7"/>
        <v>0</v>
      </c>
      <c r="AS35" s="158">
        <f t="shared" si="8"/>
        <v>0</v>
      </c>
      <c r="AT35" s="158">
        <f t="shared" si="9"/>
        <v>0</v>
      </c>
      <c r="AU35" s="158">
        <f t="shared" si="10"/>
        <v>0</v>
      </c>
      <c r="AV35" s="158">
        <f t="shared" si="11"/>
        <v>0</v>
      </c>
      <c r="AW35" s="159">
        <f t="shared" si="12"/>
        <v>0</v>
      </c>
      <c r="AX35" s="159">
        <f t="shared" si="13"/>
        <v>0</v>
      </c>
      <c r="AY35" s="159">
        <f t="shared" si="14"/>
        <v>0</v>
      </c>
      <c r="AZ35" s="159">
        <f t="shared" si="15"/>
        <v>0</v>
      </c>
      <c r="BA35" s="159">
        <f t="shared" si="16"/>
        <v>2</v>
      </c>
      <c r="BB35" s="159">
        <f t="shared" si="17"/>
        <v>1.942896</v>
      </c>
      <c r="BC35" s="159">
        <f t="shared" si="18"/>
        <v>1</v>
      </c>
      <c r="BD35" s="159">
        <f t="shared" si="19"/>
        <v>1.021414</v>
      </c>
      <c r="BE35" s="160">
        <f t="shared" si="20"/>
        <v>1</v>
      </c>
      <c r="BF35" s="160">
        <f t="shared" si="21"/>
        <v>1.2698590000000001</v>
      </c>
      <c r="BG35" s="160">
        <f t="shared" si="22"/>
        <v>2</v>
      </c>
      <c r="BH35" s="160">
        <f t="shared" si="23"/>
        <v>2.4202819999999998</v>
      </c>
      <c r="BI35" s="160">
        <f t="shared" si="24"/>
        <v>1</v>
      </c>
      <c r="BJ35" s="160">
        <f t="shared" si="25"/>
        <v>0.79674</v>
      </c>
      <c r="BK35" s="160">
        <f t="shared" si="26"/>
        <v>1</v>
      </c>
      <c r="BL35" s="160">
        <f t="shared" si="27"/>
        <v>0.80188999999999999</v>
      </c>
      <c r="BM35" s="161">
        <f t="shared" si="28"/>
        <v>1</v>
      </c>
      <c r="BN35" s="161">
        <f t="shared" si="29"/>
        <v>1.52482685</v>
      </c>
      <c r="BO35" s="161">
        <f t="shared" si="30"/>
        <v>1</v>
      </c>
      <c r="BP35" s="161">
        <f t="shared" si="31"/>
        <v>1.4254114250000001</v>
      </c>
      <c r="BQ35" s="161">
        <f t="shared" si="32"/>
        <v>2</v>
      </c>
      <c r="BR35" s="161">
        <f t="shared" si="33"/>
        <v>2.3094974000000001</v>
      </c>
      <c r="BS35" s="161">
        <f t="shared" si="34"/>
        <v>2</v>
      </c>
      <c r="BT35" s="161">
        <f t="shared" si="35"/>
        <v>2.2517399999999999</v>
      </c>
      <c r="BU35" s="162">
        <f t="shared" si="36"/>
        <v>0</v>
      </c>
      <c r="BV35" s="162">
        <f t="shared" si="37"/>
        <v>0</v>
      </c>
      <c r="BW35" s="143">
        <f t="shared" si="38"/>
        <v>1.12415</v>
      </c>
      <c r="BX35" s="91">
        <f t="shared" si="39"/>
        <v>0</v>
      </c>
      <c r="BY35" s="143">
        <f t="shared" si="40"/>
        <v>0</v>
      </c>
      <c r="BZ35" s="163">
        <f t="shared" si="41"/>
        <v>0</v>
      </c>
      <c r="CA35" s="91">
        <f t="shared" si="42"/>
        <v>0</v>
      </c>
      <c r="CB35" s="163">
        <f t="shared" si="43"/>
        <v>0</v>
      </c>
      <c r="CC35" s="88">
        <f t="shared" si="44"/>
        <v>0</v>
      </c>
      <c r="CD35" s="164">
        <f t="shared" si="45"/>
        <v>0</v>
      </c>
      <c r="CE35" s="165">
        <f t="shared" si="46"/>
        <v>1.942896</v>
      </c>
      <c r="CF35" s="78">
        <f t="shared" si="47"/>
        <v>1.021414</v>
      </c>
      <c r="CG35" s="151">
        <f t="shared" si="48"/>
        <v>1.2698590000000001</v>
      </c>
      <c r="CH35" s="165">
        <f t="shared" si="49"/>
        <v>2.4202819999999998</v>
      </c>
      <c r="CI35" s="78">
        <f t="shared" si="50"/>
        <v>0.79674</v>
      </c>
      <c r="CJ35" s="91">
        <f t="shared" si="51"/>
        <v>0.80188999999999999</v>
      </c>
      <c r="CK35" s="166">
        <f t="shared" si="52"/>
        <v>1.52482685</v>
      </c>
      <c r="CL35" s="167">
        <f t="shared" si="53"/>
        <v>1.4254114250000001</v>
      </c>
      <c r="CM35" s="168">
        <f t="shared" si="54"/>
        <v>2.3094974000000001</v>
      </c>
      <c r="CN35" s="88">
        <f t="shared" si="55"/>
        <v>2.2517399999999999</v>
      </c>
      <c r="CO35" s="169">
        <f t="shared" si="56"/>
        <v>0</v>
      </c>
      <c r="CP35" s="170">
        <f t="shared" si="57"/>
        <v>16.888706675000002</v>
      </c>
      <c r="CQ35" s="170">
        <f t="shared" si="58"/>
        <v>29</v>
      </c>
      <c r="CR35" s="169">
        <f t="shared" si="59"/>
        <v>15</v>
      </c>
      <c r="CS35" s="169">
        <f t="shared" si="60"/>
        <v>18</v>
      </c>
      <c r="CT35" s="141" t="s">
        <v>175</v>
      </c>
      <c r="CU35" s="155">
        <f t="shared" si="61"/>
        <v>1.12415</v>
      </c>
      <c r="CV35" s="155">
        <f t="shared" si="62"/>
        <v>2.9643099999999998</v>
      </c>
      <c r="CW35" s="155">
        <f t="shared" si="63"/>
        <v>5.2887709999999997</v>
      </c>
      <c r="CX35" s="155">
        <f t="shared" si="64"/>
        <v>5.2597356749999999</v>
      </c>
      <c r="CY35" s="155">
        <f t="shared" si="65"/>
        <v>2.2517399999999999</v>
      </c>
      <c r="CZ35" s="141" t="s">
        <v>175</v>
      </c>
      <c r="DA35" s="173">
        <f t="shared" si="66"/>
        <v>6.6562231296494495E-2</v>
      </c>
      <c r="DB35" s="173">
        <f t="shared" si="67"/>
        <v>0.17552024894766</v>
      </c>
      <c r="DC35" s="173">
        <f t="shared" si="68"/>
        <v>0.31315429308917198</v>
      </c>
      <c r="DD35" s="173">
        <f t="shared" si="69"/>
        <v>0.31143507766558998</v>
      </c>
      <c r="DE35" s="173">
        <f t="shared" si="70"/>
        <v>0.133328149001084</v>
      </c>
      <c r="DF35" s="141" t="s">
        <v>175</v>
      </c>
      <c r="DG35" s="173">
        <f t="shared" si="71"/>
        <v>0.33333333333333298</v>
      </c>
      <c r="DH35" s="173">
        <f t="shared" si="72"/>
        <v>0.4</v>
      </c>
    </row>
    <row r="36" spans="1:112">
      <c r="A36" s="139">
        <v>28</v>
      </c>
      <c r="B36" s="141" t="s">
        <v>176</v>
      </c>
      <c r="C36" s="141" t="s">
        <v>26</v>
      </c>
      <c r="D36" s="78">
        <f>'DATOS -CUARTO'!AK36</f>
        <v>0</v>
      </c>
      <c r="E36" s="78">
        <f>'DATOS -CUARTO'!AL36</f>
        <v>0</v>
      </c>
      <c r="F36" s="78">
        <f>'DATOS -CUARTO'!AM36</f>
        <v>1</v>
      </c>
      <c r="G36" s="78">
        <f>'DATOS -CUARTO'!AN36</f>
        <v>0</v>
      </c>
      <c r="H36" s="78">
        <f>'DATOS -CUARTO'!AO36</f>
        <v>1</v>
      </c>
      <c r="I36" s="78">
        <f>'DATOS -CUARTO'!AP36</f>
        <v>0</v>
      </c>
      <c r="J36" s="78">
        <f>'DATOS -CUARTO'!AQ36</f>
        <v>0</v>
      </c>
      <c r="K36" s="88">
        <f>'DATOS -CUARTO'!AR36</f>
        <v>1</v>
      </c>
      <c r="L36" s="88">
        <f>'DATOS -CUARTO'!AS36</f>
        <v>1</v>
      </c>
      <c r="M36" s="88">
        <f>'DATOS -CUARTO'!AT36</f>
        <v>0</v>
      </c>
      <c r="N36" s="88">
        <f>'DATOS -CUARTO'!AU36</f>
        <v>1</v>
      </c>
      <c r="O36" s="88">
        <f>'DATOS -CUARTO'!AV36</f>
        <v>0</v>
      </c>
      <c r="P36" s="88">
        <f>'DATOS -CUARTO'!AW36</f>
        <v>1</v>
      </c>
      <c r="Q36" s="88">
        <f>'DATOS -CUARTO'!AX36</f>
        <v>0</v>
      </c>
      <c r="R36" s="88">
        <f>'DATOS -CUARTO'!AY36</f>
        <v>0</v>
      </c>
      <c r="S36" s="88">
        <f>'DATOS -CUARTO'!AZ36</f>
        <v>0</v>
      </c>
      <c r="T36" s="91">
        <f>'DATOS -CUARTO'!BA36</f>
        <v>1</v>
      </c>
      <c r="U36" s="91">
        <f>'DATOS -CUARTO'!BB36</f>
        <v>1</v>
      </c>
      <c r="V36" s="91">
        <f>'DATOS -CUARTO'!BC36</f>
        <v>1</v>
      </c>
      <c r="W36" s="91">
        <f>'DATOS -CUARTO'!BD36</f>
        <v>1</v>
      </c>
      <c r="X36" s="91">
        <f>'DATOS -CUARTO'!BE36</f>
        <v>0</v>
      </c>
      <c r="Y36" s="91">
        <f>'DATOS -CUARTO'!BF36</f>
        <v>1</v>
      </c>
      <c r="Z36" s="91">
        <f>'DATOS -CUARTO'!BG36</f>
        <v>0</v>
      </c>
      <c r="AA36" s="94">
        <f>'DATOS -CUARTO'!BH36</f>
        <v>0</v>
      </c>
      <c r="AB36" s="94">
        <f>'DATOS -CUARTO'!BI36</f>
        <v>1</v>
      </c>
      <c r="AC36" s="94">
        <f>'DATOS -CUARTO'!BJ36</f>
        <v>0</v>
      </c>
      <c r="AD36" s="94">
        <f>'DATOS -CUARTO'!BK36</f>
        <v>1</v>
      </c>
      <c r="AE36" s="94">
        <f>'DATOS -CUARTO'!BL36</f>
        <v>0</v>
      </c>
      <c r="AF36" s="94">
        <f>'DATOS -CUARTO'!BM36</f>
        <v>0</v>
      </c>
      <c r="AG36" s="102">
        <f>'DATOS -CUARTO'!BN36</f>
        <v>1</v>
      </c>
      <c r="AH36" s="102">
        <f>'DATOS -CUARTO'!BO36</f>
        <v>1</v>
      </c>
      <c r="AI36" s="102">
        <f>'DATOS -CUARTO'!BP36</f>
        <v>1</v>
      </c>
      <c r="AJ36" s="102">
        <f>'DATOS -CUARTO'!BQ36</f>
        <v>1</v>
      </c>
      <c r="AK36" s="158">
        <f t="shared" si="0"/>
        <v>0</v>
      </c>
      <c r="AL36" s="158">
        <f t="shared" si="1"/>
        <v>0</v>
      </c>
      <c r="AM36" s="158">
        <f t="shared" si="2"/>
        <v>1</v>
      </c>
      <c r="AN36" s="158">
        <f t="shared" si="3"/>
        <v>1.1006800000000001</v>
      </c>
      <c r="AO36" s="158">
        <f t="shared" si="4"/>
        <v>0</v>
      </c>
      <c r="AP36" s="158">
        <f t="shared" si="5"/>
        <v>0</v>
      </c>
      <c r="AQ36" s="158">
        <f t="shared" si="6"/>
        <v>1</v>
      </c>
      <c r="AR36" s="158">
        <f t="shared" si="7"/>
        <v>1.6583374</v>
      </c>
      <c r="AS36" s="158">
        <f t="shared" si="8"/>
        <v>0</v>
      </c>
      <c r="AT36" s="158">
        <f t="shared" si="9"/>
        <v>0</v>
      </c>
      <c r="AU36" s="158">
        <f t="shared" si="10"/>
        <v>0</v>
      </c>
      <c r="AV36" s="158">
        <f t="shared" si="11"/>
        <v>0</v>
      </c>
      <c r="AW36" s="159">
        <f t="shared" si="12"/>
        <v>2</v>
      </c>
      <c r="AX36" s="159">
        <f t="shared" si="13"/>
        <v>2.2483</v>
      </c>
      <c r="AY36" s="159">
        <f t="shared" si="14"/>
        <v>1</v>
      </c>
      <c r="AZ36" s="159">
        <f t="shared" si="15"/>
        <v>1.1006800000000001</v>
      </c>
      <c r="BA36" s="159">
        <f t="shared" si="16"/>
        <v>1</v>
      </c>
      <c r="BB36" s="159">
        <f t="shared" si="17"/>
        <v>0.97144799999999998</v>
      </c>
      <c r="BC36" s="159">
        <f t="shared" si="18"/>
        <v>0</v>
      </c>
      <c r="BD36" s="159">
        <f t="shared" si="19"/>
        <v>0</v>
      </c>
      <c r="BE36" s="160">
        <f t="shared" si="20"/>
        <v>3</v>
      </c>
      <c r="BF36" s="160">
        <f t="shared" si="21"/>
        <v>3.809577</v>
      </c>
      <c r="BG36" s="160">
        <f t="shared" si="22"/>
        <v>1</v>
      </c>
      <c r="BH36" s="160">
        <f t="shared" si="23"/>
        <v>1.2101409999999999</v>
      </c>
      <c r="BI36" s="160">
        <f t="shared" si="24"/>
        <v>1</v>
      </c>
      <c r="BJ36" s="160">
        <f t="shared" si="25"/>
        <v>0.79674</v>
      </c>
      <c r="BK36" s="160">
        <f t="shared" si="26"/>
        <v>0</v>
      </c>
      <c r="BL36" s="160">
        <f t="shared" si="27"/>
        <v>0</v>
      </c>
      <c r="BM36" s="161">
        <f t="shared" si="28"/>
        <v>1</v>
      </c>
      <c r="BN36" s="161">
        <f t="shared" si="29"/>
        <v>1.52482685</v>
      </c>
      <c r="BO36" s="161">
        <f t="shared" si="30"/>
        <v>1</v>
      </c>
      <c r="BP36" s="161">
        <f t="shared" si="31"/>
        <v>1.4254114250000001</v>
      </c>
      <c r="BQ36" s="161">
        <f t="shared" si="32"/>
        <v>0</v>
      </c>
      <c r="BR36" s="161">
        <f t="shared" si="33"/>
        <v>0</v>
      </c>
      <c r="BS36" s="161">
        <f t="shared" si="34"/>
        <v>2</v>
      </c>
      <c r="BT36" s="161">
        <f t="shared" si="35"/>
        <v>2.2517399999999999</v>
      </c>
      <c r="BU36" s="162">
        <f t="shared" si="36"/>
        <v>2</v>
      </c>
      <c r="BV36" s="162">
        <f t="shared" si="37"/>
        <v>2.4826000000000001</v>
      </c>
      <c r="BW36" s="143">
        <f t="shared" si="38"/>
        <v>0</v>
      </c>
      <c r="BX36" s="91">
        <f t="shared" si="39"/>
        <v>1.1006800000000001</v>
      </c>
      <c r="BY36" s="143">
        <f t="shared" si="40"/>
        <v>0</v>
      </c>
      <c r="BZ36" s="163">
        <f t="shared" si="41"/>
        <v>1.6583374</v>
      </c>
      <c r="CA36" s="91">
        <f t="shared" si="42"/>
        <v>0</v>
      </c>
      <c r="CB36" s="163">
        <f t="shared" si="43"/>
        <v>0</v>
      </c>
      <c r="CC36" s="88">
        <f t="shared" si="44"/>
        <v>2.2483</v>
      </c>
      <c r="CD36" s="164">
        <f t="shared" si="45"/>
        <v>1.1006800000000001</v>
      </c>
      <c r="CE36" s="165">
        <f t="shared" si="46"/>
        <v>0.97144799999999998</v>
      </c>
      <c r="CF36" s="78">
        <f t="shared" si="47"/>
        <v>0</v>
      </c>
      <c r="CG36" s="151">
        <f t="shared" si="48"/>
        <v>3.809577</v>
      </c>
      <c r="CH36" s="165">
        <f t="shared" si="49"/>
        <v>1.2101409999999999</v>
      </c>
      <c r="CI36" s="78">
        <f t="shared" si="50"/>
        <v>0.79674</v>
      </c>
      <c r="CJ36" s="91">
        <f t="shared" si="51"/>
        <v>0</v>
      </c>
      <c r="CK36" s="166">
        <f t="shared" si="52"/>
        <v>1.52482685</v>
      </c>
      <c r="CL36" s="167">
        <f t="shared" si="53"/>
        <v>1.4254114250000001</v>
      </c>
      <c r="CM36" s="168">
        <f t="shared" si="54"/>
        <v>0</v>
      </c>
      <c r="CN36" s="88">
        <f t="shared" si="55"/>
        <v>2.2517399999999999</v>
      </c>
      <c r="CO36" s="169">
        <f t="shared" si="56"/>
        <v>2.4826000000000001</v>
      </c>
      <c r="CP36" s="170">
        <f t="shared" si="57"/>
        <v>20.580481675000001</v>
      </c>
      <c r="CQ36" s="170">
        <f t="shared" si="58"/>
        <v>21</v>
      </c>
      <c r="CR36" s="169">
        <f t="shared" si="59"/>
        <v>17</v>
      </c>
      <c r="CS36" s="169">
        <f t="shared" si="60"/>
        <v>16</v>
      </c>
      <c r="CT36" s="141" t="s">
        <v>176</v>
      </c>
      <c r="CU36" s="155">
        <f t="shared" si="61"/>
        <v>2.7590173999999998</v>
      </c>
      <c r="CV36" s="155">
        <f t="shared" si="62"/>
        <v>4.3204279999999997</v>
      </c>
      <c r="CW36" s="155">
        <f t="shared" si="63"/>
        <v>5.8164579999999999</v>
      </c>
      <c r="CX36" s="155">
        <f t="shared" si="64"/>
        <v>2.9502382749999998</v>
      </c>
      <c r="CY36" s="155">
        <f t="shared" si="65"/>
        <v>4.7343400000000004</v>
      </c>
      <c r="CZ36" s="141" t="s">
        <v>176</v>
      </c>
      <c r="DA36" s="173">
        <f t="shared" si="66"/>
        <v>0.134059904115437</v>
      </c>
      <c r="DB36" s="173">
        <f t="shared" si="67"/>
        <v>0.209928419957644</v>
      </c>
      <c r="DC36" s="173">
        <f t="shared" si="68"/>
        <v>0.28262011025065098</v>
      </c>
      <c r="DD36" s="173">
        <f t="shared" si="69"/>
        <v>0.14335127435738201</v>
      </c>
      <c r="DE36" s="173">
        <f t="shared" si="70"/>
        <v>0.23004029131888601</v>
      </c>
      <c r="DF36" s="141" t="s">
        <v>176</v>
      </c>
      <c r="DG36" s="173">
        <f t="shared" si="71"/>
        <v>0.37777777777777799</v>
      </c>
      <c r="DH36" s="173">
        <f t="shared" si="72"/>
        <v>0.35555555555555601</v>
      </c>
    </row>
    <row r="37" spans="1:112">
      <c r="A37" s="139">
        <v>29</v>
      </c>
      <c r="B37" s="141" t="s">
        <v>177</v>
      </c>
      <c r="C37" s="141" t="s">
        <v>26</v>
      </c>
      <c r="D37" s="78">
        <f>'DATOS -CUARTO'!AK37</f>
        <v>1</v>
      </c>
      <c r="E37" s="78">
        <f>'DATOS -CUARTO'!AL37</f>
        <v>1</v>
      </c>
      <c r="F37" s="78">
        <f>'DATOS -CUARTO'!AM37</f>
        <v>1</v>
      </c>
      <c r="G37" s="78">
        <f>'DATOS -CUARTO'!AN37</f>
        <v>1</v>
      </c>
      <c r="H37" s="78">
        <f>'DATOS -CUARTO'!AO37</f>
        <v>0</v>
      </c>
      <c r="I37" s="78">
        <f>'DATOS -CUARTO'!AP37</f>
        <v>1</v>
      </c>
      <c r="J37" s="78">
        <f>'DATOS -CUARTO'!AQ37</f>
        <v>1</v>
      </c>
      <c r="K37" s="88">
        <f>'DATOS -CUARTO'!AR37</f>
        <v>0</v>
      </c>
      <c r="L37" s="88">
        <f>'DATOS -CUARTO'!AS37</f>
        <v>1</v>
      </c>
      <c r="M37" s="88">
        <f>'DATOS -CUARTO'!AT37</f>
        <v>1</v>
      </c>
      <c r="N37" s="88">
        <f>'DATOS -CUARTO'!AU37</f>
        <v>1</v>
      </c>
      <c r="O37" s="88">
        <f>'DATOS -CUARTO'!AV37</f>
        <v>1</v>
      </c>
      <c r="P37" s="88">
        <f>'DATOS -CUARTO'!AW37</f>
        <v>1</v>
      </c>
      <c r="Q37" s="88">
        <f>'DATOS -CUARTO'!AX37</f>
        <v>0</v>
      </c>
      <c r="R37" s="88">
        <f>'DATOS -CUARTO'!AY37</f>
        <v>1</v>
      </c>
      <c r="S37" s="88">
        <f>'DATOS -CUARTO'!AZ37</f>
        <v>1</v>
      </c>
      <c r="T37" s="91">
        <f>'DATOS -CUARTO'!BA37</f>
        <v>1</v>
      </c>
      <c r="U37" s="91">
        <f>'DATOS -CUARTO'!BB37</f>
        <v>0</v>
      </c>
      <c r="V37" s="91">
        <f>'DATOS -CUARTO'!BC37</f>
        <v>1</v>
      </c>
      <c r="W37" s="91">
        <f>'DATOS -CUARTO'!BD37</f>
        <v>1</v>
      </c>
      <c r="X37" s="91">
        <f>'DATOS -CUARTO'!BE37</f>
        <v>0</v>
      </c>
      <c r="Y37" s="91">
        <f>'DATOS -CUARTO'!BF37</f>
        <v>1</v>
      </c>
      <c r="Z37" s="91">
        <f>'DATOS -CUARTO'!BG37</f>
        <v>0</v>
      </c>
      <c r="AA37" s="94">
        <f>'DATOS -CUARTO'!BH37</f>
        <v>1</v>
      </c>
      <c r="AB37" s="94">
        <f>'DATOS -CUARTO'!BI37</f>
        <v>0</v>
      </c>
      <c r="AC37" s="94">
        <f>'DATOS -CUARTO'!BJ37</f>
        <v>0</v>
      </c>
      <c r="AD37" s="94">
        <f>'DATOS -CUARTO'!BK37</f>
        <v>0</v>
      </c>
      <c r="AE37" s="94">
        <f>'DATOS -CUARTO'!BL37</f>
        <v>0</v>
      </c>
      <c r="AF37" s="94">
        <f>'DATOS -CUARTO'!BM37</f>
        <v>1</v>
      </c>
      <c r="AG37" s="102">
        <f>'DATOS -CUARTO'!BN37</f>
        <v>1</v>
      </c>
      <c r="AH37" s="102">
        <f>'DATOS -CUARTO'!BO37</f>
        <v>1</v>
      </c>
      <c r="AI37" s="102">
        <f>'DATOS -CUARTO'!BP37</f>
        <v>1</v>
      </c>
      <c r="AJ37" s="102">
        <f>'DATOS -CUARTO'!BQ37</f>
        <v>1</v>
      </c>
      <c r="AK37" s="158">
        <f t="shared" si="0"/>
        <v>1</v>
      </c>
      <c r="AL37" s="158">
        <f t="shared" si="1"/>
        <v>1.12415</v>
      </c>
      <c r="AM37" s="158">
        <f t="shared" si="2"/>
        <v>2</v>
      </c>
      <c r="AN37" s="158">
        <f t="shared" si="3"/>
        <v>2.2013600000000002</v>
      </c>
      <c r="AO37" s="158">
        <f t="shared" si="4"/>
        <v>1</v>
      </c>
      <c r="AP37" s="158">
        <f t="shared" si="5"/>
        <v>1.6495770000000001</v>
      </c>
      <c r="AQ37" s="158">
        <f t="shared" si="6"/>
        <v>0</v>
      </c>
      <c r="AR37" s="158">
        <f t="shared" si="7"/>
        <v>0</v>
      </c>
      <c r="AS37" s="158">
        <f t="shared" si="8"/>
        <v>1</v>
      </c>
      <c r="AT37" s="158">
        <f t="shared" si="9"/>
        <v>1.6587874499999999</v>
      </c>
      <c r="AU37" s="158">
        <f t="shared" si="10"/>
        <v>1</v>
      </c>
      <c r="AV37" s="158">
        <f t="shared" si="11"/>
        <v>1.6782674</v>
      </c>
      <c r="AW37" s="159">
        <f t="shared" si="12"/>
        <v>1</v>
      </c>
      <c r="AX37" s="159">
        <f t="shared" si="13"/>
        <v>1.12415</v>
      </c>
      <c r="AY37" s="159">
        <f t="shared" si="14"/>
        <v>2</v>
      </c>
      <c r="AZ37" s="159">
        <f t="shared" si="15"/>
        <v>2.2013600000000002</v>
      </c>
      <c r="BA37" s="159">
        <f t="shared" si="16"/>
        <v>2</v>
      </c>
      <c r="BB37" s="159">
        <f t="shared" si="17"/>
        <v>1.942896</v>
      </c>
      <c r="BC37" s="159">
        <f t="shared" si="18"/>
        <v>2</v>
      </c>
      <c r="BD37" s="159">
        <f t="shared" si="19"/>
        <v>2.0428280000000001</v>
      </c>
      <c r="BE37" s="160">
        <f t="shared" si="20"/>
        <v>2</v>
      </c>
      <c r="BF37" s="160">
        <f t="shared" si="21"/>
        <v>2.5397180000000001</v>
      </c>
      <c r="BG37" s="160">
        <f t="shared" si="22"/>
        <v>1</v>
      </c>
      <c r="BH37" s="160">
        <f t="shared" si="23"/>
        <v>1.2101409999999999</v>
      </c>
      <c r="BI37" s="160">
        <f t="shared" si="24"/>
        <v>1</v>
      </c>
      <c r="BJ37" s="160">
        <f t="shared" si="25"/>
        <v>0.79674</v>
      </c>
      <c r="BK37" s="160">
        <f t="shared" si="26"/>
        <v>0</v>
      </c>
      <c r="BL37" s="160">
        <f t="shared" si="27"/>
        <v>0</v>
      </c>
      <c r="BM37" s="161">
        <f t="shared" si="28"/>
        <v>1</v>
      </c>
      <c r="BN37" s="161">
        <f t="shared" si="29"/>
        <v>1.52482685</v>
      </c>
      <c r="BO37" s="161">
        <f t="shared" si="30"/>
        <v>0</v>
      </c>
      <c r="BP37" s="161">
        <f t="shared" si="31"/>
        <v>0</v>
      </c>
      <c r="BQ37" s="161">
        <f t="shared" si="32"/>
        <v>1</v>
      </c>
      <c r="BR37" s="161">
        <f t="shared" si="33"/>
        <v>1.1547487000000001</v>
      </c>
      <c r="BS37" s="161">
        <f t="shared" si="34"/>
        <v>2</v>
      </c>
      <c r="BT37" s="161">
        <f t="shared" si="35"/>
        <v>2.2517399999999999</v>
      </c>
      <c r="BU37" s="162">
        <f t="shared" si="36"/>
        <v>2</v>
      </c>
      <c r="BV37" s="162">
        <f t="shared" si="37"/>
        <v>2.4826000000000001</v>
      </c>
      <c r="BW37" s="143">
        <f t="shared" si="38"/>
        <v>1.12415</v>
      </c>
      <c r="BX37" s="91">
        <f t="shared" si="39"/>
        <v>2.2013600000000002</v>
      </c>
      <c r="BY37" s="143">
        <f t="shared" si="40"/>
        <v>1.6495770000000001</v>
      </c>
      <c r="BZ37" s="163">
        <f t="shared" si="41"/>
        <v>0</v>
      </c>
      <c r="CA37" s="91">
        <f t="shared" si="42"/>
        <v>1.6587874499999999</v>
      </c>
      <c r="CB37" s="163">
        <f t="shared" si="43"/>
        <v>1.6782674</v>
      </c>
      <c r="CC37" s="88">
        <f t="shared" si="44"/>
        <v>1.12415</v>
      </c>
      <c r="CD37" s="164">
        <f t="shared" si="45"/>
        <v>2.2013600000000002</v>
      </c>
      <c r="CE37" s="165">
        <f t="shared" si="46"/>
        <v>1.942896</v>
      </c>
      <c r="CF37" s="78">
        <f t="shared" si="47"/>
        <v>2.0428280000000001</v>
      </c>
      <c r="CG37" s="151">
        <f t="shared" si="48"/>
        <v>2.5397180000000001</v>
      </c>
      <c r="CH37" s="165">
        <f t="shared" si="49"/>
        <v>1.2101409999999999</v>
      </c>
      <c r="CI37" s="78">
        <f t="shared" si="50"/>
        <v>0.79674</v>
      </c>
      <c r="CJ37" s="91">
        <f t="shared" si="51"/>
        <v>0</v>
      </c>
      <c r="CK37" s="166">
        <f t="shared" si="52"/>
        <v>1.52482685</v>
      </c>
      <c r="CL37" s="167">
        <f t="shared" si="53"/>
        <v>0</v>
      </c>
      <c r="CM37" s="168">
        <f t="shared" si="54"/>
        <v>1.1547487000000001</v>
      </c>
      <c r="CN37" s="88">
        <f t="shared" si="55"/>
        <v>2.2517399999999999</v>
      </c>
      <c r="CO37" s="169">
        <f t="shared" si="56"/>
        <v>2.4826000000000001</v>
      </c>
      <c r="CP37" s="170">
        <f t="shared" si="57"/>
        <v>27.583890400000001</v>
      </c>
      <c r="CQ37" s="170">
        <f t="shared" si="58"/>
        <v>7</v>
      </c>
      <c r="CR37" s="169">
        <f t="shared" si="59"/>
        <v>23</v>
      </c>
      <c r="CS37" s="169">
        <f t="shared" si="60"/>
        <v>10</v>
      </c>
      <c r="CT37" s="141" t="s">
        <v>177</v>
      </c>
      <c r="CU37" s="155">
        <f t="shared" si="61"/>
        <v>8.3121418499999997</v>
      </c>
      <c r="CV37" s="155">
        <f t="shared" si="62"/>
        <v>7.3112339999999998</v>
      </c>
      <c r="CW37" s="155">
        <f t="shared" si="63"/>
        <v>4.5465989999999996</v>
      </c>
      <c r="CX37" s="155">
        <f t="shared" si="64"/>
        <v>2.67957555</v>
      </c>
      <c r="CY37" s="155">
        <f t="shared" si="65"/>
        <v>4.7343400000000004</v>
      </c>
      <c r="CZ37" s="141" t="s">
        <v>177</v>
      </c>
      <c r="DA37" s="173">
        <f t="shared" si="66"/>
        <v>0.30134044652381597</v>
      </c>
      <c r="DB37" s="173">
        <f t="shared" si="67"/>
        <v>0.26505448992068198</v>
      </c>
      <c r="DC37" s="173">
        <f t="shared" si="68"/>
        <v>0.16482805485624999</v>
      </c>
      <c r="DD37" s="173">
        <f t="shared" si="69"/>
        <v>9.7142771057414007E-2</v>
      </c>
      <c r="DE37" s="173">
        <f t="shared" si="70"/>
        <v>0.171634237641837</v>
      </c>
      <c r="DF37" s="141" t="s">
        <v>177</v>
      </c>
      <c r="DG37" s="173">
        <f t="shared" si="71"/>
        <v>0.51111111111111096</v>
      </c>
      <c r="DH37" s="173">
        <f t="shared" si="72"/>
        <v>0.22222222222222199</v>
      </c>
    </row>
    <row r="38" spans="1:112">
      <c r="A38" s="139">
        <v>30</v>
      </c>
      <c r="B38" s="141" t="s">
        <v>178</v>
      </c>
      <c r="C38" s="141" t="s">
        <v>26</v>
      </c>
      <c r="D38" s="78">
        <f>'DATOS -CUARTO'!AK38</f>
        <v>1</v>
      </c>
      <c r="E38" s="78">
        <f>'DATOS -CUARTO'!AL38</f>
        <v>1</v>
      </c>
      <c r="F38" s="78">
        <f>'DATOS -CUARTO'!AM38</f>
        <v>1</v>
      </c>
      <c r="G38" s="78">
        <f>'DATOS -CUARTO'!AN38</f>
        <v>1</v>
      </c>
      <c r="H38" s="78">
        <f>'DATOS -CUARTO'!AO38</f>
        <v>0</v>
      </c>
      <c r="I38" s="78">
        <f>'DATOS -CUARTO'!AP38</f>
        <v>1</v>
      </c>
      <c r="J38" s="78">
        <f>'DATOS -CUARTO'!AQ38</f>
        <v>1</v>
      </c>
      <c r="K38" s="88">
        <f>'DATOS -CUARTO'!AR38</f>
        <v>1</v>
      </c>
      <c r="L38" s="88">
        <f>'DATOS -CUARTO'!AS38</f>
        <v>1</v>
      </c>
      <c r="M38" s="88">
        <f>'DATOS -CUARTO'!AT38</f>
        <v>1</v>
      </c>
      <c r="N38" s="88">
        <f>'DATOS -CUARTO'!AU38</f>
        <v>0</v>
      </c>
      <c r="O38" s="88">
        <f>'DATOS -CUARTO'!AV38</f>
        <v>1</v>
      </c>
      <c r="P38" s="88">
        <f>'DATOS -CUARTO'!AW38</f>
        <v>1</v>
      </c>
      <c r="Q38" s="88">
        <f>'DATOS -CUARTO'!AX38</f>
        <v>0</v>
      </c>
      <c r="R38" s="88">
        <f>'DATOS -CUARTO'!AY38</f>
        <v>1</v>
      </c>
      <c r="S38" s="88">
        <f>'DATOS -CUARTO'!AZ38</f>
        <v>0</v>
      </c>
      <c r="T38" s="91">
        <f>'DATOS -CUARTO'!BA38</f>
        <v>1</v>
      </c>
      <c r="U38" s="91">
        <f>'DATOS -CUARTO'!BB38</f>
        <v>1</v>
      </c>
      <c r="V38" s="91">
        <f>'DATOS -CUARTO'!BC38</f>
        <v>1</v>
      </c>
      <c r="W38" s="91">
        <f>'DATOS -CUARTO'!BD38</f>
        <v>1</v>
      </c>
      <c r="X38" s="91">
        <f>'DATOS -CUARTO'!BE38</f>
        <v>1</v>
      </c>
      <c r="Y38" s="91">
        <f>'DATOS -CUARTO'!BF38</f>
        <v>1</v>
      </c>
      <c r="Z38" s="91">
        <f>'DATOS -CUARTO'!BG38</f>
        <v>0</v>
      </c>
      <c r="AA38" s="94">
        <f>'DATOS -CUARTO'!BH38</f>
        <v>0</v>
      </c>
      <c r="AB38" s="94">
        <f>'DATOS -CUARTO'!BI38</f>
        <v>1</v>
      </c>
      <c r="AC38" s="94">
        <f>'DATOS -CUARTO'!BJ38</f>
        <v>0</v>
      </c>
      <c r="AD38" s="94">
        <f>'DATOS -CUARTO'!BK38</f>
        <v>1</v>
      </c>
      <c r="AE38" s="94">
        <f>'DATOS -CUARTO'!BL38</f>
        <v>0</v>
      </c>
      <c r="AF38" s="94">
        <f>'DATOS -CUARTO'!BM38</f>
        <v>1</v>
      </c>
      <c r="AG38" s="102">
        <f>'DATOS -CUARTO'!BN38</f>
        <v>1</v>
      </c>
      <c r="AH38" s="102">
        <f>'DATOS -CUARTO'!BO38</f>
        <v>1</v>
      </c>
      <c r="AI38" s="102">
        <f>'DATOS -CUARTO'!BP38</f>
        <v>0</v>
      </c>
      <c r="AJ38" s="102">
        <f>'DATOS -CUARTO'!BQ38</f>
        <v>0</v>
      </c>
      <c r="AK38" s="158">
        <f t="shared" si="0"/>
        <v>1</v>
      </c>
      <c r="AL38" s="158">
        <f t="shared" si="1"/>
        <v>1.12415</v>
      </c>
      <c r="AM38" s="158">
        <f t="shared" si="2"/>
        <v>2</v>
      </c>
      <c r="AN38" s="158">
        <f t="shared" si="3"/>
        <v>2.2013600000000002</v>
      </c>
      <c r="AO38" s="158">
        <f t="shared" si="4"/>
        <v>1</v>
      </c>
      <c r="AP38" s="158">
        <f t="shared" si="5"/>
        <v>1.6495770000000001</v>
      </c>
      <c r="AQ38" s="158">
        <f t="shared" si="6"/>
        <v>0</v>
      </c>
      <c r="AR38" s="158">
        <f t="shared" si="7"/>
        <v>0</v>
      </c>
      <c r="AS38" s="158">
        <f t="shared" si="8"/>
        <v>1</v>
      </c>
      <c r="AT38" s="158">
        <f t="shared" si="9"/>
        <v>1.6587874499999999</v>
      </c>
      <c r="AU38" s="158">
        <f t="shared" si="10"/>
        <v>1</v>
      </c>
      <c r="AV38" s="158">
        <f t="shared" si="11"/>
        <v>1.6782674</v>
      </c>
      <c r="AW38" s="159">
        <f t="shared" si="12"/>
        <v>2</v>
      </c>
      <c r="AX38" s="159">
        <f t="shared" si="13"/>
        <v>2.2483</v>
      </c>
      <c r="AY38" s="159">
        <f t="shared" si="14"/>
        <v>1</v>
      </c>
      <c r="AZ38" s="159">
        <f t="shared" si="15"/>
        <v>1.1006800000000001</v>
      </c>
      <c r="BA38" s="159">
        <f t="shared" si="16"/>
        <v>2</v>
      </c>
      <c r="BB38" s="159">
        <f t="shared" si="17"/>
        <v>1.942896</v>
      </c>
      <c r="BC38" s="159">
        <f t="shared" si="18"/>
        <v>1</v>
      </c>
      <c r="BD38" s="159">
        <f t="shared" si="19"/>
        <v>1.021414</v>
      </c>
      <c r="BE38" s="160">
        <f t="shared" si="20"/>
        <v>3</v>
      </c>
      <c r="BF38" s="160">
        <f t="shared" si="21"/>
        <v>3.809577</v>
      </c>
      <c r="BG38" s="160">
        <f t="shared" si="22"/>
        <v>2</v>
      </c>
      <c r="BH38" s="160">
        <f t="shared" si="23"/>
        <v>2.4202819999999998</v>
      </c>
      <c r="BI38" s="160">
        <f t="shared" si="24"/>
        <v>1</v>
      </c>
      <c r="BJ38" s="160">
        <f t="shared" si="25"/>
        <v>0.79674</v>
      </c>
      <c r="BK38" s="160">
        <f t="shared" si="26"/>
        <v>0</v>
      </c>
      <c r="BL38" s="160">
        <f t="shared" si="27"/>
        <v>0</v>
      </c>
      <c r="BM38" s="161">
        <f t="shared" si="28"/>
        <v>1</v>
      </c>
      <c r="BN38" s="161">
        <f t="shared" si="29"/>
        <v>1.52482685</v>
      </c>
      <c r="BO38" s="161">
        <f t="shared" si="30"/>
        <v>1</v>
      </c>
      <c r="BP38" s="161">
        <f t="shared" si="31"/>
        <v>1.4254114250000001</v>
      </c>
      <c r="BQ38" s="161">
        <f t="shared" si="32"/>
        <v>1</v>
      </c>
      <c r="BR38" s="161">
        <f t="shared" si="33"/>
        <v>1.1547487000000001</v>
      </c>
      <c r="BS38" s="161">
        <f t="shared" si="34"/>
        <v>2</v>
      </c>
      <c r="BT38" s="161">
        <f t="shared" si="35"/>
        <v>2.2517399999999999</v>
      </c>
      <c r="BU38" s="162">
        <f t="shared" si="36"/>
        <v>0</v>
      </c>
      <c r="BV38" s="162">
        <f t="shared" si="37"/>
        <v>0</v>
      </c>
      <c r="BW38" s="143">
        <f t="shared" si="38"/>
        <v>1.12415</v>
      </c>
      <c r="BX38" s="91">
        <f t="shared" si="39"/>
        <v>2.2013600000000002</v>
      </c>
      <c r="BY38" s="143">
        <f t="shared" si="40"/>
        <v>1.6495770000000001</v>
      </c>
      <c r="BZ38" s="163">
        <f t="shared" si="41"/>
        <v>0</v>
      </c>
      <c r="CA38" s="91">
        <f t="shared" si="42"/>
        <v>1.6587874499999999</v>
      </c>
      <c r="CB38" s="163">
        <f t="shared" si="43"/>
        <v>1.6782674</v>
      </c>
      <c r="CC38" s="88">
        <f t="shared" si="44"/>
        <v>2.2483</v>
      </c>
      <c r="CD38" s="164">
        <f t="shared" si="45"/>
        <v>1.1006800000000001</v>
      </c>
      <c r="CE38" s="165">
        <f t="shared" si="46"/>
        <v>1.942896</v>
      </c>
      <c r="CF38" s="78">
        <f t="shared" si="47"/>
        <v>1.021414</v>
      </c>
      <c r="CG38" s="151">
        <f t="shared" si="48"/>
        <v>3.809577</v>
      </c>
      <c r="CH38" s="165">
        <f t="shared" si="49"/>
        <v>2.4202819999999998</v>
      </c>
      <c r="CI38" s="78">
        <f t="shared" si="50"/>
        <v>0.79674</v>
      </c>
      <c r="CJ38" s="91">
        <f t="shared" si="51"/>
        <v>0</v>
      </c>
      <c r="CK38" s="166">
        <f t="shared" si="52"/>
        <v>1.52482685</v>
      </c>
      <c r="CL38" s="167">
        <f t="shared" si="53"/>
        <v>1.4254114250000001</v>
      </c>
      <c r="CM38" s="168">
        <f t="shared" si="54"/>
        <v>1.1547487000000001</v>
      </c>
      <c r="CN38" s="88">
        <f t="shared" si="55"/>
        <v>2.2517399999999999</v>
      </c>
      <c r="CO38" s="169">
        <f t="shared" si="56"/>
        <v>0</v>
      </c>
      <c r="CP38" s="170">
        <f t="shared" si="57"/>
        <v>28.008757825</v>
      </c>
      <c r="CQ38" s="170">
        <f t="shared" si="58"/>
        <v>6</v>
      </c>
      <c r="CR38" s="169">
        <f t="shared" si="59"/>
        <v>23</v>
      </c>
      <c r="CS38" s="169">
        <f t="shared" si="60"/>
        <v>10</v>
      </c>
      <c r="CT38" s="141" t="s">
        <v>178</v>
      </c>
      <c r="CU38" s="155">
        <f t="shared" si="61"/>
        <v>8.3121418499999997</v>
      </c>
      <c r="CV38" s="155">
        <f t="shared" si="62"/>
        <v>6.3132900000000003</v>
      </c>
      <c r="CW38" s="155">
        <f t="shared" si="63"/>
        <v>7.026599</v>
      </c>
      <c r="CX38" s="155">
        <f t="shared" si="64"/>
        <v>4.1049869750000001</v>
      </c>
      <c r="CY38" s="155">
        <f t="shared" si="65"/>
        <v>2.2517399999999999</v>
      </c>
      <c r="CZ38" s="141" t="s">
        <v>178</v>
      </c>
      <c r="DA38" s="173">
        <f t="shared" si="66"/>
        <v>0.29676938555914001</v>
      </c>
      <c r="DB38" s="173">
        <f t="shared" si="67"/>
        <v>0.22540414107065099</v>
      </c>
      <c r="DC38" s="173">
        <f t="shared" si="68"/>
        <v>0.25087149683332999</v>
      </c>
      <c r="DD38" s="173">
        <f t="shared" si="69"/>
        <v>0.146560836458659</v>
      </c>
      <c r="DE38" s="173">
        <f t="shared" si="70"/>
        <v>8.0394140078220294E-2</v>
      </c>
      <c r="DF38" s="141" t="s">
        <v>178</v>
      </c>
      <c r="DG38" s="173">
        <f t="shared" si="71"/>
        <v>0.51111111111111096</v>
      </c>
      <c r="DH38" s="173">
        <f t="shared" si="72"/>
        <v>0.22222222222222199</v>
      </c>
    </row>
    <row r="39" spans="1:112">
      <c r="A39" s="139">
        <v>31</v>
      </c>
      <c r="B39" s="141" t="s">
        <v>179</v>
      </c>
      <c r="C39" s="141" t="s">
        <v>26</v>
      </c>
      <c r="D39" s="78">
        <f>'DATOS -CUARTO'!AK39</f>
        <v>1</v>
      </c>
      <c r="E39" s="78">
        <f>'DATOS -CUARTO'!AL39</f>
        <v>0</v>
      </c>
      <c r="F39" s="78">
        <f>'DATOS -CUARTO'!AM39</f>
        <v>1</v>
      </c>
      <c r="G39" s="78">
        <f>'DATOS -CUARTO'!AN39</f>
        <v>1</v>
      </c>
      <c r="H39" s="78">
        <f>'DATOS -CUARTO'!AO39</f>
        <v>0</v>
      </c>
      <c r="I39" s="78">
        <f>'DATOS -CUARTO'!AP39</f>
        <v>1</v>
      </c>
      <c r="J39" s="78">
        <f>'DATOS -CUARTO'!AQ39</f>
        <v>1</v>
      </c>
      <c r="K39" s="88">
        <f>'DATOS -CUARTO'!AR39</f>
        <v>0</v>
      </c>
      <c r="L39" s="88">
        <f>'DATOS -CUARTO'!AS39</f>
        <v>1</v>
      </c>
      <c r="M39" s="88">
        <f>'DATOS -CUARTO'!AT39</f>
        <v>1</v>
      </c>
      <c r="N39" s="88">
        <f>'DATOS -CUARTO'!AU39</f>
        <v>0</v>
      </c>
      <c r="O39" s="88">
        <f>'DATOS -CUARTO'!AV39</f>
        <v>1</v>
      </c>
      <c r="P39" s="88">
        <f>'DATOS -CUARTO'!AW39</f>
        <v>1</v>
      </c>
      <c r="Q39" s="88">
        <f>'DATOS -CUARTO'!AX39</f>
        <v>0</v>
      </c>
      <c r="R39" s="88">
        <f>'DATOS -CUARTO'!AY39</f>
        <v>0</v>
      </c>
      <c r="S39" s="88">
        <f>'DATOS -CUARTO'!AZ39</f>
        <v>0</v>
      </c>
      <c r="T39" s="91">
        <f>'DATOS -CUARTO'!BA39</f>
        <v>0</v>
      </c>
      <c r="U39" s="91">
        <f>'DATOS -CUARTO'!BB39</f>
        <v>0</v>
      </c>
      <c r="V39" s="91">
        <f>'DATOS -CUARTO'!BC39</f>
        <v>1</v>
      </c>
      <c r="W39" s="91">
        <f>'DATOS -CUARTO'!BD39</f>
        <v>0</v>
      </c>
      <c r="X39" s="91">
        <f>'DATOS -CUARTO'!BE39</f>
        <v>0</v>
      </c>
      <c r="Y39" s="91">
        <f>'DATOS -CUARTO'!BF39</f>
        <v>1</v>
      </c>
      <c r="Z39" s="91">
        <f>'DATOS -CUARTO'!BG39</f>
        <v>0</v>
      </c>
      <c r="AA39" s="94">
        <f>'DATOS -CUARTO'!BH39</f>
        <v>0</v>
      </c>
      <c r="AB39" s="94">
        <f>'DATOS -CUARTO'!BI39</f>
        <v>1</v>
      </c>
      <c r="AC39" s="94">
        <f>'DATOS -CUARTO'!BJ39</f>
        <v>0</v>
      </c>
      <c r="AD39" s="94">
        <f>'DATOS -CUARTO'!BK39</f>
        <v>0</v>
      </c>
      <c r="AE39" s="94">
        <f>'DATOS -CUARTO'!BL39</f>
        <v>1</v>
      </c>
      <c r="AF39" s="94">
        <f>'DATOS -CUARTO'!BM39</f>
        <v>0</v>
      </c>
      <c r="AG39" s="102">
        <f>'DATOS -CUARTO'!BN39</f>
        <v>1</v>
      </c>
      <c r="AH39" s="102">
        <f>'DATOS -CUARTO'!BO39</f>
        <v>1</v>
      </c>
      <c r="AI39" s="102">
        <f>'DATOS -CUARTO'!BP39</f>
        <v>0</v>
      </c>
      <c r="AJ39" s="102">
        <f>'DATOS -CUARTO'!BQ39</f>
        <v>1</v>
      </c>
      <c r="AK39" s="158">
        <f t="shared" si="0"/>
        <v>1</v>
      </c>
      <c r="AL39" s="158">
        <f t="shared" si="1"/>
        <v>1.12415</v>
      </c>
      <c r="AM39" s="158">
        <f t="shared" si="2"/>
        <v>1</v>
      </c>
      <c r="AN39" s="158">
        <f t="shared" si="3"/>
        <v>1.1006800000000001</v>
      </c>
      <c r="AO39" s="158">
        <f t="shared" si="4"/>
        <v>1</v>
      </c>
      <c r="AP39" s="158">
        <f t="shared" si="5"/>
        <v>1.6495770000000001</v>
      </c>
      <c r="AQ39" s="158">
        <f t="shared" si="6"/>
        <v>0</v>
      </c>
      <c r="AR39" s="158">
        <f t="shared" si="7"/>
        <v>0</v>
      </c>
      <c r="AS39" s="158">
        <f t="shared" si="8"/>
        <v>1</v>
      </c>
      <c r="AT39" s="158">
        <f t="shared" si="9"/>
        <v>1.6587874499999999</v>
      </c>
      <c r="AU39" s="158">
        <f t="shared" si="10"/>
        <v>1</v>
      </c>
      <c r="AV39" s="158">
        <f t="shared" si="11"/>
        <v>1.6782674</v>
      </c>
      <c r="AW39" s="159">
        <f t="shared" si="12"/>
        <v>1</v>
      </c>
      <c r="AX39" s="159">
        <f t="shared" si="13"/>
        <v>1.12415</v>
      </c>
      <c r="AY39" s="159">
        <f t="shared" si="14"/>
        <v>1</v>
      </c>
      <c r="AZ39" s="159">
        <f t="shared" si="15"/>
        <v>1.1006800000000001</v>
      </c>
      <c r="BA39" s="159">
        <f t="shared" si="16"/>
        <v>2</v>
      </c>
      <c r="BB39" s="159">
        <f t="shared" si="17"/>
        <v>1.942896</v>
      </c>
      <c r="BC39" s="159">
        <f t="shared" si="18"/>
        <v>0</v>
      </c>
      <c r="BD39" s="159">
        <f t="shared" si="19"/>
        <v>0</v>
      </c>
      <c r="BE39" s="160">
        <f t="shared" si="20"/>
        <v>1</v>
      </c>
      <c r="BF39" s="160">
        <f t="shared" si="21"/>
        <v>1.2698590000000001</v>
      </c>
      <c r="BG39" s="160">
        <f t="shared" si="22"/>
        <v>0</v>
      </c>
      <c r="BH39" s="160">
        <f t="shared" si="23"/>
        <v>0</v>
      </c>
      <c r="BI39" s="160">
        <f t="shared" si="24"/>
        <v>1</v>
      </c>
      <c r="BJ39" s="160">
        <f t="shared" si="25"/>
        <v>0.79674</v>
      </c>
      <c r="BK39" s="160">
        <f t="shared" si="26"/>
        <v>0</v>
      </c>
      <c r="BL39" s="160">
        <f t="shared" si="27"/>
        <v>0</v>
      </c>
      <c r="BM39" s="161">
        <f t="shared" si="28"/>
        <v>1</v>
      </c>
      <c r="BN39" s="161">
        <f t="shared" si="29"/>
        <v>1.52482685</v>
      </c>
      <c r="BO39" s="161">
        <f t="shared" si="30"/>
        <v>0</v>
      </c>
      <c r="BP39" s="161">
        <f t="shared" si="31"/>
        <v>0</v>
      </c>
      <c r="BQ39" s="161">
        <f t="shared" si="32"/>
        <v>1</v>
      </c>
      <c r="BR39" s="161">
        <f t="shared" si="33"/>
        <v>1.1547487000000001</v>
      </c>
      <c r="BS39" s="161">
        <f t="shared" si="34"/>
        <v>2</v>
      </c>
      <c r="BT39" s="161">
        <f t="shared" si="35"/>
        <v>2.2517399999999999</v>
      </c>
      <c r="BU39" s="162">
        <f t="shared" si="36"/>
        <v>1</v>
      </c>
      <c r="BV39" s="162">
        <f t="shared" si="37"/>
        <v>1.2413000000000001</v>
      </c>
      <c r="BW39" s="143">
        <f t="shared" si="38"/>
        <v>1.12415</v>
      </c>
      <c r="BX39" s="91">
        <f t="shared" si="39"/>
        <v>1.1006800000000001</v>
      </c>
      <c r="BY39" s="143">
        <f t="shared" si="40"/>
        <v>1.6495770000000001</v>
      </c>
      <c r="BZ39" s="163">
        <f t="shared" si="41"/>
        <v>0</v>
      </c>
      <c r="CA39" s="91">
        <f t="shared" si="42"/>
        <v>1.6587874499999999</v>
      </c>
      <c r="CB39" s="163">
        <f t="shared" si="43"/>
        <v>1.6782674</v>
      </c>
      <c r="CC39" s="88">
        <f t="shared" si="44"/>
        <v>1.12415</v>
      </c>
      <c r="CD39" s="164">
        <f t="shared" si="45"/>
        <v>1.1006800000000001</v>
      </c>
      <c r="CE39" s="165">
        <f t="shared" si="46"/>
        <v>1.942896</v>
      </c>
      <c r="CF39" s="78">
        <f t="shared" si="47"/>
        <v>0</v>
      </c>
      <c r="CG39" s="151">
        <f t="shared" si="48"/>
        <v>1.2698590000000001</v>
      </c>
      <c r="CH39" s="165">
        <f t="shared" si="49"/>
        <v>0</v>
      </c>
      <c r="CI39" s="78">
        <f t="shared" si="50"/>
        <v>0.79674</v>
      </c>
      <c r="CJ39" s="91">
        <f t="shared" si="51"/>
        <v>0</v>
      </c>
      <c r="CK39" s="166">
        <f t="shared" si="52"/>
        <v>1.52482685</v>
      </c>
      <c r="CL39" s="167">
        <f t="shared" si="53"/>
        <v>0</v>
      </c>
      <c r="CM39" s="168">
        <f t="shared" si="54"/>
        <v>1.1547487000000001</v>
      </c>
      <c r="CN39" s="88">
        <f t="shared" si="55"/>
        <v>2.2517399999999999</v>
      </c>
      <c r="CO39" s="169">
        <f t="shared" si="56"/>
        <v>1.2413000000000001</v>
      </c>
      <c r="CP39" s="170">
        <f t="shared" si="57"/>
        <v>19.618402400000001</v>
      </c>
      <c r="CQ39" s="170">
        <f t="shared" si="58"/>
        <v>22</v>
      </c>
      <c r="CR39" s="169">
        <f t="shared" si="59"/>
        <v>16</v>
      </c>
      <c r="CS39" s="169">
        <f t="shared" si="60"/>
        <v>17</v>
      </c>
      <c r="CT39" s="141" t="s">
        <v>179</v>
      </c>
      <c r="CU39" s="155">
        <f t="shared" si="61"/>
        <v>7.2114618500000001</v>
      </c>
      <c r="CV39" s="155">
        <f t="shared" si="62"/>
        <v>4.167726</v>
      </c>
      <c r="CW39" s="155">
        <f t="shared" si="63"/>
        <v>2.0665990000000001</v>
      </c>
      <c r="CX39" s="155">
        <f t="shared" si="64"/>
        <v>2.67957555</v>
      </c>
      <c r="CY39" s="155">
        <f t="shared" si="65"/>
        <v>3.4930400000000001</v>
      </c>
      <c r="CZ39" s="141" t="s">
        <v>179</v>
      </c>
      <c r="DA39" s="173">
        <f t="shared" si="66"/>
        <v>0.36758660073156602</v>
      </c>
      <c r="DB39" s="173">
        <f t="shared" si="67"/>
        <v>0.212439622504634</v>
      </c>
      <c r="DC39" s="173">
        <f t="shared" si="68"/>
        <v>0.105339821146701</v>
      </c>
      <c r="DD39" s="173">
        <f t="shared" si="69"/>
        <v>0.136584799076198</v>
      </c>
      <c r="DE39" s="173">
        <f t="shared" si="70"/>
        <v>0.178049156540902</v>
      </c>
      <c r="DF39" s="141" t="s">
        <v>179</v>
      </c>
      <c r="DG39" s="173">
        <f t="shared" si="71"/>
        <v>0.35555555555555601</v>
      </c>
      <c r="DH39" s="173">
        <f t="shared" si="72"/>
        <v>0.37777777777777799</v>
      </c>
    </row>
    <row r="40" spans="1:112">
      <c r="A40" s="139">
        <v>32</v>
      </c>
      <c r="B40" s="141" t="s">
        <v>180</v>
      </c>
      <c r="C40" s="141" t="s">
        <v>26</v>
      </c>
      <c r="D40" s="78">
        <f>'DATOS -CUARTO'!AK40</f>
        <v>1</v>
      </c>
      <c r="E40" s="78">
        <f>'DATOS -CUARTO'!AL40</f>
        <v>1</v>
      </c>
      <c r="F40" s="78">
        <f>'DATOS -CUARTO'!AM40</f>
        <v>0</v>
      </c>
      <c r="G40" s="78">
        <f>'DATOS -CUARTO'!AN40</f>
        <v>0</v>
      </c>
      <c r="H40" s="78">
        <f>'DATOS -CUARTO'!AO40</f>
        <v>0</v>
      </c>
      <c r="I40" s="78">
        <f>'DATOS -CUARTO'!AP40</f>
        <v>0</v>
      </c>
      <c r="J40" s="78">
        <f>'DATOS -CUARTO'!AQ40</f>
        <v>0</v>
      </c>
      <c r="K40" s="88">
        <f>'DATOS -CUARTO'!AR40</f>
        <v>0</v>
      </c>
      <c r="L40" s="88">
        <f>'DATOS -CUARTO'!AS40</f>
        <v>0</v>
      </c>
      <c r="M40" s="88">
        <f>'DATOS -CUARTO'!AT40</f>
        <v>0</v>
      </c>
      <c r="N40" s="88">
        <f>'DATOS -CUARTO'!AU40</f>
        <v>0</v>
      </c>
      <c r="O40" s="88">
        <f>'DATOS -CUARTO'!AV40</f>
        <v>1</v>
      </c>
      <c r="P40" s="88">
        <f>'DATOS -CUARTO'!AW40</f>
        <v>1</v>
      </c>
      <c r="Q40" s="88">
        <f>'DATOS -CUARTO'!AX40</f>
        <v>1</v>
      </c>
      <c r="R40" s="88">
        <f>'DATOS -CUARTO'!AY40</f>
        <v>1</v>
      </c>
      <c r="S40" s="88">
        <f>'DATOS -CUARTO'!AZ40</f>
        <v>0</v>
      </c>
      <c r="T40" s="91">
        <f>'DATOS -CUARTO'!BA40</f>
        <v>1</v>
      </c>
      <c r="U40" s="91">
        <f>'DATOS -CUARTO'!BB40</f>
        <v>0</v>
      </c>
      <c r="V40" s="91">
        <f>'DATOS -CUARTO'!BC40</f>
        <v>0</v>
      </c>
      <c r="W40" s="91">
        <f>'DATOS -CUARTO'!BD40</f>
        <v>1</v>
      </c>
      <c r="X40" s="91">
        <f>'DATOS -CUARTO'!BE40</f>
        <v>1</v>
      </c>
      <c r="Y40" s="91">
        <f>'DATOS -CUARTO'!BF40</f>
        <v>1</v>
      </c>
      <c r="Z40" s="91">
        <f>'DATOS -CUARTO'!BG40</f>
        <v>0</v>
      </c>
      <c r="AA40" s="94">
        <f>'DATOS -CUARTO'!BH40</f>
        <v>0</v>
      </c>
      <c r="AB40" s="94">
        <f>'DATOS -CUARTO'!BI40</f>
        <v>0</v>
      </c>
      <c r="AC40" s="94">
        <f>'DATOS -CUARTO'!BJ40</f>
        <v>1</v>
      </c>
      <c r="AD40" s="94">
        <f>'DATOS -CUARTO'!BK40</f>
        <v>0</v>
      </c>
      <c r="AE40" s="94">
        <f>'DATOS -CUARTO'!BL40</f>
        <v>0</v>
      </c>
      <c r="AF40" s="94">
        <f>'DATOS -CUARTO'!BM40</f>
        <v>1</v>
      </c>
      <c r="AG40" s="102">
        <f>'DATOS -CUARTO'!BN40</f>
        <v>1</v>
      </c>
      <c r="AH40" s="102">
        <f>'DATOS -CUARTO'!BO40</f>
        <v>1</v>
      </c>
      <c r="AI40" s="102">
        <f>'DATOS -CUARTO'!BP40</f>
        <v>1</v>
      </c>
      <c r="AJ40" s="102">
        <f>'DATOS -CUARTO'!BQ40</f>
        <v>0</v>
      </c>
      <c r="AK40" s="158">
        <f t="shared" si="0"/>
        <v>1</v>
      </c>
      <c r="AL40" s="158">
        <f t="shared" si="1"/>
        <v>1.12415</v>
      </c>
      <c r="AM40" s="158">
        <f t="shared" si="2"/>
        <v>1</v>
      </c>
      <c r="AN40" s="158">
        <f t="shared" si="3"/>
        <v>1.1006800000000001</v>
      </c>
      <c r="AO40" s="158">
        <f t="shared" si="4"/>
        <v>0</v>
      </c>
      <c r="AP40" s="158">
        <f t="shared" si="5"/>
        <v>0</v>
      </c>
      <c r="AQ40" s="158">
        <f t="shared" si="6"/>
        <v>0</v>
      </c>
      <c r="AR40" s="158">
        <f t="shared" si="7"/>
        <v>0</v>
      </c>
      <c r="AS40" s="158">
        <f t="shared" si="8"/>
        <v>0</v>
      </c>
      <c r="AT40" s="158">
        <f t="shared" si="9"/>
        <v>0</v>
      </c>
      <c r="AU40" s="158">
        <f t="shared" si="10"/>
        <v>0</v>
      </c>
      <c r="AV40" s="158">
        <f t="shared" si="11"/>
        <v>0</v>
      </c>
      <c r="AW40" s="159">
        <f t="shared" si="12"/>
        <v>0</v>
      </c>
      <c r="AX40" s="159">
        <f t="shared" si="13"/>
        <v>0</v>
      </c>
      <c r="AY40" s="159">
        <f t="shared" si="14"/>
        <v>0</v>
      </c>
      <c r="AZ40" s="159">
        <f t="shared" si="15"/>
        <v>0</v>
      </c>
      <c r="BA40" s="159">
        <f t="shared" si="16"/>
        <v>2</v>
      </c>
      <c r="BB40" s="159">
        <f t="shared" si="17"/>
        <v>1.942896</v>
      </c>
      <c r="BC40" s="159">
        <f t="shared" si="18"/>
        <v>2</v>
      </c>
      <c r="BD40" s="159">
        <f t="shared" si="19"/>
        <v>2.0428280000000001</v>
      </c>
      <c r="BE40" s="160">
        <f t="shared" si="20"/>
        <v>1</v>
      </c>
      <c r="BF40" s="160">
        <f t="shared" si="21"/>
        <v>1.2698590000000001</v>
      </c>
      <c r="BG40" s="160">
        <f t="shared" si="22"/>
        <v>2</v>
      </c>
      <c r="BH40" s="160">
        <f t="shared" si="23"/>
        <v>2.4202819999999998</v>
      </c>
      <c r="BI40" s="160">
        <f t="shared" si="24"/>
        <v>1</v>
      </c>
      <c r="BJ40" s="160">
        <f t="shared" si="25"/>
        <v>0.79674</v>
      </c>
      <c r="BK40" s="160">
        <f t="shared" si="26"/>
        <v>0</v>
      </c>
      <c r="BL40" s="160">
        <f t="shared" si="27"/>
        <v>0</v>
      </c>
      <c r="BM40" s="161">
        <f t="shared" si="28"/>
        <v>0</v>
      </c>
      <c r="BN40" s="161">
        <f t="shared" si="29"/>
        <v>0</v>
      </c>
      <c r="BO40" s="161">
        <f t="shared" si="30"/>
        <v>1</v>
      </c>
      <c r="BP40" s="161">
        <f t="shared" si="31"/>
        <v>1.4254114250000001</v>
      </c>
      <c r="BQ40" s="161">
        <f t="shared" si="32"/>
        <v>1</v>
      </c>
      <c r="BR40" s="161">
        <f t="shared" si="33"/>
        <v>1.1547487000000001</v>
      </c>
      <c r="BS40" s="161">
        <f t="shared" si="34"/>
        <v>2</v>
      </c>
      <c r="BT40" s="161">
        <f t="shared" si="35"/>
        <v>2.2517399999999999</v>
      </c>
      <c r="BU40" s="162">
        <f t="shared" si="36"/>
        <v>1</v>
      </c>
      <c r="BV40" s="162">
        <f t="shared" si="37"/>
        <v>1.2413000000000001</v>
      </c>
      <c r="BW40" s="143">
        <f t="shared" si="38"/>
        <v>1.12415</v>
      </c>
      <c r="BX40" s="91">
        <f t="shared" si="39"/>
        <v>1.1006800000000001</v>
      </c>
      <c r="BY40" s="143">
        <f t="shared" si="40"/>
        <v>0</v>
      </c>
      <c r="BZ40" s="163">
        <f t="shared" si="41"/>
        <v>0</v>
      </c>
      <c r="CA40" s="91">
        <f t="shared" si="42"/>
        <v>0</v>
      </c>
      <c r="CB40" s="163">
        <f t="shared" si="43"/>
        <v>0</v>
      </c>
      <c r="CC40" s="88">
        <f t="shared" si="44"/>
        <v>0</v>
      </c>
      <c r="CD40" s="164">
        <f t="shared" si="45"/>
        <v>0</v>
      </c>
      <c r="CE40" s="165">
        <f t="shared" si="46"/>
        <v>1.942896</v>
      </c>
      <c r="CF40" s="78">
        <f t="shared" si="47"/>
        <v>2.0428280000000001</v>
      </c>
      <c r="CG40" s="151">
        <f t="shared" si="48"/>
        <v>1.2698590000000001</v>
      </c>
      <c r="CH40" s="165">
        <f t="shared" si="49"/>
        <v>2.4202819999999998</v>
      </c>
      <c r="CI40" s="78">
        <f t="shared" si="50"/>
        <v>0.79674</v>
      </c>
      <c r="CJ40" s="91">
        <f t="shared" si="51"/>
        <v>0</v>
      </c>
      <c r="CK40" s="166">
        <f t="shared" si="52"/>
        <v>0</v>
      </c>
      <c r="CL40" s="167">
        <f t="shared" si="53"/>
        <v>1.4254114250000001</v>
      </c>
      <c r="CM40" s="168">
        <f t="shared" si="54"/>
        <v>1.1547487000000001</v>
      </c>
      <c r="CN40" s="88">
        <f t="shared" si="55"/>
        <v>2.2517399999999999</v>
      </c>
      <c r="CO40" s="169">
        <f t="shared" si="56"/>
        <v>1.2413000000000001</v>
      </c>
      <c r="CP40" s="170">
        <f t="shared" si="57"/>
        <v>16.770635124999998</v>
      </c>
      <c r="CQ40" s="170">
        <f t="shared" si="58"/>
        <v>31</v>
      </c>
      <c r="CR40" s="169">
        <f t="shared" si="59"/>
        <v>15</v>
      </c>
      <c r="CS40" s="169">
        <f t="shared" si="60"/>
        <v>18</v>
      </c>
      <c r="CT40" s="141" t="s">
        <v>180</v>
      </c>
      <c r="CU40" s="155">
        <f t="shared" si="61"/>
        <v>2.2248299999999999</v>
      </c>
      <c r="CV40" s="155">
        <f t="shared" si="62"/>
        <v>3.9857239999999998</v>
      </c>
      <c r="CW40" s="155">
        <f t="shared" si="63"/>
        <v>4.4868810000000003</v>
      </c>
      <c r="CX40" s="155">
        <f t="shared" si="64"/>
        <v>2.5801601249999999</v>
      </c>
      <c r="CY40" s="155">
        <f t="shared" si="65"/>
        <v>3.4930400000000001</v>
      </c>
      <c r="CZ40" s="141" t="s">
        <v>180</v>
      </c>
      <c r="DA40" s="173">
        <f t="shared" si="66"/>
        <v>0.132662238693837</v>
      </c>
      <c r="DB40" s="173">
        <f t="shared" si="67"/>
        <v>0.23766088584555001</v>
      </c>
      <c r="DC40" s="173">
        <f t="shared" si="68"/>
        <v>0.26754389243800297</v>
      </c>
      <c r="DD40" s="173">
        <f t="shared" si="69"/>
        <v>0.15384987543815501</v>
      </c>
      <c r="DE40" s="173">
        <f t="shared" si="70"/>
        <v>0.20828310758445401</v>
      </c>
      <c r="DF40" s="141" t="s">
        <v>180</v>
      </c>
      <c r="DG40" s="173">
        <f t="shared" si="71"/>
        <v>0.33333333333333298</v>
      </c>
      <c r="DH40" s="173">
        <f t="shared" si="72"/>
        <v>0.4</v>
      </c>
    </row>
    <row r="41" spans="1:112">
      <c r="A41" s="139">
        <v>33</v>
      </c>
      <c r="B41" s="141" t="s">
        <v>181</v>
      </c>
      <c r="C41" s="141" t="s">
        <v>26</v>
      </c>
      <c r="D41" s="78">
        <f>'DATOS -CUARTO'!AK41</f>
        <v>1</v>
      </c>
      <c r="E41" s="78">
        <f>'DATOS -CUARTO'!AL41</f>
        <v>1</v>
      </c>
      <c r="F41" s="78">
        <f>'DATOS -CUARTO'!AM41</f>
        <v>1</v>
      </c>
      <c r="G41" s="78">
        <f>'DATOS -CUARTO'!AN41</f>
        <v>0</v>
      </c>
      <c r="H41" s="78">
        <f>'DATOS -CUARTO'!AO41</f>
        <v>0</v>
      </c>
      <c r="I41" s="78">
        <f>'DATOS -CUARTO'!AP41</f>
        <v>0</v>
      </c>
      <c r="J41" s="78">
        <f>'DATOS -CUARTO'!AQ41</f>
        <v>1</v>
      </c>
      <c r="K41" s="88">
        <f>'DATOS -CUARTO'!AR41</f>
        <v>0</v>
      </c>
      <c r="L41" s="88">
        <f>'DATOS -CUARTO'!AS41</f>
        <v>1</v>
      </c>
      <c r="M41" s="88">
        <f>'DATOS -CUARTO'!AT41</f>
        <v>1</v>
      </c>
      <c r="N41" s="88">
        <f>'DATOS -CUARTO'!AU41</f>
        <v>0</v>
      </c>
      <c r="O41" s="88">
        <f>'DATOS -CUARTO'!AV41</f>
        <v>1</v>
      </c>
      <c r="P41" s="88">
        <f>'DATOS -CUARTO'!AW41</f>
        <v>1</v>
      </c>
      <c r="Q41" s="88">
        <f>'DATOS -CUARTO'!AX41</f>
        <v>0</v>
      </c>
      <c r="R41" s="88">
        <f>'DATOS -CUARTO'!AY41</f>
        <v>0</v>
      </c>
      <c r="S41" s="88">
        <f>'DATOS -CUARTO'!AZ41</f>
        <v>0</v>
      </c>
      <c r="T41" s="91">
        <f>'DATOS -CUARTO'!BA41</f>
        <v>0</v>
      </c>
      <c r="U41" s="91">
        <f>'DATOS -CUARTO'!BB41</f>
        <v>0</v>
      </c>
      <c r="V41" s="91">
        <f>'DATOS -CUARTO'!BC41</f>
        <v>1</v>
      </c>
      <c r="W41" s="91">
        <f>'DATOS -CUARTO'!BD41</f>
        <v>1</v>
      </c>
      <c r="X41" s="91">
        <f>'DATOS -CUARTO'!BE41</f>
        <v>1</v>
      </c>
      <c r="Y41" s="91">
        <f>'DATOS -CUARTO'!BF41</f>
        <v>0</v>
      </c>
      <c r="Z41" s="91">
        <f>'DATOS -CUARTO'!BG41</f>
        <v>0</v>
      </c>
      <c r="AA41" s="94">
        <f>'DATOS -CUARTO'!BH41</f>
        <v>0</v>
      </c>
      <c r="AB41" s="94">
        <f>'DATOS -CUARTO'!BI41</f>
        <v>1</v>
      </c>
      <c r="AC41" s="94">
        <f>'DATOS -CUARTO'!BJ41</f>
        <v>0</v>
      </c>
      <c r="AD41" s="94">
        <f>'DATOS -CUARTO'!BK41</f>
        <v>0</v>
      </c>
      <c r="AE41" s="94">
        <f>'DATOS -CUARTO'!BL41</f>
        <v>0</v>
      </c>
      <c r="AF41" s="94">
        <f>'DATOS -CUARTO'!BM41</f>
        <v>0</v>
      </c>
      <c r="AG41" s="102">
        <f>'DATOS -CUARTO'!BN41</f>
        <v>1</v>
      </c>
      <c r="AH41" s="102">
        <f>'DATOS -CUARTO'!BO41</f>
        <v>1</v>
      </c>
      <c r="AI41" s="102">
        <f>'DATOS -CUARTO'!BP41</f>
        <v>1</v>
      </c>
      <c r="AJ41" s="102">
        <f>'DATOS -CUARTO'!BQ41</f>
        <v>0</v>
      </c>
      <c r="AK41" s="158">
        <f t="shared" si="0"/>
        <v>1</v>
      </c>
      <c r="AL41" s="158">
        <f t="shared" si="1"/>
        <v>1.12415</v>
      </c>
      <c r="AM41" s="158">
        <f t="shared" si="2"/>
        <v>2</v>
      </c>
      <c r="AN41" s="158">
        <f t="shared" si="3"/>
        <v>2.2013600000000002</v>
      </c>
      <c r="AO41" s="158">
        <f t="shared" si="4"/>
        <v>0</v>
      </c>
      <c r="AP41" s="158">
        <f t="shared" si="5"/>
        <v>0</v>
      </c>
      <c r="AQ41" s="158">
        <f t="shared" si="6"/>
        <v>0</v>
      </c>
      <c r="AR41" s="158">
        <f t="shared" si="7"/>
        <v>0</v>
      </c>
      <c r="AS41" s="158">
        <f t="shared" si="8"/>
        <v>0</v>
      </c>
      <c r="AT41" s="158">
        <f t="shared" si="9"/>
        <v>0</v>
      </c>
      <c r="AU41" s="158">
        <f t="shared" si="10"/>
        <v>1</v>
      </c>
      <c r="AV41" s="158">
        <f t="shared" si="11"/>
        <v>1.6782674</v>
      </c>
      <c r="AW41" s="159">
        <f t="shared" si="12"/>
        <v>1</v>
      </c>
      <c r="AX41" s="159">
        <f t="shared" si="13"/>
        <v>1.12415</v>
      </c>
      <c r="AY41" s="159">
        <f t="shared" si="14"/>
        <v>1</v>
      </c>
      <c r="AZ41" s="159">
        <f t="shared" si="15"/>
        <v>1.1006800000000001</v>
      </c>
      <c r="BA41" s="159">
        <f t="shared" si="16"/>
        <v>2</v>
      </c>
      <c r="BB41" s="159">
        <f t="shared" si="17"/>
        <v>1.942896</v>
      </c>
      <c r="BC41" s="159">
        <f t="shared" si="18"/>
        <v>0</v>
      </c>
      <c r="BD41" s="159">
        <f t="shared" si="19"/>
        <v>0</v>
      </c>
      <c r="BE41" s="160">
        <f t="shared" si="20"/>
        <v>1</v>
      </c>
      <c r="BF41" s="160">
        <f t="shared" si="21"/>
        <v>1.2698590000000001</v>
      </c>
      <c r="BG41" s="160">
        <f t="shared" si="22"/>
        <v>2</v>
      </c>
      <c r="BH41" s="160">
        <f t="shared" si="23"/>
        <v>2.4202819999999998</v>
      </c>
      <c r="BI41" s="160">
        <f t="shared" si="24"/>
        <v>0</v>
      </c>
      <c r="BJ41" s="160">
        <f t="shared" si="25"/>
        <v>0</v>
      </c>
      <c r="BK41" s="160">
        <f t="shared" si="26"/>
        <v>0</v>
      </c>
      <c r="BL41" s="160">
        <f t="shared" si="27"/>
        <v>0</v>
      </c>
      <c r="BM41" s="161">
        <f t="shared" si="28"/>
        <v>1</v>
      </c>
      <c r="BN41" s="161">
        <f t="shared" si="29"/>
        <v>1.52482685</v>
      </c>
      <c r="BO41" s="161">
        <f t="shared" si="30"/>
        <v>0</v>
      </c>
      <c r="BP41" s="161">
        <f t="shared" si="31"/>
        <v>0</v>
      </c>
      <c r="BQ41" s="161">
        <f t="shared" si="32"/>
        <v>0</v>
      </c>
      <c r="BR41" s="161">
        <f t="shared" si="33"/>
        <v>0</v>
      </c>
      <c r="BS41" s="161">
        <f t="shared" si="34"/>
        <v>2</v>
      </c>
      <c r="BT41" s="161">
        <f t="shared" si="35"/>
        <v>2.2517399999999999</v>
      </c>
      <c r="BU41" s="162">
        <f t="shared" si="36"/>
        <v>1</v>
      </c>
      <c r="BV41" s="162">
        <f t="shared" si="37"/>
        <v>1.2413000000000001</v>
      </c>
      <c r="BW41" s="143">
        <f t="shared" si="38"/>
        <v>1.12415</v>
      </c>
      <c r="BX41" s="91">
        <f t="shared" si="39"/>
        <v>2.2013600000000002</v>
      </c>
      <c r="BY41" s="143">
        <f t="shared" si="40"/>
        <v>0</v>
      </c>
      <c r="BZ41" s="163">
        <f t="shared" si="41"/>
        <v>0</v>
      </c>
      <c r="CA41" s="91">
        <f t="shared" si="42"/>
        <v>0</v>
      </c>
      <c r="CB41" s="163">
        <f t="shared" si="43"/>
        <v>1.6782674</v>
      </c>
      <c r="CC41" s="88">
        <f t="shared" si="44"/>
        <v>1.12415</v>
      </c>
      <c r="CD41" s="164">
        <f t="shared" si="45"/>
        <v>1.1006800000000001</v>
      </c>
      <c r="CE41" s="165">
        <f t="shared" si="46"/>
        <v>1.942896</v>
      </c>
      <c r="CF41" s="78">
        <f t="shared" si="47"/>
        <v>0</v>
      </c>
      <c r="CG41" s="151">
        <f t="shared" si="48"/>
        <v>1.2698590000000001</v>
      </c>
      <c r="CH41" s="165">
        <f t="shared" si="49"/>
        <v>2.4202819999999998</v>
      </c>
      <c r="CI41" s="78">
        <f t="shared" si="50"/>
        <v>0</v>
      </c>
      <c r="CJ41" s="91">
        <f t="shared" si="51"/>
        <v>0</v>
      </c>
      <c r="CK41" s="166">
        <f t="shared" si="52"/>
        <v>1.52482685</v>
      </c>
      <c r="CL41" s="167">
        <f t="shared" si="53"/>
        <v>0</v>
      </c>
      <c r="CM41" s="168">
        <f t="shared" si="54"/>
        <v>0</v>
      </c>
      <c r="CN41" s="88">
        <f t="shared" si="55"/>
        <v>2.2517399999999999</v>
      </c>
      <c r="CO41" s="169">
        <f t="shared" si="56"/>
        <v>1.2413000000000001</v>
      </c>
      <c r="CP41" s="170">
        <f t="shared" si="57"/>
        <v>17.87951125</v>
      </c>
      <c r="CQ41" s="170">
        <f t="shared" si="58"/>
        <v>26</v>
      </c>
      <c r="CR41" s="169">
        <f t="shared" si="59"/>
        <v>15</v>
      </c>
      <c r="CS41" s="169">
        <f t="shared" si="60"/>
        <v>18</v>
      </c>
      <c r="CT41" s="141" t="s">
        <v>181</v>
      </c>
      <c r="CU41" s="155">
        <f t="shared" si="61"/>
        <v>5.0037773999999997</v>
      </c>
      <c r="CV41" s="155">
        <f t="shared" si="62"/>
        <v>4.167726</v>
      </c>
      <c r="CW41" s="155">
        <f t="shared" si="63"/>
        <v>3.6901410000000001</v>
      </c>
      <c r="CX41" s="155">
        <f t="shared" si="64"/>
        <v>1.52482685</v>
      </c>
      <c r="CY41" s="155">
        <f t="shared" si="65"/>
        <v>3.4930400000000001</v>
      </c>
      <c r="CZ41" s="141" t="s">
        <v>181</v>
      </c>
      <c r="DA41" s="173">
        <f t="shared" si="66"/>
        <v>0.27986097215045502</v>
      </c>
      <c r="DB41" s="173">
        <f t="shared" si="67"/>
        <v>0.23310066711135599</v>
      </c>
      <c r="DC41" s="173">
        <f t="shared" si="68"/>
        <v>0.206389366487856</v>
      </c>
      <c r="DD41" s="173">
        <f t="shared" si="69"/>
        <v>8.52834749607599E-2</v>
      </c>
      <c r="DE41" s="173">
        <f t="shared" si="70"/>
        <v>0.19536551928957199</v>
      </c>
      <c r="DF41" s="141" t="s">
        <v>181</v>
      </c>
      <c r="DG41" s="173">
        <f t="shared" si="71"/>
        <v>0.33333333333333298</v>
      </c>
      <c r="DH41" s="173">
        <f t="shared" si="72"/>
        <v>0.4</v>
      </c>
    </row>
    <row r="42" spans="1:112">
      <c r="A42" s="139">
        <v>34</v>
      </c>
      <c r="B42" s="141" t="s">
        <v>182</v>
      </c>
      <c r="C42" s="141" t="s">
        <v>26</v>
      </c>
      <c r="D42" s="78">
        <f>'DATOS -CUARTO'!AK42</f>
        <v>1</v>
      </c>
      <c r="E42" s="78">
        <f>'DATOS -CUARTO'!AL42</f>
        <v>0</v>
      </c>
      <c r="F42" s="78">
        <f>'DATOS -CUARTO'!AM42</f>
        <v>0</v>
      </c>
      <c r="G42" s="78">
        <f>'DATOS -CUARTO'!AN42</f>
        <v>0</v>
      </c>
      <c r="H42" s="78">
        <f>'DATOS -CUARTO'!AO42</f>
        <v>0</v>
      </c>
      <c r="I42" s="78">
        <f>'DATOS -CUARTO'!AP42</f>
        <v>0</v>
      </c>
      <c r="J42" s="78">
        <f>'DATOS -CUARTO'!AQ42</f>
        <v>1</v>
      </c>
      <c r="K42" s="88">
        <f>'DATOS -CUARTO'!AR42</f>
        <v>1</v>
      </c>
      <c r="L42" s="88">
        <f>'DATOS -CUARTO'!AS42</f>
        <v>1</v>
      </c>
      <c r="M42" s="88">
        <f>'DATOS -CUARTO'!AT42</f>
        <v>1</v>
      </c>
      <c r="N42" s="88">
        <f>'DATOS -CUARTO'!AU42</f>
        <v>0</v>
      </c>
      <c r="O42" s="88">
        <f>'DATOS -CUARTO'!AV42</f>
        <v>1</v>
      </c>
      <c r="P42" s="88">
        <f>'DATOS -CUARTO'!AW42</f>
        <v>1</v>
      </c>
      <c r="Q42" s="88">
        <f>'DATOS -CUARTO'!AX42</f>
        <v>0</v>
      </c>
      <c r="R42" s="88">
        <f>'DATOS -CUARTO'!AY42</f>
        <v>0</v>
      </c>
      <c r="S42" s="88">
        <f>'DATOS -CUARTO'!AZ42</f>
        <v>0</v>
      </c>
      <c r="T42" s="91">
        <f>'DATOS -CUARTO'!BA42</f>
        <v>0</v>
      </c>
      <c r="U42" s="91">
        <f>'DATOS -CUARTO'!BB42</f>
        <v>0</v>
      </c>
      <c r="V42" s="91">
        <f>'DATOS -CUARTO'!BC42</f>
        <v>1</v>
      </c>
      <c r="W42" s="91">
        <f>'DATOS -CUARTO'!BD42</f>
        <v>1</v>
      </c>
      <c r="X42" s="91">
        <f>'DATOS -CUARTO'!BE42</f>
        <v>1</v>
      </c>
      <c r="Y42" s="91">
        <f>'DATOS -CUARTO'!BF42</f>
        <v>1</v>
      </c>
      <c r="Z42" s="91">
        <f>'DATOS -CUARTO'!BG42</f>
        <v>0</v>
      </c>
      <c r="AA42" s="94">
        <f>'DATOS -CUARTO'!BH42</f>
        <v>0</v>
      </c>
      <c r="AB42" s="94">
        <f>'DATOS -CUARTO'!BI42</f>
        <v>0</v>
      </c>
      <c r="AC42" s="94">
        <f>'DATOS -CUARTO'!BJ42</f>
        <v>1</v>
      </c>
      <c r="AD42" s="94">
        <f>'DATOS -CUARTO'!BK42</f>
        <v>1</v>
      </c>
      <c r="AE42" s="94">
        <f>'DATOS -CUARTO'!BL42</f>
        <v>0</v>
      </c>
      <c r="AF42" s="94">
        <f>'DATOS -CUARTO'!BM42</f>
        <v>0</v>
      </c>
      <c r="AG42" s="102">
        <f>'DATOS -CUARTO'!BN42</f>
        <v>1</v>
      </c>
      <c r="AH42" s="102">
        <f>'DATOS -CUARTO'!BO42</f>
        <v>1</v>
      </c>
      <c r="AI42" s="102">
        <f>'DATOS -CUARTO'!BP42</f>
        <v>0</v>
      </c>
      <c r="AJ42" s="102">
        <f>'DATOS -CUARTO'!BQ42</f>
        <v>1</v>
      </c>
      <c r="AK42" s="158">
        <f t="shared" si="0"/>
        <v>1</v>
      </c>
      <c r="AL42" s="158">
        <f t="shared" si="1"/>
        <v>1.12415</v>
      </c>
      <c r="AM42" s="158">
        <f t="shared" si="2"/>
        <v>0</v>
      </c>
      <c r="AN42" s="158">
        <f t="shared" si="3"/>
        <v>0</v>
      </c>
      <c r="AO42" s="158">
        <f t="shared" si="4"/>
        <v>0</v>
      </c>
      <c r="AP42" s="158">
        <f t="shared" si="5"/>
        <v>0</v>
      </c>
      <c r="AQ42" s="158">
        <f t="shared" si="6"/>
        <v>0</v>
      </c>
      <c r="AR42" s="158">
        <f t="shared" si="7"/>
        <v>0</v>
      </c>
      <c r="AS42" s="158">
        <f t="shared" si="8"/>
        <v>0</v>
      </c>
      <c r="AT42" s="158">
        <f t="shared" si="9"/>
        <v>0</v>
      </c>
      <c r="AU42" s="158">
        <f t="shared" si="10"/>
        <v>1</v>
      </c>
      <c r="AV42" s="158">
        <f t="shared" si="11"/>
        <v>1.6782674</v>
      </c>
      <c r="AW42" s="159">
        <f t="shared" si="12"/>
        <v>2</v>
      </c>
      <c r="AX42" s="159">
        <f t="shared" si="13"/>
        <v>2.2483</v>
      </c>
      <c r="AY42" s="159">
        <f t="shared" si="14"/>
        <v>1</v>
      </c>
      <c r="AZ42" s="159">
        <f t="shared" si="15"/>
        <v>1.1006800000000001</v>
      </c>
      <c r="BA42" s="159">
        <f t="shared" si="16"/>
        <v>2</v>
      </c>
      <c r="BB42" s="159">
        <f t="shared" si="17"/>
        <v>1.942896</v>
      </c>
      <c r="BC42" s="159">
        <f t="shared" si="18"/>
        <v>0</v>
      </c>
      <c r="BD42" s="159">
        <f t="shared" si="19"/>
        <v>0</v>
      </c>
      <c r="BE42" s="160">
        <f t="shared" si="20"/>
        <v>1</v>
      </c>
      <c r="BF42" s="160">
        <f t="shared" si="21"/>
        <v>1.2698590000000001</v>
      </c>
      <c r="BG42" s="160">
        <f t="shared" si="22"/>
        <v>2</v>
      </c>
      <c r="BH42" s="160">
        <f t="shared" si="23"/>
        <v>2.4202819999999998</v>
      </c>
      <c r="BI42" s="160">
        <f t="shared" si="24"/>
        <v>1</v>
      </c>
      <c r="BJ42" s="160">
        <f t="shared" si="25"/>
        <v>0.79674</v>
      </c>
      <c r="BK42" s="160">
        <f t="shared" si="26"/>
        <v>0</v>
      </c>
      <c r="BL42" s="160">
        <f t="shared" si="27"/>
        <v>0</v>
      </c>
      <c r="BM42" s="161">
        <f t="shared" si="28"/>
        <v>0</v>
      </c>
      <c r="BN42" s="161">
        <f t="shared" si="29"/>
        <v>0</v>
      </c>
      <c r="BO42" s="161">
        <f t="shared" si="30"/>
        <v>2</v>
      </c>
      <c r="BP42" s="161">
        <f t="shared" si="31"/>
        <v>2.8508228500000001</v>
      </c>
      <c r="BQ42" s="161">
        <f t="shared" si="32"/>
        <v>0</v>
      </c>
      <c r="BR42" s="161">
        <f t="shared" si="33"/>
        <v>0</v>
      </c>
      <c r="BS42" s="161">
        <f t="shared" si="34"/>
        <v>2</v>
      </c>
      <c r="BT42" s="161">
        <f t="shared" si="35"/>
        <v>2.2517399999999999</v>
      </c>
      <c r="BU42" s="162">
        <f t="shared" si="36"/>
        <v>1</v>
      </c>
      <c r="BV42" s="162">
        <f t="shared" si="37"/>
        <v>1.2413000000000001</v>
      </c>
      <c r="BW42" s="143">
        <f t="shared" si="38"/>
        <v>1.12415</v>
      </c>
      <c r="BX42" s="91">
        <f t="shared" si="39"/>
        <v>0</v>
      </c>
      <c r="BY42" s="143">
        <f t="shared" si="40"/>
        <v>0</v>
      </c>
      <c r="BZ42" s="163">
        <f t="shared" si="41"/>
        <v>0</v>
      </c>
      <c r="CA42" s="91">
        <f t="shared" si="42"/>
        <v>0</v>
      </c>
      <c r="CB42" s="163">
        <f t="shared" si="43"/>
        <v>1.6782674</v>
      </c>
      <c r="CC42" s="88">
        <f t="shared" si="44"/>
        <v>2.2483</v>
      </c>
      <c r="CD42" s="164">
        <f t="shared" si="45"/>
        <v>1.1006800000000001</v>
      </c>
      <c r="CE42" s="165">
        <f t="shared" si="46"/>
        <v>1.942896</v>
      </c>
      <c r="CF42" s="78">
        <f t="shared" si="47"/>
        <v>0</v>
      </c>
      <c r="CG42" s="151">
        <f t="shared" si="48"/>
        <v>1.2698590000000001</v>
      </c>
      <c r="CH42" s="165">
        <f t="shared" si="49"/>
        <v>2.4202819999999998</v>
      </c>
      <c r="CI42" s="78">
        <f t="shared" si="50"/>
        <v>0.79674</v>
      </c>
      <c r="CJ42" s="91">
        <f t="shared" si="51"/>
        <v>0</v>
      </c>
      <c r="CK42" s="166">
        <f t="shared" si="52"/>
        <v>0</v>
      </c>
      <c r="CL42" s="167">
        <f t="shared" si="53"/>
        <v>2.8508228500000001</v>
      </c>
      <c r="CM42" s="168">
        <f t="shared" si="54"/>
        <v>0</v>
      </c>
      <c r="CN42" s="88">
        <f t="shared" si="55"/>
        <v>2.2517399999999999</v>
      </c>
      <c r="CO42" s="169">
        <f t="shared" si="56"/>
        <v>1.2413000000000001</v>
      </c>
      <c r="CP42" s="170">
        <f t="shared" si="57"/>
        <v>18.925037249999999</v>
      </c>
      <c r="CQ42" s="170">
        <f t="shared" si="58"/>
        <v>23</v>
      </c>
      <c r="CR42" s="169">
        <f t="shared" si="59"/>
        <v>16</v>
      </c>
      <c r="CS42" s="169">
        <f t="shared" si="60"/>
        <v>17</v>
      </c>
      <c r="CT42" s="141" t="s">
        <v>182</v>
      </c>
      <c r="CU42" s="155">
        <f t="shared" si="61"/>
        <v>2.8024173999999999</v>
      </c>
      <c r="CV42" s="155">
        <f t="shared" si="62"/>
        <v>5.2918760000000002</v>
      </c>
      <c r="CW42" s="155">
        <f t="shared" si="63"/>
        <v>4.4868810000000003</v>
      </c>
      <c r="CX42" s="155">
        <f t="shared" si="64"/>
        <v>2.8508228500000001</v>
      </c>
      <c r="CY42" s="155">
        <f t="shared" si="65"/>
        <v>3.4930400000000001</v>
      </c>
      <c r="CZ42" s="141" t="s">
        <v>182</v>
      </c>
      <c r="DA42" s="173">
        <f t="shared" si="66"/>
        <v>0.148079888191501</v>
      </c>
      <c r="DB42" s="173">
        <f t="shared" si="67"/>
        <v>0.27962301632986197</v>
      </c>
      <c r="DC42" s="173">
        <f t="shared" si="68"/>
        <v>0.237087036645067</v>
      </c>
      <c r="DD42" s="173">
        <f t="shared" si="69"/>
        <v>0.15063763480835399</v>
      </c>
      <c r="DE42" s="173">
        <f t="shared" si="70"/>
        <v>0.18457242402521601</v>
      </c>
      <c r="DF42" s="141" t="s">
        <v>182</v>
      </c>
      <c r="DG42" s="173">
        <f t="shared" si="71"/>
        <v>0.35555555555555601</v>
      </c>
      <c r="DH42" s="173">
        <f t="shared" si="72"/>
        <v>0.37777777777777799</v>
      </c>
    </row>
    <row r="43" spans="1:112">
      <c r="A43" s="139">
        <v>35</v>
      </c>
      <c r="B43" s="141" t="s">
        <v>183</v>
      </c>
      <c r="C43" s="141" t="s">
        <v>26</v>
      </c>
      <c r="D43" s="78">
        <f>'DATOS -CUARTO'!AK43</f>
        <v>1</v>
      </c>
      <c r="E43" s="78">
        <f>'DATOS -CUARTO'!AL43</f>
        <v>0</v>
      </c>
      <c r="F43" s="78">
        <f>'DATOS -CUARTO'!AM43</f>
        <v>0</v>
      </c>
      <c r="G43" s="78">
        <f>'DATOS -CUARTO'!AN43</f>
        <v>0</v>
      </c>
      <c r="H43" s="78">
        <f>'DATOS -CUARTO'!AO43</f>
        <v>0</v>
      </c>
      <c r="I43" s="78">
        <f>'DATOS -CUARTO'!AP43</f>
        <v>1</v>
      </c>
      <c r="J43" s="78">
        <f>'DATOS -CUARTO'!AQ43</f>
        <v>1</v>
      </c>
      <c r="K43" s="88">
        <f>'DATOS -CUARTO'!AR43</f>
        <v>0</v>
      </c>
      <c r="L43" s="88">
        <f>'DATOS -CUARTO'!AS43</f>
        <v>1</v>
      </c>
      <c r="M43" s="88">
        <f>'DATOS -CUARTO'!AT43</f>
        <v>0</v>
      </c>
      <c r="N43" s="88">
        <f>'DATOS -CUARTO'!AU43</f>
        <v>0</v>
      </c>
      <c r="O43" s="88">
        <f>'DATOS -CUARTO'!AV43</f>
        <v>1</v>
      </c>
      <c r="P43" s="88">
        <f>'DATOS -CUARTO'!AW43</f>
        <v>1</v>
      </c>
      <c r="Q43" s="88">
        <f>'DATOS -CUARTO'!AX43</f>
        <v>0</v>
      </c>
      <c r="R43" s="88">
        <f>'DATOS -CUARTO'!AY43</f>
        <v>1</v>
      </c>
      <c r="S43" s="88">
        <f>'DATOS -CUARTO'!AZ43</f>
        <v>0</v>
      </c>
      <c r="T43" s="91">
        <f>'DATOS -CUARTO'!BA43</f>
        <v>0</v>
      </c>
      <c r="U43" s="91">
        <f>'DATOS -CUARTO'!BB43</f>
        <v>0</v>
      </c>
      <c r="V43" s="91">
        <f>'DATOS -CUARTO'!BC43</f>
        <v>1</v>
      </c>
      <c r="W43" s="91">
        <f>'DATOS -CUARTO'!BD43</f>
        <v>0</v>
      </c>
      <c r="X43" s="91">
        <f>'DATOS -CUARTO'!BE43</f>
        <v>1</v>
      </c>
      <c r="Y43" s="91">
        <f>'DATOS -CUARTO'!BF43</f>
        <v>1</v>
      </c>
      <c r="Z43" s="91">
        <f>'DATOS -CUARTO'!BG43</f>
        <v>0</v>
      </c>
      <c r="AA43" s="94">
        <f>'DATOS -CUARTO'!BH43</f>
        <v>0</v>
      </c>
      <c r="AB43" s="94">
        <f>'DATOS -CUARTO'!BI43</f>
        <v>0</v>
      </c>
      <c r="AC43" s="94">
        <f>'DATOS -CUARTO'!BJ43</f>
        <v>0</v>
      </c>
      <c r="AD43" s="94">
        <f>'DATOS -CUARTO'!BK43</f>
        <v>0</v>
      </c>
      <c r="AE43" s="94">
        <f>'DATOS -CUARTO'!BL43</f>
        <v>0</v>
      </c>
      <c r="AF43" s="94">
        <f>'DATOS -CUARTO'!BM43</f>
        <v>0</v>
      </c>
      <c r="AG43" s="102">
        <f>'DATOS -CUARTO'!BN43</f>
        <v>1</v>
      </c>
      <c r="AH43" s="102">
        <f>'DATOS -CUARTO'!BO43</f>
        <v>1</v>
      </c>
      <c r="AI43" s="102">
        <f>'DATOS -CUARTO'!BP43</f>
        <v>1</v>
      </c>
      <c r="AJ43" s="102">
        <f>'DATOS -CUARTO'!BQ43</f>
        <v>0</v>
      </c>
      <c r="AK43" s="158">
        <f t="shared" si="0"/>
        <v>1</v>
      </c>
      <c r="AL43" s="158">
        <f t="shared" si="1"/>
        <v>1.12415</v>
      </c>
      <c r="AM43" s="158">
        <f t="shared" si="2"/>
        <v>0</v>
      </c>
      <c r="AN43" s="158">
        <f t="shared" si="3"/>
        <v>0</v>
      </c>
      <c r="AO43" s="158">
        <f t="shared" si="4"/>
        <v>0</v>
      </c>
      <c r="AP43" s="158">
        <f t="shared" si="5"/>
        <v>0</v>
      </c>
      <c r="AQ43" s="158">
        <f t="shared" si="6"/>
        <v>0</v>
      </c>
      <c r="AR43" s="158">
        <f t="shared" si="7"/>
        <v>0</v>
      </c>
      <c r="AS43" s="158">
        <f t="shared" si="8"/>
        <v>1</v>
      </c>
      <c r="AT43" s="158">
        <f t="shared" si="9"/>
        <v>1.6587874499999999</v>
      </c>
      <c r="AU43" s="158">
        <f t="shared" si="10"/>
        <v>1</v>
      </c>
      <c r="AV43" s="158">
        <f t="shared" si="11"/>
        <v>1.6782674</v>
      </c>
      <c r="AW43" s="159">
        <f t="shared" si="12"/>
        <v>1</v>
      </c>
      <c r="AX43" s="159">
        <f t="shared" si="13"/>
        <v>1.12415</v>
      </c>
      <c r="AY43" s="159">
        <f t="shared" si="14"/>
        <v>0</v>
      </c>
      <c r="AZ43" s="159">
        <f t="shared" si="15"/>
        <v>0</v>
      </c>
      <c r="BA43" s="159">
        <f t="shared" si="16"/>
        <v>2</v>
      </c>
      <c r="BB43" s="159">
        <f t="shared" si="17"/>
        <v>1.942896</v>
      </c>
      <c r="BC43" s="159">
        <f t="shared" si="18"/>
        <v>1</v>
      </c>
      <c r="BD43" s="159">
        <f t="shared" si="19"/>
        <v>1.021414</v>
      </c>
      <c r="BE43" s="160">
        <f t="shared" si="20"/>
        <v>1</v>
      </c>
      <c r="BF43" s="160">
        <f t="shared" si="21"/>
        <v>1.2698590000000001</v>
      </c>
      <c r="BG43" s="160">
        <f t="shared" si="22"/>
        <v>1</v>
      </c>
      <c r="BH43" s="160">
        <f t="shared" si="23"/>
        <v>1.2101409999999999</v>
      </c>
      <c r="BI43" s="160">
        <f t="shared" si="24"/>
        <v>1</v>
      </c>
      <c r="BJ43" s="160">
        <f t="shared" si="25"/>
        <v>0.79674</v>
      </c>
      <c r="BK43" s="160">
        <f t="shared" si="26"/>
        <v>0</v>
      </c>
      <c r="BL43" s="160">
        <f t="shared" si="27"/>
        <v>0</v>
      </c>
      <c r="BM43" s="161">
        <f t="shared" si="28"/>
        <v>0</v>
      </c>
      <c r="BN43" s="161">
        <f t="shared" si="29"/>
        <v>0</v>
      </c>
      <c r="BO43" s="161">
        <f t="shared" si="30"/>
        <v>0</v>
      </c>
      <c r="BP43" s="161">
        <f t="shared" si="31"/>
        <v>0</v>
      </c>
      <c r="BQ43" s="161">
        <f t="shared" si="32"/>
        <v>0</v>
      </c>
      <c r="BR43" s="161">
        <f t="shared" si="33"/>
        <v>0</v>
      </c>
      <c r="BS43" s="161">
        <f t="shared" si="34"/>
        <v>2</v>
      </c>
      <c r="BT43" s="161">
        <f t="shared" si="35"/>
        <v>2.2517399999999999</v>
      </c>
      <c r="BU43" s="162">
        <f t="shared" si="36"/>
        <v>1</v>
      </c>
      <c r="BV43" s="162">
        <f t="shared" si="37"/>
        <v>1.2413000000000001</v>
      </c>
      <c r="BW43" s="143">
        <f t="shared" si="38"/>
        <v>1.12415</v>
      </c>
      <c r="BX43" s="91">
        <f t="shared" si="39"/>
        <v>0</v>
      </c>
      <c r="BY43" s="143">
        <f t="shared" si="40"/>
        <v>0</v>
      </c>
      <c r="BZ43" s="163">
        <f t="shared" si="41"/>
        <v>0</v>
      </c>
      <c r="CA43" s="91">
        <f t="shared" si="42"/>
        <v>1.6587874499999999</v>
      </c>
      <c r="CB43" s="163">
        <f t="shared" si="43"/>
        <v>1.6782674</v>
      </c>
      <c r="CC43" s="88">
        <f t="shared" si="44"/>
        <v>1.12415</v>
      </c>
      <c r="CD43" s="164">
        <f t="shared" si="45"/>
        <v>0</v>
      </c>
      <c r="CE43" s="165">
        <f t="shared" si="46"/>
        <v>1.942896</v>
      </c>
      <c r="CF43" s="78">
        <f t="shared" si="47"/>
        <v>1.021414</v>
      </c>
      <c r="CG43" s="151">
        <f t="shared" si="48"/>
        <v>1.2698590000000001</v>
      </c>
      <c r="CH43" s="165">
        <f t="shared" si="49"/>
        <v>1.2101409999999999</v>
      </c>
      <c r="CI43" s="78">
        <f t="shared" si="50"/>
        <v>0.79674</v>
      </c>
      <c r="CJ43" s="91">
        <f t="shared" si="51"/>
        <v>0</v>
      </c>
      <c r="CK43" s="166">
        <f t="shared" si="52"/>
        <v>0</v>
      </c>
      <c r="CL43" s="167">
        <f t="shared" si="53"/>
        <v>0</v>
      </c>
      <c r="CM43" s="168">
        <f t="shared" si="54"/>
        <v>0</v>
      </c>
      <c r="CN43" s="88">
        <f t="shared" si="55"/>
        <v>2.2517399999999999</v>
      </c>
      <c r="CO43" s="169">
        <f t="shared" si="56"/>
        <v>1.2413000000000001</v>
      </c>
      <c r="CP43" s="170">
        <f t="shared" si="57"/>
        <v>15.31944485</v>
      </c>
      <c r="CQ43" s="170">
        <f t="shared" si="58"/>
        <v>33</v>
      </c>
      <c r="CR43" s="169">
        <f t="shared" si="59"/>
        <v>13</v>
      </c>
      <c r="CS43" s="169">
        <f t="shared" si="60"/>
        <v>20</v>
      </c>
      <c r="CT43" s="141" t="s">
        <v>183</v>
      </c>
      <c r="CU43" s="155">
        <f t="shared" si="61"/>
        <v>4.4612048499999997</v>
      </c>
      <c r="CV43" s="155">
        <f t="shared" si="62"/>
        <v>4.0884600000000004</v>
      </c>
      <c r="CW43" s="155">
        <f t="shared" si="63"/>
        <v>3.2767400000000002</v>
      </c>
      <c r="CX43" s="155">
        <f t="shared" si="64"/>
        <v>0</v>
      </c>
      <c r="CY43" s="155">
        <f t="shared" si="65"/>
        <v>3.4930400000000001</v>
      </c>
      <c r="CZ43" s="141" t="s">
        <v>183</v>
      </c>
      <c r="DA43" s="173">
        <f t="shared" si="66"/>
        <v>0.29121191359620302</v>
      </c>
      <c r="DB43" s="173">
        <f t="shared" si="67"/>
        <v>0.26688042811159701</v>
      </c>
      <c r="DC43" s="173">
        <f t="shared" si="68"/>
        <v>0.21389417384795101</v>
      </c>
      <c r="DD43" s="173">
        <f t="shared" si="69"/>
        <v>0</v>
      </c>
      <c r="DE43" s="173">
        <f t="shared" si="70"/>
        <v>0.22801348444424899</v>
      </c>
      <c r="DF43" s="141" t="s">
        <v>183</v>
      </c>
      <c r="DG43" s="173">
        <f t="shared" si="71"/>
        <v>0.28888888888888897</v>
      </c>
      <c r="DH43" s="173">
        <f t="shared" si="72"/>
        <v>0.44444444444444398</v>
      </c>
    </row>
    <row r="44" spans="1:112">
      <c r="A44" s="139">
        <v>36</v>
      </c>
      <c r="B44" s="141" t="s">
        <v>184</v>
      </c>
      <c r="C44" s="141" t="s">
        <v>26</v>
      </c>
      <c r="D44" s="78">
        <f>'DATOS -CUARTO'!AK44</f>
        <v>0</v>
      </c>
      <c r="E44" s="78">
        <f>'DATOS -CUARTO'!AL44</f>
        <v>1</v>
      </c>
      <c r="F44" s="78">
        <f>'DATOS -CUARTO'!AM44</f>
        <v>0</v>
      </c>
      <c r="G44" s="78">
        <f>'DATOS -CUARTO'!AN44</f>
        <v>1</v>
      </c>
      <c r="H44" s="78">
        <f>'DATOS -CUARTO'!AO44</f>
        <v>0</v>
      </c>
      <c r="I44" s="78">
        <f>'DATOS -CUARTO'!AP44</f>
        <v>1</v>
      </c>
      <c r="J44" s="78">
        <f>'DATOS -CUARTO'!AQ44</f>
        <v>0</v>
      </c>
      <c r="K44" s="88">
        <f>'DATOS -CUARTO'!AR44</f>
        <v>0</v>
      </c>
      <c r="L44" s="88">
        <f>'DATOS -CUARTO'!AS44</f>
        <v>1</v>
      </c>
      <c r="M44" s="88">
        <f>'DATOS -CUARTO'!AT44</f>
        <v>1</v>
      </c>
      <c r="N44" s="88">
        <f>'DATOS -CUARTO'!AU44</f>
        <v>1</v>
      </c>
      <c r="O44" s="88">
        <f>'DATOS -CUARTO'!AV44</f>
        <v>1</v>
      </c>
      <c r="P44" s="88">
        <f>'DATOS -CUARTO'!AW44</f>
        <v>1</v>
      </c>
      <c r="Q44" s="88">
        <f>'DATOS -CUARTO'!AX44</f>
        <v>0</v>
      </c>
      <c r="R44" s="88">
        <f>'DATOS -CUARTO'!AY44</f>
        <v>0</v>
      </c>
      <c r="S44" s="88">
        <f>'DATOS -CUARTO'!AZ44</f>
        <v>1</v>
      </c>
      <c r="T44" s="91">
        <f>'DATOS -CUARTO'!BA44</f>
        <v>1</v>
      </c>
      <c r="U44" s="91">
        <f>'DATOS -CUARTO'!BB44</f>
        <v>0</v>
      </c>
      <c r="V44" s="91">
        <f>'DATOS -CUARTO'!BC44</f>
        <v>1</v>
      </c>
      <c r="W44" s="91">
        <f>'DATOS -CUARTO'!BD44</f>
        <v>1</v>
      </c>
      <c r="X44" s="91">
        <f>'DATOS -CUARTO'!BE44</f>
        <v>0</v>
      </c>
      <c r="Y44" s="91">
        <f>'DATOS -CUARTO'!BF44</f>
        <v>1</v>
      </c>
      <c r="Z44" s="91">
        <f>'DATOS -CUARTO'!BG44</f>
        <v>1</v>
      </c>
      <c r="AA44" s="94">
        <f>'DATOS -CUARTO'!BH44</f>
        <v>0</v>
      </c>
      <c r="AB44" s="94">
        <f>'DATOS -CUARTO'!BI44</f>
        <v>1</v>
      </c>
      <c r="AC44" s="94">
        <f>'DATOS -CUARTO'!BJ44</f>
        <v>1</v>
      </c>
      <c r="AD44" s="94">
        <f>'DATOS -CUARTO'!BK44</f>
        <v>0</v>
      </c>
      <c r="AE44" s="94">
        <f>'DATOS -CUARTO'!BL44</f>
        <v>0</v>
      </c>
      <c r="AF44" s="94">
        <f>'DATOS -CUARTO'!BM44</f>
        <v>1</v>
      </c>
      <c r="AG44" s="102">
        <f>'DATOS -CUARTO'!BN44</f>
        <v>1</v>
      </c>
      <c r="AH44" s="102">
        <f>'DATOS -CUARTO'!BO44</f>
        <v>1</v>
      </c>
      <c r="AI44" s="102">
        <f>'DATOS -CUARTO'!BP44</f>
        <v>1</v>
      </c>
      <c r="AJ44" s="102">
        <f>'DATOS -CUARTO'!BQ44</f>
        <v>0</v>
      </c>
      <c r="AK44" s="158">
        <f t="shared" si="0"/>
        <v>0</v>
      </c>
      <c r="AL44" s="158">
        <f t="shared" si="1"/>
        <v>0</v>
      </c>
      <c r="AM44" s="158">
        <f t="shared" si="2"/>
        <v>1</v>
      </c>
      <c r="AN44" s="158">
        <f t="shared" si="3"/>
        <v>1.1006800000000001</v>
      </c>
      <c r="AO44" s="158">
        <f t="shared" si="4"/>
        <v>1</v>
      </c>
      <c r="AP44" s="158">
        <f t="shared" si="5"/>
        <v>1.6495770000000001</v>
      </c>
      <c r="AQ44" s="158">
        <f t="shared" si="6"/>
        <v>0</v>
      </c>
      <c r="AR44" s="158">
        <f t="shared" si="7"/>
        <v>0</v>
      </c>
      <c r="AS44" s="158">
        <f t="shared" si="8"/>
        <v>1</v>
      </c>
      <c r="AT44" s="158">
        <f t="shared" si="9"/>
        <v>1.6587874499999999</v>
      </c>
      <c r="AU44" s="158">
        <f t="shared" si="10"/>
        <v>0</v>
      </c>
      <c r="AV44" s="158">
        <f t="shared" si="11"/>
        <v>0</v>
      </c>
      <c r="AW44" s="159">
        <f t="shared" si="12"/>
        <v>1</v>
      </c>
      <c r="AX44" s="159">
        <f t="shared" si="13"/>
        <v>1.12415</v>
      </c>
      <c r="AY44" s="159">
        <f t="shared" si="14"/>
        <v>2</v>
      </c>
      <c r="AZ44" s="159">
        <f t="shared" si="15"/>
        <v>2.2013600000000002</v>
      </c>
      <c r="BA44" s="159">
        <f t="shared" si="16"/>
        <v>2</v>
      </c>
      <c r="BB44" s="159">
        <f t="shared" si="17"/>
        <v>1.942896</v>
      </c>
      <c r="BC44" s="159">
        <f t="shared" si="18"/>
        <v>1</v>
      </c>
      <c r="BD44" s="159">
        <f t="shared" si="19"/>
        <v>1.021414</v>
      </c>
      <c r="BE44" s="160">
        <f t="shared" si="20"/>
        <v>2</v>
      </c>
      <c r="BF44" s="160">
        <f t="shared" si="21"/>
        <v>2.5397180000000001</v>
      </c>
      <c r="BG44" s="160">
        <f t="shared" si="22"/>
        <v>1</v>
      </c>
      <c r="BH44" s="160">
        <f t="shared" si="23"/>
        <v>1.2101409999999999</v>
      </c>
      <c r="BI44" s="160">
        <f t="shared" si="24"/>
        <v>1</v>
      </c>
      <c r="BJ44" s="160">
        <f t="shared" si="25"/>
        <v>0.79674</v>
      </c>
      <c r="BK44" s="160">
        <f t="shared" si="26"/>
        <v>1</v>
      </c>
      <c r="BL44" s="160">
        <f t="shared" si="27"/>
        <v>0.80188999999999999</v>
      </c>
      <c r="BM44" s="161">
        <f t="shared" si="28"/>
        <v>1</v>
      </c>
      <c r="BN44" s="161">
        <f t="shared" si="29"/>
        <v>1.52482685</v>
      </c>
      <c r="BO44" s="161">
        <f t="shared" si="30"/>
        <v>1</v>
      </c>
      <c r="BP44" s="161">
        <f t="shared" si="31"/>
        <v>1.4254114250000001</v>
      </c>
      <c r="BQ44" s="161">
        <f t="shared" si="32"/>
        <v>1</v>
      </c>
      <c r="BR44" s="161">
        <f t="shared" si="33"/>
        <v>1.1547487000000001</v>
      </c>
      <c r="BS44" s="161">
        <f t="shared" si="34"/>
        <v>2</v>
      </c>
      <c r="BT44" s="161">
        <f t="shared" si="35"/>
        <v>2.2517399999999999</v>
      </c>
      <c r="BU44" s="162">
        <f t="shared" si="36"/>
        <v>1</v>
      </c>
      <c r="BV44" s="162">
        <f t="shared" si="37"/>
        <v>1.2413000000000001</v>
      </c>
      <c r="BW44" s="143">
        <f t="shared" si="38"/>
        <v>0</v>
      </c>
      <c r="BX44" s="91">
        <f t="shared" si="39"/>
        <v>1.1006800000000001</v>
      </c>
      <c r="BY44" s="143">
        <f t="shared" si="40"/>
        <v>1.6495770000000001</v>
      </c>
      <c r="BZ44" s="163">
        <f t="shared" si="41"/>
        <v>0</v>
      </c>
      <c r="CA44" s="91">
        <f t="shared" si="42"/>
        <v>1.6587874499999999</v>
      </c>
      <c r="CB44" s="163">
        <f t="shared" si="43"/>
        <v>0</v>
      </c>
      <c r="CC44" s="88">
        <f t="shared" si="44"/>
        <v>1.12415</v>
      </c>
      <c r="CD44" s="164">
        <f t="shared" si="45"/>
        <v>2.2013600000000002</v>
      </c>
      <c r="CE44" s="165">
        <f t="shared" si="46"/>
        <v>1.942896</v>
      </c>
      <c r="CF44" s="78">
        <f t="shared" si="47"/>
        <v>1.021414</v>
      </c>
      <c r="CG44" s="151">
        <f t="shared" si="48"/>
        <v>2.5397180000000001</v>
      </c>
      <c r="CH44" s="165">
        <f t="shared" si="49"/>
        <v>1.2101409999999999</v>
      </c>
      <c r="CI44" s="78">
        <f t="shared" si="50"/>
        <v>0.79674</v>
      </c>
      <c r="CJ44" s="91">
        <f t="shared" si="51"/>
        <v>0.80188999999999999</v>
      </c>
      <c r="CK44" s="166">
        <f t="shared" si="52"/>
        <v>1.52482685</v>
      </c>
      <c r="CL44" s="167">
        <f t="shared" si="53"/>
        <v>1.4254114250000001</v>
      </c>
      <c r="CM44" s="168">
        <f t="shared" si="54"/>
        <v>1.1547487000000001</v>
      </c>
      <c r="CN44" s="88">
        <f t="shared" si="55"/>
        <v>2.2517399999999999</v>
      </c>
      <c r="CO44" s="169">
        <f t="shared" si="56"/>
        <v>1.2413000000000001</v>
      </c>
      <c r="CP44" s="170">
        <f t="shared" si="57"/>
        <v>23.645380424999999</v>
      </c>
      <c r="CQ44" s="170">
        <f t="shared" si="58"/>
        <v>13</v>
      </c>
      <c r="CR44" s="169">
        <f t="shared" si="59"/>
        <v>20</v>
      </c>
      <c r="CS44" s="169">
        <f t="shared" si="60"/>
        <v>13</v>
      </c>
      <c r="CT44" s="141" t="s">
        <v>184</v>
      </c>
      <c r="CU44" s="155">
        <f t="shared" si="61"/>
        <v>4.4090444499999997</v>
      </c>
      <c r="CV44" s="155">
        <f t="shared" si="62"/>
        <v>6.2898199999999997</v>
      </c>
      <c r="CW44" s="155">
        <f t="shared" si="63"/>
        <v>5.3484889999999998</v>
      </c>
      <c r="CX44" s="155">
        <f t="shared" si="64"/>
        <v>4.1049869750000001</v>
      </c>
      <c r="CY44" s="155">
        <f t="shared" si="65"/>
        <v>3.4930400000000001</v>
      </c>
      <c r="CZ44" s="141" t="s">
        <v>184</v>
      </c>
      <c r="DA44" s="173">
        <f t="shared" si="66"/>
        <v>0.18646536324441501</v>
      </c>
      <c r="DB44" s="173">
        <f t="shared" si="67"/>
        <v>0.26600629327789699</v>
      </c>
      <c r="DC44" s="173">
        <f t="shared" si="68"/>
        <v>0.22619593780547101</v>
      </c>
      <c r="DD44" s="173">
        <f t="shared" si="69"/>
        <v>0.17360629861805199</v>
      </c>
      <c r="DE44" s="173">
        <f t="shared" si="70"/>
        <v>0.147726107054165</v>
      </c>
      <c r="DF44" s="141" t="s">
        <v>184</v>
      </c>
      <c r="DG44" s="173">
        <f t="shared" si="71"/>
        <v>0.44444444444444398</v>
      </c>
      <c r="DH44" s="173">
        <f t="shared" si="72"/>
        <v>0.28888888888888897</v>
      </c>
    </row>
    <row r="45" spans="1:112">
      <c r="A45" s="139">
        <v>37</v>
      </c>
      <c r="B45" s="141" t="s">
        <v>185</v>
      </c>
      <c r="C45" s="141" t="s">
        <v>26</v>
      </c>
      <c r="D45" s="78">
        <f>'DATOS -CUARTO'!AK45</f>
        <v>1</v>
      </c>
      <c r="E45" s="78">
        <f>'DATOS -CUARTO'!AL45</f>
        <v>1</v>
      </c>
      <c r="F45" s="78">
        <f>'DATOS -CUARTO'!AM45</f>
        <v>1</v>
      </c>
      <c r="G45" s="78">
        <f>'DATOS -CUARTO'!AN45</f>
        <v>1</v>
      </c>
      <c r="H45" s="78">
        <f>'DATOS -CUARTO'!AO45</f>
        <v>0</v>
      </c>
      <c r="I45" s="78">
        <f>'DATOS -CUARTO'!AP45</f>
        <v>1</v>
      </c>
      <c r="J45" s="78">
        <f>'DATOS -CUARTO'!AQ45</f>
        <v>1</v>
      </c>
      <c r="K45" s="88">
        <f>'DATOS -CUARTO'!AR45</f>
        <v>0</v>
      </c>
      <c r="L45" s="88">
        <f>'DATOS -CUARTO'!AS45</f>
        <v>1</v>
      </c>
      <c r="M45" s="88">
        <f>'DATOS -CUARTO'!AT45</f>
        <v>1</v>
      </c>
      <c r="N45" s="88">
        <f>'DATOS -CUARTO'!AU45</f>
        <v>0</v>
      </c>
      <c r="O45" s="88">
        <f>'DATOS -CUARTO'!AV45</f>
        <v>1</v>
      </c>
      <c r="P45" s="88">
        <f>'DATOS -CUARTO'!AW45</f>
        <v>1</v>
      </c>
      <c r="Q45" s="88">
        <f>'DATOS -CUARTO'!AX45</f>
        <v>0</v>
      </c>
      <c r="R45" s="88">
        <f>'DATOS -CUARTO'!AY45</f>
        <v>0</v>
      </c>
      <c r="S45" s="88">
        <f>'DATOS -CUARTO'!AZ45</f>
        <v>0</v>
      </c>
      <c r="T45" s="91">
        <f>'DATOS -CUARTO'!BA45</f>
        <v>1</v>
      </c>
      <c r="U45" s="91">
        <f>'DATOS -CUARTO'!BB45</f>
        <v>0</v>
      </c>
      <c r="V45" s="91">
        <f>'DATOS -CUARTO'!BC45</f>
        <v>1</v>
      </c>
      <c r="W45" s="91">
        <f>'DATOS -CUARTO'!BD45</f>
        <v>1</v>
      </c>
      <c r="X45" s="91">
        <f>'DATOS -CUARTO'!BE45</f>
        <v>0</v>
      </c>
      <c r="Y45" s="91">
        <f>'DATOS -CUARTO'!BF45</f>
        <v>1</v>
      </c>
      <c r="Z45" s="91">
        <f>'DATOS -CUARTO'!BG45</f>
        <v>0</v>
      </c>
      <c r="AA45" s="94">
        <f>'DATOS -CUARTO'!BH45</f>
        <v>0</v>
      </c>
      <c r="AB45" s="94">
        <f>'DATOS -CUARTO'!BI45</f>
        <v>1</v>
      </c>
      <c r="AC45" s="94">
        <f>'DATOS -CUARTO'!BJ45</f>
        <v>0</v>
      </c>
      <c r="AD45" s="94">
        <f>'DATOS -CUARTO'!BK45</f>
        <v>0</v>
      </c>
      <c r="AE45" s="94">
        <f>'DATOS -CUARTO'!BL45</f>
        <v>0</v>
      </c>
      <c r="AF45" s="94">
        <f>'DATOS -CUARTO'!BM45</f>
        <v>1</v>
      </c>
      <c r="AG45" s="102">
        <f>'DATOS -CUARTO'!BN45</f>
        <v>1</v>
      </c>
      <c r="AH45" s="102">
        <f>'DATOS -CUARTO'!BO45</f>
        <v>0</v>
      </c>
      <c r="AI45" s="102">
        <f>'DATOS -CUARTO'!BP45</f>
        <v>1</v>
      </c>
      <c r="AJ45" s="102">
        <f>'DATOS -CUARTO'!BQ45</f>
        <v>0</v>
      </c>
      <c r="AK45" s="158">
        <f t="shared" si="0"/>
        <v>1</v>
      </c>
      <c r="AL45" s="158">
        <f t="shared" si="1"/>
        <v>1.12415</v>
      </c>
      <c r="AM45" s="158">
        <f t="shared" si="2"/>
        <v>2</v>
      </c>
      <c r="AN45" s="158">
        <f t="shared" si="3"/>
        <v>2.2013600000000002</v>
      </c>
      <c r="AO45" s="158">
        <f t="shared" si="4"/>
        <v>1</v>
      </c>
      <c r="AP45" s="158">
        <f t="shared" si="5"/>
        <v>1.6495770000000001</v>
      </c>
      <c r="AQ45" s="158">
        <f t="shared" si="6"/>
        <v>0</v>
      </c>
      <c r="AR45" s="158">
        <f t="shared" si="7"/>
        <v>0</v>
      </c>
      <c r="AS45" s="158">
        <f t="shared" si="8"/>
        <v>1</v>
      </c>
      <c r="AT45" s="158">
        <f t="shared" si="9"/>
        <v>1.6587874499999999</v>
      </c>
      <c r="AU45" s="158">
        <f t="shared" si="10"/>
        <v>1</v>
      </c>
      <c r="AV45" s="158">
        <f t="shared" si="11"/>
        <v>1.6782674</v>
      </c>
      <c r="AW45" s="159">
        <f t="shared" si="12"/>
        <v>1</v>
      </c>
      <c r="AX45" s="159">
        <f t="shared" si="13"/>
        <v>1.12415</v>
      </c>
      <c r="AY45" s="159">
        <f t="shared" si="14"/>
        <v>1</v>
      </c>
      <c r="AZ45" s="159">
        <f t="shared" si="15"/>
        <v>1.1006800000000001</v>
      </c>
      <c r="BA45" s="159">
        <f t="shared" si="16"/>
        <v>2</v>
      </c>
      <c r="BB45" s="159">
        <f t="shared" si="17"/>
        <v>1.942896</v>
      </c>
      <c r="BC45" s="159">
        <f t="shared" si="18"/>
        <v>0</v>
      </c>
      <c r="BD45" s="159">
        <f t="shared" si="19"/>
        <v>0</v>
      </c>
      <c r="BE45" s="160">
        <f t="shared" si="20"/>
        <v>2</v>
      </c>
      <c r="BF45" s="160">
        <f t="shared" si="21"/>
        <v>2.5397180000000001</v>
      </c>
      <c r="BG45" s="160">
        <f t="shared" si="22"/>
        <v>1</v>
      </c>
      <c r="BH45" s="160">
        <f t="shared" si="23"/>
        <v>1.2101409999999999</v>
      </c>
      <c r="BI45" s="160">
        <f t="shared" si="24"/>
        <v>1</v>
      </c>
      <c r="BJ45" s="160">
        <f t="shared" si="25"/>
        <v>0.79674</v>
      </c>
      <c r="BK45" s="160">
        <f t="shared" si="26"/>
        <v>0</v>
      </c>
      <c r="BL45" s="160">
        <f t="shared" si="27"/>
        <v>0</v>
      </c>
      <c r="BM45" s="161">
        <f t="shared" si="28"/>
        <v>1</v>
      </c>
      <c r="BN45" s="161">
        <f t="shared" si="29"/>
        <v>1.52482685</v>
      </c>
      <c r="BO45" s="161">
        <f t="shared" si="30"/>
        <v>0</v>
      </c>
      <c r="BP45" s="161">
        <f t="shared" si="31"/>
        <v>0</v>
      </c>
      <c r="BQ45" s="161">
        <f t="shared" si="32"/>
        <v>1</v>
      </c>
      <c r="BR45" s="161">
        <f t="shared" si="33"/>
        <v>1.1547487000000001</v>
      </c>
      <c r="BS45" s="161">
        <f t="shared" si="34"/>
        <v>1</v>
      </c>
      <c r="BT45" s="161">
        <f t="shared" si="35"/>
        <v>1.1258699999999999</v>
      </c>
      <c r="BU45" s="162">
        <f t="shared" si="36"/>
        <v>1</v>
      </c>
      <c r="BV45" s="162">
        <f t="shared" si="37"/>
        <v>1.2413000000000001</v>
      </c>
      <c r="BW45" s="143">
        <f t="shared" si="38"/>
        <v>1.12415</v>
      </c>
      <c r="BX45" s="91">
        <f t="shared" si="39"/>
        <v>2.2013600000000002</v>
      </c>
      <c r="BY45" s="143">
        <f t="shared" si="40"/>
        <v>1.6495770000000001</v>
      </c>
      <c r="BZ45" s="163">
        <f t="shared" si="41"/>
        <v>0</v>
      </c>
      <c r="CA45" s="91">
        <f t="shared" si="42"/>
        <v>1.6587874499999999</v>
      </c>
      <c r="CB45" s="163">
        <f t="shared" si="43"/>
        <v>1.6782674</v>
      </c>
      <c r="CC45" s="88">
        <f t="shared" si="44"/>
        <v>1.12415</v>
      </c>
      <c r="CD45" s="164">
        <f t="shared" si="45"/>
        <v>1.1006800000000001</v>
      </c>
      <c r="CE45" s="165">
        <f t="shared" si="46"/>
        <v>1.942896</v>
      </c>
      <c r="CF45" s="78">
        <f t="shared" si="47"/>
        <v>0</v>
      </c>
      <c r="CG45" s="151">
        <f t="shared" si="48"/>
        <v>2.5397180000000001</v>
      </c>
      <c r="CH45" s="165">
        <f t="shared" si="49"/>
        <v>1.2101409999999999</v>
      </c>
      <c r="CI45" s="78">
        <f t="shared" si="50"/>
        <v>0.79674</v>
      </c>
      <c r="CJ45" s="91">
        <f t="shared" si="51"/>
        <v>0</v>
      </c>
      <c r="CK45" s="166">
        <f t="shared" si="52"/>
        <v>1.52482685</v>
      </c>
      <c r="CL45" s="167">
        <f t="shared" si="53"/>
        <v>0</v>
      </c>
      <c r="CM45" s="168">
        <f t="shared" si="54"/>
        <v>1.1547487000000001</v>
      </c>
      <c r="CN45" s="88">
        <f t="shared" si="55"/>
        <v>1.1258699999999999</v>
      </c>
      <c r="CO45" s="169">
        <f t="shared" si="56"/>
        <v>1.2413000000000001</v>
      </c>
      <c r="CP45" s="170">
        <f t="shared" si="57"/>
        <v>22.073212399999999</v>
      </c>
      <c r="CQ45" s="170">
        <f t="shared" si="58"/>
        <v>18</v>
      </c>
      <c r="CR45" s="169">
        <f t="shared" si="59"/>
        <v>18</v>
      </c>
      <c r="CS45" s="169">
        <f t="shared" si="60"/>
        <v>15</v>
      </c>
      <c r="CT45" s="141" t="s">
        <v>185</v>
      </c>
      <c r="CU45" s="155">
        <f t="shared" si="61"/>
        <v>8.3121418499999997</v>
      </c>
      <c r="CV45" s="155">
        <f t="shared" si="62"/>
        <v>4.167726</v>
      </c>
      <c r="CW45" s="155">
        <f t="shared" si="63"/>
        <v>4.5465989999999996</v>
      </c>
      <c r="CX45" s="155">
        <f t="shared" si="64"/>
        <v>2.67957555</v>
      </c>
      <c r="CY45" s="155">
        <f t="shared" si="65"/>
        <v>2.3671700000000002</v>
      </c>
      <c r="CZ45" s="141" t="s">
        <v>185</v>
      </c>
      <c r="DA45" s="173">
        <f t="shared" si="66"/>
        <v>0.37657146134288999</v>
      </c>
      <c r="DB45" s="173">
        <f t="shared" si="67"/>
        <v>0.18881374964706099</v>
      </c>
      <c r="DC45" s="173">
        <f t="shared" si="68"/>
        <v>0.20597812939995999</v>
      </c>
      <c r="DD45" s="173">
        <f t="shared" si="69"/>
        <v>0.121394906252975</v>
      </c>
      <c r="DE45" s="173">
        <f t="shared" si="70"/>
        <v>0.107241753357114</v>
      </c>
      <c r="DF45" s="141" t="s">
        <v>185</v>
      </c>
      <c r="DG45" s="173">
        <f t="shared" si="71"/>
        <v>0.4</v>
      </c>
      <c r="DH45" s="173">
        <f t="shared" si="72"/>
        <v>0.33333333333333298</v>
      </c>
    </row>
    <row r="46" spans="1:112">
      <c r="A46" s="139">
        <v>38</v>
      </c>
      <c r="B46" s="141" t="s">
        <v>186</v>
      </c>
      <c r="C46" s="141" t="s">
        <v>26</v>
      </c>
      <c r="D46" s="78">
        <f>'DATOS -CUARTO'!AK46</f>
        <v>0</v>
      </c>
      <c r="E46" s="78">
        <f>'DATOS -CUARTO'!AL46</f>
        <v>1</v>
      </c>
      <c r="F46" s="78">
        <f>'DATOS -CUARTO'!AM46</f>
        <v>1</v>
      </c>
      <c r="G46" s="78">
        <f>'DATOS -CUARTO'!AN46</f>
        <v>0</v>
      </c>
      <c r="H46" s="78">
        <f>'DATOS -CUARTO'!AO46</f>
        <v>0</v>
      </c>
      <c r="I46" s="78">
        <f>'DATOS -CUARTO'!AP46</f>
        <v>0</v>
      </c>
      <c r="J46" s="78">
        <f>'DATOS -CUARTO'!AQ46</f>
        <v>0</v>
      </c>
      <c r="K46" s="88">
        <f>'DATOS -CUARTO'!AR46</f>
        <v>0</v>
      </c>
      <c r="L46" s="88">
        <f>'DATOS -CUARTO'!AS46</f>
        <v>1</v>
      </c>
      <c r="M46" s="88">
        <f>'DATOS -CUARTO'!AT46</f>
        <v>0</v>
      </c>
      <c r="N46" s="88">
        <f>'DATOS -CUARTO'!AU46</f>
        <v>1</v>
      </c>
      <c r="O46" s="88">
        <f>'DATOS -CUARTO'!AV46</f>
        <v>0</v>
      </c>
      <c r="P46" s="88">
        <f>'DATOS -CUARTO'!AW46</f>
        <v>1</v>
      </c>
      <c r="Q46" s="88">
        <f>'DATOS -CUARTO'!AX46</f>
        <v>0</v>
      </c>
      <c r="R46" s="88">
        <f>'DATOS -CUARTO'!AY46</f>
        <v>0</v>
      </c>
      <c r="S46" s="88">
        <f>'DATOS -CUARTO'!AZ46</f>
        <v>0</v>
      </c>
      <c r="T46" s="91">
        <f>'DATOS -CUARTO'!BA46</f>
        <v>1</v>
      </c>
      <c r="U46" s="91">
        <f>'DATOS -CUARTO'!BB46</f>
        <v>0</v>
      </c>
      <c r="V46" s="91">
        <f>'DATOS -CUARTO'!BC46</f>
        <v>1</v>
      </c>
      <c r="W46" s="91">
        <f>'DATOS -CUARTO'!BD46</f>
        <v>0</v>
      </c>
      <c r="X46" s="91">
        <f>'DATOS -CUARTO'!BE46</f>
        <v>0</v>
      </c>
      <c r="Y46" s="91">
        <f>'DATOS -CUARTO'!BF46</f>
        <v>0</v>
      </c>
      <c r="Z46" s="91">
        <f>'DATOS -CUARTO'!BG46</f>
        <v>1</v>
      </c>
      <c r="AA46" s="94">
        <f>'DATOS -CUARTO'!BH46</f>
        <v>0</v>
      </c>
      <c r="AB46" s="94">
        <f>'DATOS -CUARTO'!BI46</f>
        <v>0</v>
      </c>
      <c r="AC46" s="94">
        <f>'DATOS -CUARTO'!BJ46</f>
        <v>0</v>
      </c>
      <c r="AD46" s="94">
        <f>'DATOS -CUARTO'!BK46</f>
        <v>0</v>
      </c>
      <c r="AE46" s="94">
        <f>'DATOS -CUARTO'!BL46</f>
        <v>0</v>
      </c>
      <c r="AF46" s="94">
        <f>'DATOS -CUARTO'!BM46</f>
        <v>0</v>
      </c>
      <c r="AG46" s="102">
        <f>'DATOS -CUARTO'!BN46</f>
        <v>1</v>
      </c>
      <c r="AH46" s="102">
        <f>'DATOS -CUARTO'!BO46</f>
        <v>0</v>
      </c>
      <c r="AI46" s="102">
        <f>'DATOS -CUARTO'!BP46</f>
        <v>0</v>
      </c>
      <c r="AJ46" s="102">
        <f>'DATOS -CUARTO'!BQ46</f>
        <v>0</v>
      </c>
      <c r="AK46" s="158">
        <f t="shared" si="0"/>
        <v>0</v>
      </c>
      <c r="AL46" s="158">
        <f t="shared" si="1"/>
        <v>0</v>
      </c>
      <c r="AM46" s="158">
        <f t="shared" si="2"/>
        <v>2</v>
      </c>
      <c r="AN46" s="158">
        <f t="shared" si="3"/>
        <v>2.2013600000000002</v>
      </c>
      <c r="AO46" s="158">
        <f t="shared" si="4"/>
        <v>0</v>
      </c>
      <c r="AP46" s="158">
        <f t="shared" si="5"/>
        <v>0</v>
      </c>
      <c r="AQ46" s="158">
        <f t="shared" si="6"/>
        <v>0</v>
      </c>
      <c r="AR46" s="158">
        <f t="shared" si="7"/>
        <v>0</v>
      </c>
      <c r="AS46" s="158">
        <f t="shared" si="8"/>
        <v>0</v>
      </c>
      <c r="AT46" s="158">
        <f t="shared" si="9"/>
        <v>0</v>
      </c>
      <c r="AU46" s="158">
        <f t="shared" si="10"/>
        <v>0</v>
      </c>
      <c r="AV46" s="158">
        <f t="shared" si="11"/>
        <v>0</v>
      </c>
      <c r="AW46" s="159">
        <f t="shared" si="12"/>
        <v>1</v>
      </c>
      <c r="AX46" s="159">
        <f t="shared" si="13"/>
        <v>1.12415</v>
      </c>
      <c r="AY46" s="159">
        <f t="shared" si="14"/>
        <v>1</v>
      </c>
      <c r="AZ46" s="159">
        <f t="shared" si="15"/>
        <v>1.1006800000000001</v>
      </c>
      <c r="BA46" s="159">
        <f t="shared" si="16"/>
        <v>1</v>
      </c>
      <c r="BB46" s="159">
        <f t="shared" si="17"/>
        <v>0.97144799999999998</v>
      </c>
      <c r="BC46" s="159">
        <f t="shared" si="18"/>
        <v>0</v>
      </c>
      <c r="BD46" s="159">
        <f t="shared" si="19"/>
        <v>0</v>
      </c>
      <c r="BE46" s="160">
        <f t="shared" si="20"/>
        <v>2</v>
      </c>
      <c r="BF46" s="160">
        <f t="shared" si="21"/>
        <v>2.5397180000000001</v>
      </c>
      <c r="BG46" s="160">
        <f t="shared" si="22"/>
        <v>0</v>
      </c>
      <c r="BH46" s="160">
        <f t="shared" si="23"/>
        <v>0</v>
      </c>
      <c r="BI46" s="160">
        <f t="shared" si="24"/>
        <v>0</v>
      </c>
      <c r="BJ46" s="160">
        <f t="shared" si="25"/>
        <v>0</v>
      </c>
      <c r="BK46" s="160">
        <f t="shared" si="26"/>
        <v>1</v>
      </c>
      <c r="BL46" s="160">
        <f t="shared" si="27"/>
        <v>0.80188999999999999</v>
      </c>
      <c r="BM46" s="161">
        <f t="shared" si="28"/>
        <v>0</v>
      </c>
      <c r="BN46" s="161">
        <f t="shared" si="29"/>
        <v>0</v>
      </c>
      <c r="BO46" s="161">
        <f t="shared" si="30"/>
        <v>0</v>
      </c>
      <c r="BP46" s="161">
        <f t="shared" si="31"/>
        <v>0</v>
      </c>
      <c r="BQ46" s="161">
        <f t="shared" si="32"/>
        <v>0</v>
      </c>
      <c r="BR46" s="161">
        <f t="shared" si="33"/>
        <v>0</v>
      </c>
      <c r="BS46" s="161">
        <f t="shared" si="34"/>
        <v>1</v>
      </c>
      <c r="BT46" s="161">
        <f t="shared" si="35"/>
        <v>1.1258699999999999</v>
      </c>
      <c r="BU46" s="162">
        <f t="shared" si="36"/>
        <v>0</v>
      </c>
      <c r="BV46" s="162">
        <f t="shared" si="37"/>
        <v>0</v>
      </c>
      <c r="BW46" s="143">
        <f t="shared" si="38"/>
        <v>0</v>
      </c>
      <c r="BX46" s="91">
        <f t="shared" si="39"/>
        <v>2.2013600000000002</v>
      </c>
      <c r="BY46" s="143">
        <f t="shared" si="40"/>
        <v>0</v>
      </c>
      <c r="BZ46" s="163">
        <f t="shared" si="41"/>
        <v>0</v>
      </c>
      <c r="CA46" s="91">
        <f t="shared" si="42"/>
        <v>0</v>
      </c>
      <c r="CB46" s="163">
        <f t="shared" si="43"/>
        <v>0</v>
      </c>
      <c r="CC46" s="88">
        <f t="shared" si="44"/>
        <v>1.12415</v>
      </c>
      <c r="CD46" s="164">
        <f t="shared" si="45"/>
        <v>1.1006800000000001</v>
      </c>
      <c r="CE46" s="165">
        <f t="shared" si="46"/>
        <v>0.97144799999999998</v>
      </c>
      <c r="CF46" s="78">
        <f t="shared" si="47"/>
        <v>0</v>
      </c>
      <c r="CG46" s="151">
        <f t="shared" si="48"/>
        <v>2.5397180000000001</v>
      </c>
      <c r="CH46" s="165">
        <f t="shared" si="49"/>
        <v>0</v>
      </c>
      <c r="CI46" s="78">
        <f t="shared" si="50"/>
        <v>0</v>
      </c>
      <c r="CJ46" s="91">
        <f t="shared" si="51"/>
        <v>0.80188999999999999</v>
      </c>
      <c r="CK46" s="166">
        <f t="shared" si="52"/>
        <v>0</v>
      </c>
      <c r="CL46" s="167">
        <f t="shared" si="53"/>
        <v>0</v>
      </c>
      <c r="CM46" s="168">
        <f t="shared" si="54"/>
        <v>0</v>
      </c>
      <c r="CN46" s="88">
        <f t="shared" si="55"/>
        <v>1.1258699999999999</v>
      </c>
      <c r="CO46" s="169">
        <f t="shared" si="56"/>
        <v>0</v>
      </c>
      <c r="CP46" s="170">
        <f t="shared" si="57"/>
        <v>9.8651160000000004</v>
      </c>
      <c r="CQ46" s="170">
        <f t="shared" si="58"/>
        <v>39</v>
      </c>
      <c r="CR46" s="169">
        <f t="shared" si="59"/>
        <v>9</v>
      </c>
      <c r="CS46" s="169">
        <f t="shared" si="60"/>
        <v>24</v>
      </c>
      <c r="CT46" s="141" t="s">
        <v>186</v>
      </c>
      <c r="CU46" s="155">
        <f t="shared" si="61"/>
        <v>2.2013600000000002</v>
      </c>
      <c r="CV46" s="155">
        <f t="shared" si="62"/>
        <v>3.196278</v>
      </c>
      <c r="CW46" s="155">
        <f t="shared" si="63"/>
        <v>3.3416079999999999</v>
      </c>
      <c r="CX46" s="155">
        <f t="shared" si="64"/>
        <v>0</v>
      </c>
      <c r="CY46" s="155">
        <f t="shared" si="65"/>
        <v>1.1258699999999999</v>
      </c>
      <c r="CZ46" s="141" t="s">
        <v>186</v>
      </c>
      <c r="DA46" s="173">
        <f t="shared" si="66"/>
        <v>0.22314588089993101</v>
      </c>
      <c r="DB46" s="173">
        <f t="shared" si="67"/>
        <v>0.32399801482314</v>
      </c>
      <c r="DC46" s="173">
        <f t="shared" si="68"/>
        <v>0.33872972198198198</v>
      </c>
      <c r="DD46" s="173">
        <f t="shared" si="69"/>
        <v>0</v>
      </c>
      <c r="DE46" s="173">
        <f t="shared" si="70"/>
        <v>0.114126382294947</v>
      </c>
      <c r="DF46" s="141" t="s">
        <v>186</v>
      </c>
      <c r="DG46" s="173">
        <f t="shared" si="71"/>
        <v>0.2</v>
      </c>
      <c r="DH46" s="173">
        <f t="shared" si="72"/>
        <v>0.53333333333333299</v>
      </c>
    </row>
    <row r="47" spans="1:112">
      <c r="A47" s="139">
        <v>39</v>
      </c>
      <c r="B47" s="141" t="s">
        <v>187</v>
      </c>
      <c r="C47" s="141" t="s">
        <v>26</v>
      </c>
      <c r="D47" s="78">
        <f>'DATOS -CUARTO'!AK47</f>
        <v>1</v>
      </c>
      <c r="E47" s="78">
        <f>'DATOS -CUARTO'!AL47</f>
        <v>1</v>
      </c>
      <c r="F47" s="78">
        <f>'DATOS -CUARTO'!AM47</f>
        <v>1</v>
      </c>
      <c r="G47" s="78">
        <f>'DATOS -CUARTO'!AN47</f>
        <v>1</v>
      </c>
      <c r="H47" s="78">
        <f>'DATOS -CUARTO'!AO47</f>
        <v>1</v>
      </c>
      <c r="I47" s="78">
        <f>'DATOS -CUARTO'!AP47</f>
        <v>1</v>
      </c>
      <c r="J47" s="78">
        <f>'DATOS -CUARTO'!AQ47</f>
        <v>1</v>
      </c>
      <c r="K47" s="88">
        <f>'DATOS -CUARTO'!AR47</f>
        <v>0</v>
      </c>
      <c r="L47" s="88">
        <f>'DATOS -CUARTO'!AS47</f>
        <v>1</v>
      </c>
      <c r="M47" s="88">
        <f>'DATOS -CUARTO'!AT47</f>
        <v>1</v>
      </c>
      <c r="N47" s="88">
        <f>'DATOS -CUARTO'!AU47</f>
        <v>0</v>
      </c>
      <c r="O47" s="88">
        <f>'DATOS -CUARTO'!AV47</f>
        <v>1</v>
      </c>
      <c r="P47" s="88">
        <f>'DATOS -CUARTO'!AW47</f>
        <v>1</v>
      </c>
      <c r="Q47" s="88">
        <f>'DATOS -CUARTO'!AX47</f>
        <v>1</v>
      </c>
      <c r="R47" s="88">
        <f>'DATOS -CUARTO'!AY47</f>
        <v>1</v>
      </c>
      <c r="S47" s="88">
        <f>'DATOS -CUARTO'!AZ47</f>
        <v>1</v>
      </c>
      <c r="T47" s="91">
        <f>'DATOS -CUARTO'!BA47</f>
        <v>1</v>
      </c>
      <c r="U47" s="91">
        <f>'DATOS -CUARTO'!BB47</f>
        <v>0</v>
      </c>
      <c r="V47" s="91">
        <f>'DATOS -CUARTO'!BC47</f>
        <v>1</v>
      </c>
      <c r="W47" s="91">
        <f>'DATOS -CUARTO'!BD47</f>
        <v>1</v>
      </c>
      <c r="X47" s="91">
        <f>'DATOS -CUARTO'!BE47</f>
        <v>1</v>
      </c>
      <c r="Y47" s="91">
        <f>'DATOS -CUARTO'!BF47</f>
        <v>1</v>
      </c>
      <c r="Z47" s="91">
        <f>'DATOS -CUARTO'!BG47</f>
        <v>1</v>
      </c>
      <c r="AA47" s="94">
        <f>'DATOS -CUARTO'!BH47</f>
        <v>0</v>
      </c>
      <c r="AB47" s="94">
        <f>'DATOS -CUARTO'!BI47</f>
        <v>1</v>
      </c>
      <c r="AC47" s="94">
        <f>'DATOS -CUARTO'!BJ47</f>
        <v>1</v>
      </c>
      <c r="AD47" s="94">
        <f>'DATOS -CUARTO'!BK47</f>
        <v>0</v>
      </c>
      <c r="AE47" s="94">
        <f>'DATOS -CUARTO'!BL47</f>
        <v>0</v>
      </c>
      <c r="AF47" s="94">
        <f>'DATOS -CUARTO'!BM47</f>
        <v>0</v>
      </c>
      <c r="AG47" s="102">
        <f>'DATOS -CUARTO'!BN47</f>
        <v>1</v>
      </c>
      <c r="AH47" s="102">
        <f>'DATOS -CUARTO'!BO47</f>
        <v>1</v>
      </c>
      <c r="AI47" s="102">
        <f>'DATOS -CUARTO'!BP47</f>
        <v>1</v>
      </c>
      <c r="AJ47" s="102">
        <f>'DATOS -CUARTO'!BQ47</f>
        <v>0</v>
      </c>
      <c r="AK47" s="158">
        <f t="shared" si="0"/>
        <v>1</v>
      </c>
      <c r="AL47" s="158">
        <f t="shared" si="1"/>
        <v>1.12415</v>
      </c>
      <c r="AM47" s="158">
        <f t="shared" si="2"/>
        <v>2</v>
      </c>
      <c r="AN47" s="158">
        <f t="shared" si="3"/>
        <v>2.2013600000000002</v>
      </c>
      <c r="AO47" s="158">
        <f t="shared" si="4"/>
        <v>1</v>
      </c>
      <c r="AP47" s="158">
        <f t="shared" si="5"/>
        <v>1.6495770000000001</v>
      </c>
      <c r="AQ47" s="158">
        <f t="shared" si="6"/>
        <v>1</v>
      </c>
      <c r="AR47" s="158">
        <f t="shared" si="7"/>
        <v>1.6583374</v>
      </c>
      <c r="AS47" s="158">
        <f t="shared" si="8"/>
        <v>1</v>
      </c>
      <c r="AT47" s="158">
        <f t="shared" si="9"/>
        <v>1.6587874499999999</v>
      </c>
      <c r="AU47" s="158">
        <f t="shared" si="10"/>
        <v>1</v>
      </c>
      <c r="AV47" s="158">
        <f t="shared" si="11"/>
        <v>1.6782674</v>
      </c>
      <c r="AW47" s="159">
        <f t="shared" si="12"/>
        <v>1</v>
      </c>
      <c r="AX47" s="159">
        <f t="shared" si="13"/>
        <v>1.12415</v>
      </c>
      <c r="AY47" s="159">
        <f t="shared" si="14"/>
        <v>1</v>
      </c>
      <c r="AZ47" s="159">
        <f t="shared" si="15"/>
        <v>1.1006800000000001</v>
      </c>
      <c r="BA47" s="159">
        <f t="shared" si="16"/>
        <v>2</v>
      </c>
      <c r="BB47" s="159">
        <f t="shared" si="17"/>
        <v>1.942896</v>
      </c>
      <c r="BC47" s="159">
        <f t="shared" si="18"/>
        <v>3</v>
      </c>
      <c r="BD47" s="159">
        <f t="shared" si="19"/>
        <v>3.0642420000000001</v>
      </c>
      <c r="BE47" s="160">
        <f t="shared" si="20"/>
        <v>2</v>
      </c>
      <c r="BF47" s="160">
        <f t="shared" si="21"/>
        <v>2.5397180000000001</v>
      </c>
      <c r="BG47" s="160">
        <f t="shared" si="22"/>
        <v>2</v>
      </c>
      <c r="BH47" s="160">
        <f t="shared" si="23"/>
        <v>2.4202819999999998</v>
      </c>
      <c r="BI47" s="160">
        <f t="shared" si="24"/>
        <v>1</v>
      </c>
      <c r="BJ47" s="160">
        <f t="shared" si="25"/>
        <v>0.79674</v>
      </c>
      <c r="BK47" s="160">
        <f t="shared" si="26"/>
        <v>1</v>
      </c>
      <c r="BL47" s="160">
        <f t="shared" si="27"/>
        <v>0.80188999999999999</v>
      </c>
      <c r="BM47" s="161">
        <f t="shared" si="28"/>
        <v>1</v>
      </c>
      <c r="BN47" s="161">
        <f t="shared" si="29"/>
        <v>1.52482685</v>
      </c>
      <c r="BO47" s="161">
        <f t="shared" si="30"/>
        <v>1</v>
      </c>
      <c r="BP47" s="161">
        <f t="shared" si="31"/>
        <v>1.4254114250000001</v>
      </c>
      <c r="BQ47" s="161">
        <f t="shared" si="32"/>
        <v>0</v>
      </c>
      <c r="BR47" s="161">
        <f t="shared" si="33"/>
        <v>0</v>
      </c>
      <c r="BS47" s="161">
        <f t="shared" si="34"/>
        <v>2</v>
      </c>
      <c r="BT47" s="161">
        <f t="shared" si="35"/>
        <v>2.2517399999999999</v>
      </c>
      <c r="BU47" s="162">
        <f t="shared" si="36"/>
        <v>1</v>
      </c>
      <c r="BV47" s="162">
        <f t="shared" si="37"/>
        <v>1.2413000000000001</v>
      </c>
      <c r="BW47" s="143">
        <f t="shared" si="38"/>
        <v>1.12415</v>
      </c>
      <c r="BX47" s="91">
        <f t="shared" si="39"/>
        <v>2.2013600000000002</v>
      </c>
      <c r="BY47" s="143">
        <f t="shared" si="40"/>
        <v>1.6495770000000001</v>
      </c>
      <c r="BZ47" s="163">
        <f t="shared" si="41"/>
        <v>1.6583374</v>
      </c>
      <c r="CA47" s="91">
        <f t="shared" si="42"/>
        <v>1.6587874499999999</v>
      </c>
      <c r="CB47" s="163">
        <f t="shared" si="43"/>
        <v>1.6782674</v>
      </c>
      <c r="CC47" s="88">
        <f t="shared" si="44"/>
        <v>1.12415</v>
      </c>
      <c r="CD47" s="164">
        <f t="shared" si="45"/>
        <v>1.1006800000000001</v>
      </c>
      <c r="CE47" s="165">
        <f t="shared" si="46"/>
        <v>1.942896</v>
      </c>
      <c r="CF47" s="78">
        <f t="shared" si="47"/>
        <v>3.0642420000000001</v>
      </c>
      <c r="CG47" s="151">
        <f t="shared" si="48"/>
        <v>2.5397180000000001</v>
      </c>
      <c r="CH47" s="165">
        <f t="shared" si="49"/>
        <v>2.4202819999999998</v>
      </c>
      <c r="CI47" s="78">
        <f t="shared" si="50"/>
        <v>0.79674</v>
      </c>
      <c r="CJ47" s="91">
        <f t="shared" si="51"/>
        <v>0.80188999999999999</v>
      </c>
      <c r="CK47" s="166">
        <f t="shared" si="52"/>
        <v>1.52482685</v>
      </c>
      <c r="CL47" s="167">
        <f t="shared" si="53"/>
        <v>1.4254114250000001</v>
      </c>
      <c r="CM47" s="168">
        <f t="shared" si="54"/>
        <v>0</v>
      </c>
      <c r="CN47" s="88">
        <f t="shared" si="55"/>
        <v>2.2517399999999999</v>
      </c>
      <c r="CO47" s="169">
        <f t="shared" si="56"/>
        <v>1.2413000000000001</v>
      </c>
      <c r="CP47" s="170">
        <f t="shared" si="57"/>
        <v>30.204355525</v>
      </c>
      <c r="CQ47" s="170">
        <f t="shared" si="58"/>
        <v>4</v>
      </c>
      <c r="CR47" s="169">
        <f t="shared" si="59"/>
        <v>25</v>
      </c>
      <c r="CS47" s="169">
        <f t="shared" si="60"/>
        <v>8</v>
      </c>
      <c r="CT47" s="141" t="s">
        <v>187</v>
      </c>
      <c r="CU47" s="155">
        <f t="shared" si="61"/>
        <v>9.9704792500000003</v>
      </c>
      <c r="CV47" s="155">
        <f t="shared" si="62"/>
        <v>7.2319680000000002</v>
      </c>
      <c r="CW47" s="155">
        <f t="shared" si="63"/>
        <v>6.55863</v>
      </c>
      <c r="CX47" s="155">
        <f t="shared" si="64"/>
        <v>2.9502382749999998</v>
      </c>
      <c r="CY47" s="155">
        <f t="shared" si="65"/>
        <v>3.4930400000000001</v>
      </c>
      <c r="CZ47" s="141" t="s">
        <v>187</v>
      </c>
      <c r="DA47" s="173">
        <f t="shared" si="66"/>
        <v>0.330100711526438</v>
      </c>
      <c r="DB47" s="173">
        <f t="shared" si="67"/>
        <v>0.239434607171609</v>
      </c>
      <c r="DC47" s="173">
        <f t="shared" si="68"/>
        <v>0.217141862026205</v>
      </c>
      <c r="DD47" s="173">
        <f t="shared" si="69"/>
        <v>9.7675922022507702E-2</v>
      </c>
      <c r="DE47" s="173">
        <f t="shared" si="70"/>
        <v>0.11564689725324</v>
      </c>
      <c r="DF47" s="141" t="s">
        <v>187</v>
      </c>
      <c r="DG47" s="173">
        <f t="shared" si="71"/>
        <v>0.55555555555555602</v>
      </c>
      <c r="DH47" s="173">
        <f t="shared" si="72"/>
        <v>0.17777777777777801</v>
      </c>
    </row>
    <row r="48" spans="1:112">
      <c r="A48" s="139">
        <v>40</v>
      </c>
      <c r="B48" s="141" t="s">
        <v>188</v>
      </c>
      <c r="C48" s="141" t="s">
        <v>26</v>
      </c>
      <c r="D48" s="78">
        <f>'DATOS -CUARTO'!AK48</f>
        <v>1</v>
      </c>
      <c r="E48" s="78">
        <f>'DATOS -CUARTO'!AL48</f>
        <v>0</v>
      </c>
      <c r="F48" s="78">
        <f>'DATOS -CUARTO'!AM48</f>
        <v>0</v>
      </c>
      <c r="G48" s="78">
        <f>'DATOS -CUARTO'!AN48</f>
        <v>1</v>
      </c>
      <c r="H48" s="78">
        <f>'DATOS -CUARTO'!AO48</f>
        <v>0</v>
      </c>
      <c r="I48" s="78">
        <f>'DATOS -CUARTO'!AP48</f>
        <v>1</v>
      </c>
      <c r="J48" s="78">
        <f>'DATOS -CUARTO'!AQ48</f>
        <v>0</v>
      </c>
      <c r="K48" s="88">
        <f>'DATOS -CUARTO'!AR48</f>
        <v>0</v>
      </c>
      <c r="L48" s="88">
        <f>'DATOS -CUARTO'!AS48</f>
        <v>1</v>
      </c>
      <c r="M48" s="88">
        <f>'DATOS -CUARTO'!AT48</f>
        <v>1</v>
      </c>
      <c r="N48" s="88">
        <f>'DATOS -CUARTO'!AU48</f>
        <v>0</v>
      </c>
      <c r="O48" s="88">
        <f>'DATOS -CUARTO'!AV48</f>
        <v>1</v>
      </c>
      <c r="P48" s="88">
        <f>'DATOS -CUARTO'!AW48</f>
        <v>1</v>
      </c>
      <c r="Q48" s="88">
        <f>'DATOS -CUARTO'!AX48</f>
        <v>0</v>
      </c>
      <c r="R48" s="88">
        <f>'DATOS -CUARTO'!AY48</f>
        <v>1</v>
      </c>
      <c r="S48" s="88">
        <f>'DATOS -CUARTO'!AZ48</f>
        <v>0</v>
      </c>
      <c r="T48" s="91">
        <f>'DATOS -CUARTO'!BA48</f>
        <v>1</v>
      </c>
      <c r="U48" s="91">
        <f>'DATOS -CUARTO'!BB48</f>
        <v>1</v>
      </c>
      <c r="V48" s="91">
        <f>'DATOS -CUARTO'!BC48</f>
        <v>1</v>
      </c>
      <c r="W48" s="91">
        <f>'DATOS -CUARTO'!BD48</f>
        <v>0</v>
      </c>
      <c r="X48" s="91">
        <f>'DATOS -CUARTO'!BE48</f>
        <v>0</v>
      </c>
      <c r="Y48" s="91">
        <f>'DATOS -CUARTO'!BF48</f>
        <v>1</v>
      </c>
      <c r="Z48" s="91">
        <f>'DATOS -CUARTO'!BG48</f>
        <v>0</v>
      </c>
      <c r="AA48" s="94">
        <f>'DATOS -CUARTO'!BH48</f>
        <v>0</v>
      </c>
      <c r="AB48" s="94">
        <f>'DATOS -CUARTO'!BI48</f>
        <v>0</v>
      </c>
      <c r="AC48" s="94">
        <f>'DATOS -CUARTO'!BJ48</f>
        <v>0</v>
      </c>
      <c r="AD48" s="94">
        <f>'DATOS -CUARTO'!BK48</f>
        <v>1</v>
      </c>
      <c r="AE48" s="94">
        <f>'DATOS -CUARTO'!BL48</f>
        <v>1</v>
      </c>
      <c r="AF48" s="94">
        <f>'DATOS -CUARTO'!BM48</f>
        <v>0</v>
      </c>
      <c r="AG48" s="102">
        <f>'DATOS -CUARTO'!BN48</f>
        <v>0</v>
      </c>
      <c r="AH48" s="102">
        <f>'DATOS -CUARTO'!BO48</f>
        <v>1</v>
      </c>
      <c r="AI48" s="102">
        <f>'DATOS -CUARTO'!BP48</f>
        <v>1</v>
      </c>
      <c r="AJ48" s="102">
        <f>'DATOS -CUARTO'!BQ48</f>
        <v>0</v>
      </c>
      <c r="AK48" s="158">
        <f t="shared" si="0"/>
        <v>1</v>
      </c>
      <c r="AL48" s="158">
        <f t="shared" si="1"/>
        <v>1.12415</v>
      </c>
      <c r="AM48" s="158">
        <f t="shared" si="2"/>
        <v>0</v>
      </c>
      <c r="AN48" s="158">
        <f t="shared" si="3"/>
        <v>0</v>
      </c>
      <c r="AO48" s="158">
        <f t="shared" si="4"/>
        <v>1</v>
      </c>
      <c r="AP48" s="158">
        <f t="shared" si="5"/>
        <v>1.6495770000000001</v>
      </c>
      <c r="AQ48" s="158">
        <f t="shared" si="6"/>
        <v>0</v>
      </c>
      <c r="AR48" s="158">
        <f t="shared" si="7"/>
        <v>0</v>
      </c>
      <c r="AS48" s="158">
        <f t="shared" si="8"/>
        <v>1</v>
      </c>
      <c r="AT48" s="158">
        <f t="shared" si="9"/>
        <v>1.6587874499999999</v>
      </c>
      <c r="AU48" s="158">
        <f t="shared" si="10"/>
        <v>0</v>
      </c>
      <c r="AV48" s="158">
        <f t="shared" si="11"/>
        <v>0</v>
      </c>
      <c r="AW48" s="159">
        <f t="shared" si="12"/>
        <v>1</v>
      </c>
      <c r="AX48" s="159">
        <f t="shared" si="13"/>
        <v>1.12415</v>
      </c>
      <c r="AY48" s="159">
        <f t="shared" si="14"/>
        <v>1</v>
      </c>
      <c r="AZ48" s="159">
        <f t="shared" si="15"/>
        <v>1.1006800000000001</v>
      </c>
      <c r="BA48" s="159">
        <f t="shared" si="16"/>
        <v>2</v>
      </c>
      <c r="BB48" s="159">
        <f t="shared" si="17"/>
        <v>1.942896</v>
      </c>
      <c r="BC48" s="159">
        <f t="shared" si="18"/>
        <v>1</v>
      </c>
      <c r="BD48" s="159">
        <f t="shared" si="19"/>
        <v>1.021414</v>
      </c>
      <c r="BE48" s="160">
        <f t="shared" si="20"/>
        <v>3</v>
      </c>
      <c r="BF48" s="160">
        <f t="shared" si="21"/>
        <v>3.809577</v>
      </c>
      <c r="BG48" s="160">
        <f t="shared" si="22"/>
        <v>0</v>
      </c>
      <c r="BH48" s="160">
        <f t="shared" si="23"/>
        <v>0</v>
      </c>
      <c r="BI48" s="160">
        <f t="shared" si="24"/>
        <v>1</v>
      </c>
      <c r="BJ48" s="160">
        <f t="shared" si="25"/>
        <v>0.79674</v>
      </c>
      <c r="BK48" s="160">
        <f t="shared" si="26"/>
        <v>0</v>
      </c>
      <c r="BL48" s="160">
        <f t="shared" si="27"/>
        <v>0</v>
      </c>
      <c r="BM48" s="161">
        <f t="shared" si="28"/>
        <v>0</v>
      </c>
      <c r="BN48" s="161">
        <f t="shared" si="29"/>
        <v>0</v>
      </c>
      <c r="BO48" s="161">
        <f t="shared" si="30"/>
        <v>1</v>
      </c>
      <c r="BP48" s="161">
        <f t="shared" si="31"/>
        <v>1.4254114250000001</v>
      </c>
      <c r="BQ48" s="161">
        <f t="shared" si="32"/>
        <v>1</v>
      </c>
      <c r="BR48" s="161">
        <f t="shared" si="33"/>
        <v>1.1547487000000001</v>
      </c>
      <c r="BS48" s="161">
        <f t="shared" si="34"/>
        <v>1</v>
      </c>
      <c r="BT48" s="161">
        <f t="shared" si="35"/>
        <v>1.1258699999999999</v>
      </c>
      <c r="BU48" s="162">
        <f t="shared" si="36"/>
        <v>1</v>
      </c>
      <c r="BV48" s="162">
        <f t="shared" si="37"/>
        <v>1.2413000000000001</v>
      </c>
      <c r="BW48" s="143">
        <f t="shared" si="38"/>
        <v>1.12415</v>
      </c>
      <c r="BX48" s="91">
        <f t="shared" si="39"/>
        <v>0</v>
      </c>
      <c r="BY48" s="143">
        <f t="shared" si="40"/>
        <v>1.6495770000000001</v>
      </c>
      <c r="BZ48" s="163">
        <f t="shared" si="41"/>
        <v>0</v>
      </c>
      <c r="CA48" s="91">
        <f t="shared" si="42"/>
        <v>1.6587874499999999</v>
      </c>
      <c r="CB48" s="163">
        <f t="shared" si="43"/>
        <v>0</v>
      </c>
      <c r="CC48" s="88">
        <f t="shared" si="44"/>
        <v>1.12415</v>
      </c>
      <c r="CD48" s="164">
        <f t="shared" si="45"/>
        <v>1.1006800000000001</v>
      </c>
      <c r="CE48" s="165">
        <f t="shared" si="46"/>
        <v>1.942896</v>
      </c>
      <c r="CF48" s="78">
        <f t="shared" si="47"/>
        <v>1.021414</v>
      </c>
      <c r="CG48" s="151">
        <f t="shared" si="48"/>
        <v>3.809577</v>
      </c>
      <c r="CH48" s="165">
        <f t="shared" si="49"/>
        <v>0</v>
      </c>
      <c r="CI48" s="78">
        <f t="shared" si="50"/>
        <v>0.79674</v>
      </c>
      <c r="CJ48" s="91">
        <f t="shared" si="51"/>
        <v>0</v>
      </c>
      <c r="CK48" s="166">
        <f t="shared" si="52"/>
        <v>0</v>
      </c>
      <c r="CL48" s="167">
        <f t="shared" si="53"/>
        <v>1.4254114250000001</v>
      </c>
      <c r="CM48" s="168">
        <f t="shared" si="54"/>
        <v>1.1547487000000001</v>
      </c>
      <c r="CN48" s="88">
        <f t="shared" si="55"/>
        <v>1.1258699999999999</v>
      </c>
      <c r="CO48" s="169">
        <f t="shared" si="56"/>
        <v>1.2413000000000001</v>
      </c>
      <c r="CP48" s="170">
        <f t="shared" si="57"/>
        <v>19.175301574999999</v>
      </c>
      <c r="CQ48" s="170" t="e">
        <f t="shared" si="58"/>
        <v>#N/A</v>
      </c>
      <c r="CR48" s="169">
        <f t="shared" si="59"/>
        <v>16</v>
      </c>
      <c r="CS48" s="169">
        <f t="shared" si="60"/>
        <v>17</v>
      </c>
      <c r="CT48" s="141" t="s">
        <v>188</v>
      </c>
      <c r="CU48" s="155">
        <f t="shared" si="61"/>
        <v>4.4325144500000002</v>
      </c>
      <c r="CV48" s="155">
        <f t="shared" si="62"/>
        <v>5.1891400000000001</v>
      </c>
      <c r="CW48" s="155">
        <f t="shared" si="63"/>
        <v>4.6063169999999998</v>
      </c>
      <c r="CX48" s="155">
        <f t="shared" si="64"/>
        <v>2.5801601249999999</v>
      </c>
      <c r="CY48" s="155">
        <f t="shared" si="65"/>
        <v>2.3671700000000002</v>
      </c>
      <c r="CZ48" s="141" t="s">
        <v>188</v>
      </c>
      <c r="DA48" s="173">
        <f t="shared" si="66"/>
        <v>0.23115748311249201</v>
      </c>
      <c r="DB48" s="173">
        <f t="shared" si="67"/>
        <v>0.27061582211386898</v>
      </c>
      <c r="DC48" s="173">
        <f t="shared" si="68"/>
        <v>0.24022135881323201</v>
      </c>
      <c r="DD48" s="173">
        <f t="shared" si="69"/>
        <v>0.13455643004665499</v>
      </c>
      <c r="DE48" s="173">
        <f t="shared" si="70"/>
        <v>0.123448905913752</v>
      </c>
      <c r="DF48" s="141" t="s">
        <v>188</v>
      </c>
      <c r="DG48" s="173">
        <f t="shared" si="71"/>
        <v>0.35555555555555601</v>
      </c>
      <c r="DH48" s="173">
        <f t="shared" si="72"/>
        <v>0.37777777777777799</v>
      </c>
    </row>
    <row r="49" spans="1:112">
      <c r="A49" s="139">
        <v>41</v>
      </c>
      <c r="B49" s="141" t="s">
        <v>189</v>
      </c>
      <c r="C49" s="141" t="s">
        <v>26</v>
      </c>
      <c r="D49" s="78">
        <f>'DATOS -CUARTO'!AK49</f>
        <v>0</v>
      </c>
      <c r="E49" s="78">
        <f>'DATOS -CUARTO'!AL49</f>
        <v>0</v>
      </c>
      <c r="F49" s="78">
        <f>'DATOS -CUARTO'!AM49</f>
        <v>0</v>
      </c>
      <c r="G49" s="78">
        <f>'DATOS -CUARTO'!AN49</f>
        <v>0</v>
      </c>
      <c r="H49" s="78">
        <f>'DATOS -CUARTO'!AO49</f>
        <v>0</v>
      </c>
      <c r="I49" s="78">
        <f>'DATOS -CUARTO'!AP49</f>
        <v>1</v>
      </c>
      <c r="J49" s="78">
        <f>'DATOS -CUARTO'!AQ49</f>
        <v>0</v>
      </c>
      <c r="K49" s="88">
        <f>'DATOS -CUARTO'!AR49</f>
        <v>0</v>
      </c>
      <c r="L49" s="88">
        <f>'DATOS -CUARTO'!AS49</f>
        <v>1</v>
      </c>
      <c r="M49" s="88">
        <f>'DATOS -CUARTO'!AT49</f>
        <v>1</v>
      </c>
      <c r="N49" s="88">
        <f>'DATOS -CUARTO'!AU49</f>
        <v>1</v>
      </c>
      <c r="O49" s="88">
        <f>'DATOS -CUARTO'!AV49</f>
        <v>1</v>
      </c>
      <c r="P49" s="88">
        <f>'DATOS -CUARTO'!AW49</f>
        <v>1</v>
      </c>
      <c r="Q49" s="88">
        <f>'DATOS -CUARTO'!AX49</f>
        <v>0</v>
      </c>
      <c r="R49" s="88">
        <f>'DATOS -CUARTO'!AY49</f>
        <v>0</v>
      </c>
      <c r="S49" s="88">
        <f>'DATOS -CUARTO'!AZ49</f>
        <v>0</v>
      </c>
      <c r="T49" s="91">
        <f>'DATOS -CUARTO'!BA49</f>
        <v>0</v>
      </c>
      <c r="U49" s="91">
        <f>'DATOS -CUARTO'!BB49</f>
        <v>1</v>
      </c>
      <c r="V49" s="91">
        <f>'DATOS -CUARTO'!BC49</f>
        <v>0</v>
      </c>
      <c r="W49" s="91">
        <f>'DATOS -CUARTO'!BD49</f>
        <v>1</v>
      </c>
      <c r="X49" s="91">
        <f>'DATOS -CUARTO'!BE49</f>
        <v>0</v>
      </c>
      <c r="Y49" s="91">
        <f>'DATOS -CUARTO'!BF49</f>
        <v>1</v>
      </c>
      <c r="Z49" s="91">
        <f>'DATOS -CUARTO'!BG49</f>
        <v>0</v>
      </c>
      <c r="AA49" s="94">
        <f>'DATOS -CUARTO'!BH49</f>
        <v>0</v>
      </c>
      <c r="AB49" s="94">
        <f>'DATOS -CUARTO'!BI49</f>
        <v>1</v>
      </c>
      <c r="AC49" s="94">
        <f>'DATOS -CUARTO'!BJ49</f>
        <v>0</v>
      </c>
      <c r="AD49" s="94">
        <f>'DATOS -CUARTO'!BK49</f>
        <v>0</v>
      </c>
      <c r="AE49" s="94">
        <f>'DATOS -CUARTO'!BL49</f>
        <v>0</v>
      </c>
      <c r="AF49" s="94">
        <f>'DATOS -CUARTO'!BM49</f>
        <v>0</v>
      </c>
      <c r="AG49" s="102">
        <f>'DATOS -CUARTO'!BN49</f>
        <v>1</v>
      </c>
      <c r="AH49" s="102">
        <f>'DATOS -CUARTO'!BO49</f>
        <v>1</v>
      </c>
      <c r="AI49" s="102">
        <f>'DATOS -CUARTO'!BP49</f>
        <v>1</v>
      </c>
      <c r="AJ49" s="102">
        <f>'DATOS -CUARTO'!BQ49</f>
        <v>0</v>
      </c>
      <c r="AK49" s="158">
        <f t="shared" si="0"/>
        <v>0</v>
      </c>
      <c r="AL49" s="158">
        <f t="shared" si="1"/>
        <v>0</v>
      </c>
      <c r="AM49" s="158">
        <f t="shared" si="2"/>
        <v>0</v>
      </c>
      <c r="AN49" s="158">
        <f t="shared" si="3"/>
        <v>0</v>
      </c>
      <c r="AO49" s="158">
        <f t="shared" si="4"/>
        <v>0</v>
      </c>
      <c r="AP49" s="158">
        <f t="shared" si="5"/>
        <v>0</v>
      </c>
      <c r="AQ49" s="158">
        <f t="shared" si="6"/>
        <v>0</v>
      </c>
      <c r="AR49" s="158">
        <f t="shared" si="7"/>
        <v>0</v>
      </c>
      <c r="AS49" s="158">
        <f t="shared" si="8"/>
        <v>1</v>
      </c>
      <c r="AT49" s="158">
        <f t="shared" si="9"/>
        <v>1.6587874499999999</v>
      </c>
      <c r="AU49" s="158">
        <f t="shared" si="10"/>
        <v>0</v>
      </c>
      <c r="AV49" s="158">
        <f t="shared" si="11"/>
        <v>0</v>
      </c>
      <c r="AW49" s="159">
        <f t="shared" si="12"/>
        <v>1</v>
      </c>
      <c r="AX49" s="159">
        <f t="shared" si="13"/>
        <v>1.12415</v>
      </c>
      <c r="AY49" s="159">
        <f t="shared" si="14"/>
        <v>2</v>
      </c>
      <c r="AZ49" s="159">
        <f t="shared" si="15"/>
        <v>2.2013600000000002</v>
      </c>
      <c r="BA49" s="159">
        <f t="shared" si="16"/>
        <v>2</v>
      </c>
      <c r="BB49" s="159">
        <f t="shared" si="17"/>
        <v>1.942896</v>
      </c>
      <c r="BC49" s="159">
        <f t="shared" si="18"/>
        <v>0</v>
      </c>
      <c r="BD49" s="159">
        <f t="shared" si="19"/>
        <v>0</v>
      </c>
      <c r="BE49" s="160">
        <f t="shared" si="20"/>
        <v>1</v>
      </c>
      <c r="BF49" s="160">
        <f t="shared" si="21"/>
        <v>1.2698590000000001</v>
      </c>
      <c r="BG49" s="160">
        <f t="shared" si="22"/>
        <v>1</v>
      </c>
      <c r="BH49" s="160">
        <f t="shared" si="23"/>
        <v>1.2101409999999999</v>
      </c>
      <c r="BI49" s="160">
        <f t="shared" si="24"/>
        <v>1</v>
      </c>
      <c r="BJ49" s="160">
        <f t="shared" si="25"/>
        <v>0.79674</v>
      </c>
      <c r="BK49" s="160">
        <f t="shared" si="26"/>
        <v>0</v>
      </c>
      <c r="BL49" s="160">
        <f t="shared" si="27"/>
        <v>0</v>
      </c>
      <c r="BM49" s="161">
        <f t="shared" si="28"/>
        <v>1</v>
      </c>
      <c r="BN49" s="161">
        <f t="shared" si="29"/>
        <v>1.52482685</v>
      </c>
      <c r="BO49" s="161">
        <f t="shared" si="30"/>
        <v>0</v>
      </c>
      <c r="BP49" s="161">
        <f t="shared" si="31"/>
        <v>0</v>
      </c>
      <c r="BQ49" s="161">
        <f t="shared" si="32"/>
        <v>0</v>
      </c>
      <c r="BR49" s="161">
        <f t="shared" si="33"/>
        <v>0</v>
      </c>
      <c r="BS49" s="161">
        <f t="shared" si="34"/>
        <v>2</v>
      </c>
      <c r="BT49" s="161">
        <f t="shared" si="35"/>
        <v>2.2517399999999999</v>
      </c>
      <c r="BU49" s="162">
        <f t="shared" si="36"/>
        <v>1</v>
      </c>
      <c r="BV49" s="162">
        <f t="shared" si="37"/>
        <v>1.2413000000000001</v>
      </c>
      <c r="BW49" s="143">
        <f t="shared" si="38"/>
        <v>0</v>
      </c>
      <c r="BX49" s="91">
        <f t="shared" si="39"/>
        <v>0</v>
      </c>
      <c r="BY49" s="143">
        <f t="shared" si="40"/>
        <v>0</v>
      </c>
      <c r="BZ49" s="163">
        <f t="shared" si="41"/>
        <v>0</v>
      </c>
      <c r="CA49" s="91">
        <f t="shared" si="42"/>
        <v>1.6587874499999999</v>
      </c>
      <c r="CB49" s="163">
        <f t="shared" si="43"/>
        <v>0</v>
      </c>
      <c r="CC49" s="88">
        <f t="shared" si="44"/>
        <v>1.12415</v>
      </c>
      <c r="CD49" s="164">
        <f t="shared" si="45"/>
        <v>2.2013600000000002</v>
      </c>
      <c r="CE49" s="165">
        <f t="shared" si="46"/>
        <v>1.942896</v>
      </c>
      <c r="CF49" s="78">
        <f t="shared" si="47"/>
        <v>0</v>
      </c>
      <c r="CG49" s="151">
        <f t="shared" si="48"/>
        <v>1.2698590000000001</v>
      </c>
      <c r="CH49" s="165">
        <f t="shared" si="49"/>
        <v>1.2101409999999999</v>
      </c>
      <c r="CI49" s="78">
        <f t="shared" si="50"/>
        <v>0.79674</v>
      </c>
      <c r="CJ49" s="91">
        <f t="shared" si="51"/>
        <v>0</v>
      </c>
      <c r="CK49" s="166">
        <f t="shared" si="52"/>
        <v>1.52482685</v>
      </c>
      <c r="CL49" s="167">
        <f t="shared" si="53"/>
        <v>0</v>
      </c>
      <c r="CM49" s="168">
        <f t="shared" si="54"/>
        <v>0</v>
      </c>
      <c r="CN49" s="88">
        <f t="shared" si="55"/>
        <v>2.2517399999999999</v>
      </c>
      <c r="CO49" s="169">
        <f t="shared" si="56"/>
        <v>1.2413000000000001</v>
      </c>
      <c r="CP49" s="170">
        <f t="shared" si="57"/>
        <v>15.2218003</v>
      </c>
      <c r="CQ49" s="170" t="e">
        <f t="shared" si="58"/>
        <v>#N/A</v>
      </c>
      <c r="CR49" s="169">
        <f t="shared" si="59"/>
        <v>13</v>
      </c>
      <c r="CS49" s="169">
        <f t="shared" si="60"/>
        <v>20</v>
      </c>
      <c r="CT49" s="141" t="s">
        <v>189</v>
      </c>
      <c r="CU49" s="155">
        <f t="shared" si="61"/>
        <v>1.6587874499999999</v>
      </c>
      <c r="CV49" s="155">
        <f t="shared" si="62"/>
        <v>5.2684059999999997</v>
      </c>
      <c r="CW49" s="155">
        <f t="shared" si="63"/>
        <v>3.2767400000000002</v>
      </c>
      <c r="CX49" s="155">
        <f t="shared" si="64"/>
        <v>1.52482685</v>
      </c>
      <c r="CY49" s="155">
        <f t="shared" si="65"/>
        <v>3.4930400000000001</v>
      </c>
      <c r="CZ49" s="141" t="s">
        <v>189</v>
      </c>
      <c r="DA49" s="173">
        <f t="shared" si="66"/>
        <v>0.108974458822719</v>
      </c>
      <c r="DB49" s="173">
        <f t="shared" si="67"/>
        <v>0.34610925752323801</v>
      </c>
      <c r="DC49" s="173">
        <f t="shared" si="68"/>
        <v>0.21526625861725401</v>
      </c>
      <c r="DD49" s="173">
        <f t="shared" si="69"/>
        <v>0.100173883505751</v>
      </c>
      <c r="DE49" s="173">
        <f t="shared" si="70"/>
        <v>0.22947614153103801</v>
      </c>
      <c r="DF49" s="141" t="s">
        <v>189</v>
      </c>
      <c r="DG49" s="173">
        <f t="shared" si="71"/>
        <v>0.28888888888888897</v>
      </c>
      <c r="DH49" s="173">
        <f t="shared" si="72"/>
        <v>0.44444444444444398</v>
      </c>
    </row>
    <row r="50" spans="1:112">
      <c r="A50" s="139">
        <v>42</v>
      </c>
      <c r="B50" s="141" t="s">
        <v>190</v>
      </c>
      <c r="C50" s="141" t="s">
        <v>26</v>
      </c>
      <c r="D50" s="78">
        <f>'DATOS -CUARTO'!AK50</f>
        <v>1</v>
      </c>
      <c r="E50" s="78">
        <f>'DATOS -CUARTO'!AL50</f>
        <v>1</v>
      </c>
      <c r="F50" s="78">
        <f>'DATOS -CUARTO'!AM50</f>
        <v>1</v>
      </c>
      <c r="G50" s="78">
        <f>'DATOS -CUARTO'!AN50</f>
        <v>0</v>
      </c>
      <c r="H50" s="78">
        <f>'DATOS -CUARTO'!AO50</f>
        <v>1</v>
      </c>
      <c r="I50" s="78">
        <f>'DATOS -CUARTO'!AP50</f>
        <v>1</v>
      </c>
      <c r="J50" s="78">
        <f>'DATOS -CUARTO'!AQ50</f>
        <v>1</v>
      </c>
      <c r="K50" s="88">
        <f>'DATOS -CUARTO'!AR50</f>
        <v>1</v>
      </c>
      <c r="L50" s="88">
        <f>'DATOS -CUARTO'!AS50</f>
        <v>1</v>
      </c>
      <c r="M50" s="88">
        <f>'DATOS -CUARTO'!AT50</f>
        <v>1</v>
      </c>
      <c r="N50" s="88">
        <f>'DATOS -CUARTO'!AU50</f>
        <v>1</v>
      </c>
      <c r="O50" s="88">
        <f>'DATOS -CUARTO'!AV50</f>
        <v>1</v>
      </c>
      <c r="P50" s="88">
        <f>'DATOS -CUARTO'!AW50</f>
        <v>1</v>
      </c>
      <c r="Q50" s="88">
        <f>'DATOS -CUARTO'!AX50</f>
        <v>0</v>
      </c>
      <c r="R50" s="88">
        <f>'DATOS -CUARTO'!AY50</f>
        <v>0</v>
      </c>
      <c r="S50" s="88">
        <f>'DATOS -CUARTO'!AZ50</f>
        <v>1</v>
      </c>
      <c r="T50" s="91">
        <f>'DATOS -CUARTO'!BA50</f>
        <v>1</v>
      </c>
      <c r="U50" s="91">
        <f>'DATOS -CUARTO'!BB50</f>
        <v>1</v>
      </c>
      <c r="V50" s="91">
        <f>'DATOS -CUARTO'!BC50</f>
        <v>1</v>
      </c>
      <c r="W50" s="91">
        <f>'DATOS -CUARTO'!BD50</f>
        <v>1</v>
      </c>
      <c r="X50" s="91">
        <f>'DATOS -CUARTO'!BE50</f>
        <v>0</v>
      </c>
      <c r="Y50" s="91">
        <f>'DATOS -CUARTO'!BF50</f>
        <v>1</v>
      </c>
      <c r="Z50" s="91">
        <f>'DATOS -CUARTO'!BG50</f>
        <v>0</v>
      </c>
      <c r="AA50" s="94">
        <f>'DATOS -CUARTO'!BH50</f>
        <v>0</v>
      </c>
      <c r="AB50" s="94">
        <f>'DATOS -CUARTO'!BI50</f>
        <v>1</v>
      </c>
      <c r="AC50" s="94">
        <f>'DATOS -CUARTO'!BJ50</f>
        <v>0</v>
      </c>
      <c r="AD50" s="94">
        <f>'DATOS -CUARTO'!BK50</f>
        <v>1</v>
      </c>
      <c r="AE50" s="94">
        <f>'DATOS -CUARTO'!BL50</f>
        <v>1</v>
      </c>
      <c r="AF50" s="94">
        <f>'DATOS -CUARTO'!BM50</f>
        <v>1</v>
      </c>
      <c r="AG50" s="102">
        <f>'DATOS -CUARTO'!BN50</f>
        <v>1</v>
      </c>
      <c r="AH50" s="102">
        <f>'DATOS -CUARTO'!BO50</f>
        <v>1</v>
      </c>
      <c r="AI50" s="102">
        <f>'DATOS -CUARTO'!BP50</f>
        <v>1</v>
      </c>
      <c r="AJ50" s="102">
        <f>'DATOS -CUARTO'!BQ50</f>
        <v>1</v>
      </c>
      <c r="AK50" s="158">
        <f t="shared" si="0"/>
        <v>1</v>
      </c>
      <c r="AL50" s="158">
        <f t="shared" si="1"/>
        <v>1.12415</v>
      </c>
      <c r="AM50" s="158">
        <f t="shared" si="2"/>
        <v>2</v>
      </c>
      <c r="AN50" s="158">
        <f t="shared" si="3"/>
        <v>2.2013600000000002</v>
      </c>
      <c r="AO50" s="158">
        <f t="shared" si="4"/>
        <v>0</v>
      </c>
      <c r="AP50" s="158">
        <f t="shared" si="5"/>
        <v>0</v>
      </c>
      <c r="AQ50" s="158">
        <f t="shared" si="6"/>
        <v>1</v>
      </c>
      <c r="AR50" s="158">
        <f t="shared" si="7"/>
        <v>1.6583374</v>
      </c>
      <c r="AS50" s="158">
        <f t="shared" si="8"/>
        <v>1</v>
      </c>
      <c r="AT50" s="158">
        <f t="shared" si="9"/>
        <v>1.6587874499999999</v>
      </c>
      <c r="AU50" s="158">
        <f t="shared" si="10"/>
        <v>1</v>
      </c>
      <c r="AV50" s="158">
        <f t="shared" si="11"/>
        <v>1.6782674</v>
      </c>
      <c r="AW50" s="159">
        <f t="shared" si="12"/>
        <v>2</v>
      </c>
      <c r="AX50" s="159">
        <f t="shared" si="13"/>
        <v>2.2483</v>
      </c>
      <c r="AY50" s="159">
        <f t="shared" si="14"/>
        <v>2</v>
      </c>
      <c r="AZ50" s="159">
        <f t="shared" si="15"/>
        <v>2.2013600000000002</v>
      </c>
      <c r="BA50" s="159">
        <f t="shared" si="16"/>
        <v>2</v>
      </c>
      <c r="BB50" s="159">
        <f t="shared" si="17"/>
        <v>1.942896</v>
      </c>
      <c r="BC50" s="159">
        <f t="shared" si="18"/>
        <v>1</v>
      </c>
      <c r="BD50" s="159">
        <f t="shared" si="19"/>
        <v>1.021414</v>
      </c>
      <c r="BE50" s="160">
        <f t="shared" si="20"/>
        <v>3</v>
      </c>
      <c r="BF50" s="160">
        <f t="shared" si="21"/>
        <v>3.809577</v>
      </c>
      <c r="BG50" s="160">
        <f t="shared" si="22"/>
        <v>1</v>
      </c>
      <c r="BH50" s="160">
        <f t="shared" si="23"/>
        <v>1.2101409999999999</v>
      </c>
      <c r="BI50" s="160">
        <f t="shared" si="24"/>
        <v>1</v>
      </c>
      <c r="BJ50" s="160">
        <f t="shared" si="25"/>
        <v>0.79674</v>
      </c>
      <c r="BK50" s="160">
        <f t="shared" si="26"/>
        <v>0</v>
      </c>
      <c r="BL50" s="160">
        <f t="shared" si="27"/>
        <v>0</v>
      </c>
      <c r="BM50" s="161">
        <f t="shared" si="28"/>
        <v>1</v>
      </c>
      <c r="BN50" s="161">
        <f t="shared" si="29"/>
        <v>1.52482685</v>
      </c>
      <c r="BO50" s="161">
        <f t="shared" si="30"/>
        <v>1</v>
      </c>
      <c r="BP50" s="161">
        <f t="shared" si="31"/>
        <v>1.4254114250000001</v>
      </c>
      <c r="BQ50" s="161">
        <f t="shared" si="32"/>
        <v>2</v>
      </c>
      <c r="BR50" s="161">
        <f t="shared" si="33"/>
        <v>2.3094974000000001</v>
      </c>
      <c r="BS50" s="161">
        <f t="shared" si="34"/>
        <v>2</v>
      </c>
      <c r="BT50" s="161">
        <f t="shared" si="35"/>
        <v>2.2517399999999999</v>
      </c>
      <c r="BU50" s="162">
        <f t="shared" si="36"/>
        <v>2</v>
      </c>
      <c r="BV50" s="162">
        <f t="shared" si="37"/>
        <v>2.4826000000000001</v>
      </c>
      <c r="BW50" s="143">
        <f t="shared" si="38"/>
        <v>1.12415</v>
      </c>
      <c r="BX50" s="91">
        <f t="shared" si="39"/>
        <v>2.2013600000000002</v>
      </c>
      <c r="BY50" s="143">
        <f t="shared" si="40"/>
        <v>0</v>
      </c>
      <c r="BZ50" s="163">
        <f t="shared" si="41"/>
        <v>1.6583374</v>
      </c>
      <c r="CA50" s="91">
        <f t="shared" si="42"/>
        <v>1.6587874499999999</v>
      </c>
      <c r="CB50" s="163">
        <f t="shared" si="43"/>
        <v>1.6782674</v>
      </c>
      <c r="CC50" s="88">
        <f t="shared" si="44"/>
        <v>2.2483</v>
      </c>
      <c r="CD50" s="164">
        <f t="shared" si="45"/>
        <v>2.2013600000000002</v>
      </c>
      <c r="CE50" s="165">
        <f t="shared" si="46"/>
        <v>1.942896</v>
      </c>
      <c r="CF50" s="78">
        <f t="shared" si="47"/>
        <v>1.021414</v>
      </c>
      <c r="CG50" s="151">
        <f t="shared" si="48"/>
        <v>3.809577</v>
      </c>
      <c r="CH50" s="165">
        <f t="shared" si="49"/>
        <v>1.2101409999999999</v>
      </c>
      <c r="CI50" s="78">
        <f t="shared" si="50"/>
        <v>0.79674</v>
      </c>
      <c r="CJ50" s="91">
        <f t="shared" si="51"/>
        <v>0</v>
      </c>
      <c r="CK50" s="166">
        <f t="shared" si="52"/>
        <v>1.52482685</v>
      </c>
      <c r="CL50" s="167">
        <f t="shared" si="53"/>
        <v>1.4254114250000001</v>
      </c>
      <c r="CM50" s="168">
        <f t="shared" si="54"/>
        <v>2.3094974000000001</v>
      </c>
      <c r="CN50" s="88">
        <f t="shared" si="55"/>
        <v>2.2517399999999999</v>
      </c>
      <c r="CO50" s="169">
        <f t="shared" si="56"/>
        <v>2.4826000000000001</v>
      </c>
      <c r="CP50" s="170">
        <f t="shared" si="57"/>
        <v>31.545405925000001</v>
      </c>
      <c r="CQ50" s="170" t="e">
        <f t="shared" si="58"/>
        <v>#N/A</v>
      </c>
      <c r="CR50" s="169">
        <f t="shared" si="59"/>
        <v>26</v>
      </c>
      <c r="CS50" s="169">
        <f t="shared" si="60"/>
        <v>7</v>
      </c>
      <c r="CT50" s="141" t="s">
        <v>190</v>
      </c>
      <c r="CU50" s="155">
        <f t="shared" si="61"/>
        <v>8.3209022499999996</v>
      </c>
      <c r="CV50" s="155">
        <f t="shared" si="62"/>
        <v>7.4139699999999999</v>
      </c>
      <c r="CW50" s="155">
        <f t="shared" si="63"/>
        <v>5.8164579999999999</v>
      </c>
      <c r="CX50" s="155">
        <f t="shared" si="64"/>
        <v>5.2597356749999999</v>
      </c>
      <c r="CY50" s="155">
        <f t="shared" si="65"/>
        <v>4.7343400000000004</v>
      </c>
      <c r="CZ50" s="141" t="s">
        <v>190</v>
      </c>
      <c r="DA50" s="173">
        <f t="shared" si="66"/>
        <v>0.26377540583193498</v>
      </c>
      <c r="DB50" s="173">
        <f t="shared" si="67"/>
        <v>0.23502534783121501</v>
      </c>
      <c r="DC50" s="173">
        <f t="shared" si="68"/>
        <v>0.18438367900000299</v>
      </c>
      <c r="DD50" s="173">
        <f t="shared" si="69"/>
        <v>0.16673539365780099</v>
      </c>
      <c r="DE50" s="173">
        <f t="shared" si="70"/>
        <v>0.150080173679046</v>
      </c>
      <c r="DF50" s="141" t="s">
        <v>190</v>
      </c>
      <c r="DG50" s="173">
        <f t="shared" si="71"/>
        <v>0.57777777777777795</v>
      </c>
      <c r="DH50" s="173">
        <f t="shared" si="72"/>
        <v>0.155555555555556</v>
      </c>
    </row>
    <row r="51" spans="1:112">
      <c r="A51" s="139">
        <v>43</v>
      </c>
      <c r="B51" s="141" t="s">
        <v>191</v>
      </c>
      <c r="C51" s="141" t="s">
        <v>26</v>
      </c>
      <c r="D51" s="78">
        <f>'DATOS -CUARTO'!AK51</f>
        <v>1</v>
      </c>
      <c r="E51" s="78">
        <f>'DATOS -CUARTO'!AL51</f>
        <v>1</v>
      </c>
      <c r="F51" s="78">
        <f>'DATOS -CUARTO'!AM51</f>
        <v>1</v>
      </c>
      <c r="G51" s="78">
        <f>'DATOS -CUARTO'!AN51</f>
        <v>1</v>
      </c>
      <c r="H51" s="78">
        <f>'DATOS -CUARTO'!AO51</f>
        <v>1</v>
      </c>
      <c r="I51" s="78">
        <f>'DATOS -CUARTO'!AP51</f>
        <v>1</v>
      </c>
      <c r="J51" s="78">
        <f>'DATOS -CUARTO'!AQ51</f>
        <v>1</v>
      </c>
      <c r="K51" s="88">
        <f>'DATOS -CUARTO'!AR51</f>
        <v>0</v>
      </c>
      <c r="L51" s="88">
        <f>'DATOS -CUARTO'!AS51</f>
        <v>1</v>
      </c>
      <c r="M51" s="88">
        <f>'DATOS -CUARTO'!AT51</f>
        <v>1</v>
      </c>
      <c r="N51" s="88">
        <f>'DATOS -CUARTO'!AU51</f>
        <v>0</v>
      </c>
      <c r="O51" s="88">
        <f>'DATOS -CUARTO'!AV51</f>
        <v>1</v>
      </c>
      <c r="P51" s="88">
        <f>'DATOS -CUARTO'!AW51</f>
        <v>1</v>
      </c>
      <c r="Q51" s="88">
        <f>'DATOS -CUARTO'!AX51</f>
        <v>1</v>
      </c>
      <c r="R51" s="88">
        <f>'DATOS -CUARTO'!AY51</f>
        <v>1</v>
      </c>
      <c r="S51" s="88">
        <f>'DATOS -CUARTO'!AZ51</f>
        <v>0</v>
      </c>
      <c r="T51" s="91">
        <f>'DATOS -CUARTO'!BA51</f>
        <v>1</v>
      </c>
      <c r="U51" s="91">
        <f>'DATOS -CUARTO'!BB51</f>
        <v>0</v>
      </c>
      <c r="V51" s="91">
        <f>'DATOS -CUARTO'!BC51</f>
        <v>1</v>
      </c>
      <c r="W51" s="91">
        <f>'DATOS -CUARTO'!BD51</f>
        <v>1</v>
      </c>
      <c r="X51" s="91">
        <f>'DATOS -CUARTO'!BE51</f>
        <v>0</v>
      </c>
      <c r="Y51" s="91">
        <f>'DATOS -CUARTO'!BF51</f>
        <v>1</v>
      </c>
      <c r="Z51" s="91">
        <f>'DATOS -CUARTO'!BG51</f>
        <v>0</v>
      </c>
      <c r="AA51" s="94">
        <f>'DATOS -CUARTO'!BH51</f>
        <v>1</v>
      </c>
      <c r="AB51" s="94">
        <f>'DATOS -CUARTO'!BI51</f>
        <v>1</v>
      </c>
      <c r="AC51" s="94">
        <f>'DATOS -CUARTO'!BJ51</f>
        <v>0</v>
      </c>
      <c r="AD51" s="94">
        <f>'DATOS -CUARTO'!BK51</f>
        <v>1</v>
      </c>
      <c r="AE51" s="94">
        <f>'DATOS -CUARTO'!BL51</f>
        <v>0</v>
      </c>
      <c r="AF51" s="94">
        <f>'DATOS -CUARTO'!BM51</f>
        <v>1</v>
      </c>
      <c r="AG51" s="102">
        <f>'DATOS -CUARTO'!BN51</f>
        <v>1</v>
      </c>
      <c r="AH51" s="102">
        <f>'DATOS -CUARTO'!BO51</f>
        <v>1</v>
      </c>
      <c r="AI51" s="102">
        <f>'DATOS -CUARTO'!BP51</f>
        <v>0</v>
      </c>
      <c r="AJ51" s="102">
        <f>'DATOS -CUARTO'!BQ51</f>
        <v>0</v>
      </c>
      <c r="AK51" s="158">
        <f t="shared" si="0"/>
        <v>1</v>
      </c>
      <c r="AL51" s="158">
        <f t="shared" si="1"/>
        <v>1.12415</v>
      </c>
      <c r="AM51" s="158">
        <f t="shared" si="2"/>
        <v>2</v>
      </c>
      <c r="AN51" s="158">
        <f t="shared" si="3"/>
        <v>2.2013600000000002</v>
      </c>
      <c r="AO51" s="158">
        <f t="shared" si="4"/>
        <v>1</v>
      </c>
      <c r="AP51" s="158">
        <f t="shared" si="5"/>
        <v>1.6495770000000001</v>
      </c>
      <c r="AQ51" s="158">
        <f t="shared" si="6"/>
        <v>1</v>
      </c>
      <c r="AR51" s="158">
        <f t="shared" si="7"/>
        <v>1.6583374</v>
      </c>
      <c r="AS51" s="158">
        <f t="shared" si="8"/>
        <v>1</v>
      </c>
      <c r="AT51" s="158">
        <f t="shared" si="9"/>
        <v>1.6587874499999999</v>
      </c>
      <c r="AU51" s="158">
        <f t="shared" si="10"/>
        <v>1</v>
      </c>
      <c r="AV51" s="158">
        <f t="shared" si="11"/>
        <v>1.6782674</v>
      </c>
      <c r="AW51" s="159">
        <f t="shared" si="12"/>
        <v>1</v>
      </c>
      <c r="AX51" s="159">
        <f t="shared" si="13"/>
        <v>1.12415</v>
      </c>
      <c r="AY51" s="159">
        <f t="shared" si="14"/>
        <v>1</v>
      </c>
      <c r="AZ51" s="159">
        <f t="shared" si="15"/>
        <v>1.1006800000000001</v>
      </c>
      <c r="BA51" s="159">
        <f t="shared" si="16"/>
        <v>2</v>
      </c>
      <c r="BB51" s="159">
        <f t="shared" si="17"/>
        <v>1.942896</v>
      </c>
      <c r="BC51" s="159">
        <f t="shared" si="18"/>
        <v>2</v>
      </c>
      <c r="BD51" s="159">
        <f t="shared" si="19"/>
        <v>2.0428280000000001</v>
      </c>
      <c r="BE51" s="160">
        <f t="shared" si="20"/>
        <v>2</v>
      </c>
      <c r="BF51" s="160">
        <f t="shared" si="21"/>
        <v>2.5397180000000001</v>
      </c>
      <c r="BG51" s="160">
        <f t="shared" si="22"/>
        <v>1</v>
      </c>
      <c r="BH51" s="160">
        <f t="shared" si="23"/>
        <v>1.2101409999999999</v>
      </c>
      <c r="BI51" s="160">
        <f t="shared" si="24"/>
        <v>1</v>
      </c>
      <c r="BJ51" s="160">
        <f t="shared" si="25"/>
        <v>0.79674</v>
      </c>
      <c r="BK51" s="160">
        <f t="shared" si="26"/>
        <v>0</v>
      </c>
      <c r="BL51" s="160">
        <f t="shared" si="27"/>
        <v>0</v>
      </c>
      <c r="BM51" s="161">
        <f t="shared" si="28"/>
        <v>2</v>
      </c>
      <c r="BN51" s="161">
        <f t="shared" si="29"/>
        <v>3.0496536999999999</v>
      </c>
      <c r="BO51" s="161">
        <f t="shared" si="30"/>
        <v>1</v>
      </c>
      <c r="BP51" s="161">
        <f t="shared" si="31"/>
        <v>1.4254114250000001</v>
      </c>
      <c r="BQ51" s="161">
        <f t="shared" si="32"/>
        <v>1</v>
      </c>
      <c r="BR51" s="161">
        <f t="shared" si="33"/>
        <v>1.1547487000000001</v>
      </c>
      <c r="BS51" s="161">
        <f t="shared" si="34"/>
        <v>2</v>
      </c>
      <c r="BT51" s="161">
        <f t="shared" si="35"/>
        <v>2.2517399999999999</v>
      </c>
      <c r="BU51" s="162">
        <f t="shared" si="36"/>
        <v>0</v>
      </c>
      <c r="BV51" s="162">
        <f t="shared" si="37"/>
        <v>0</v>
      </c>
      <c r="BW51" s="143">
        <f t="shared" si="38"/>
        <v>1.12415</v>
      </c>
      <c r="BX51" s="91">
        <f t="shared" si="39"/>
        <v>2.2013600000000002</v>
      </c>
      <c r="BY51" s="143">
        <f t="shared" si="40"/>
        <v>1.6495770000000001</v>
      </c>
      <c r="BZ51" s="163">
        <f t="shared" si="41"/>
        <v>1.6583374</v>
      </c>
      <c r="CA51" s="91">
        <f t="shared" si="42"/>
        <v>1.6587874499999999</v>
      </c>
      <c r="CB51" s="163">
        <f t="shared" si="43"/>
        <v>1.6782674</v>
      </c>
      <c r="CC51" s="88">
        <f t="shared" si="44"/>
        <v>1.12415</v>
      </c>
      <c r="CD51" s="164">
        <f t="shared" si="45"/>
        <v>1.1006800000000001</v>
      </c>
      <c r="CE51" s="165">
        <f t="shared" si="46"/>
        <v>1.942896</v>
      </c>
      <c r="CF51" s="78">
        <f t="shared" si="47"/>
        <v>2.0428280000000001</v>
      </c>
      <c r="CG51" s="151">
        <f t="shared" si="48"/>
        <v>2.5397180000000001</v>
      </c>
      <c r="CH51" s="165">
        <f t="shared" si="49"/>
        <v>1.2101409999999999</v>
      </c>
      <c r="CI51" s="78">
        <f t="shared" si="50"/>
        <v>0.79674</v>
      </c>
      <c r="CJ51" s="91">
        <f t="shared" si="51"/>
        <v>0</v>
      </c>
      <c r="CK51" s="166">
        <f t="shared" si="52"/>
        <v>3.0496536999999999</v>
      </c>
      <c r="CL51" s="167">
        <f t="shared" si="53"/>
        <v>1.4254114250000001</v>
      </c>
      <c r="CM51" s="168">
        <f t="shared" si="54"/>
        <v>1.1547487000000001</v>
      </c>
      <c r="CN51" s="88">
        <f t="shared" si="55"/>
        <v>2.2517399999999999</v>
      </c>
      <c r="CO51" s="169">
        <f t="shared" si="56"/>
        <v>0</v>
      </c>
      <c r="CP51" s="170">
        <f t="shared" si="57"/>
        <v>28.609186075</v>
      </c>
      <c r="CQ51" s="170" t="e">
        <f t="shared" si="58"/>
        <v>#N/A</v>
      </c>
      <c r="CR51" s="169">
        <f t="shared" si="59"/>
        <v>23</v>
      </c>
      <c r="CS51" s="169">
        <f t="shared" si="60"/>
        <v>10</v>
      </c>
      <c r="CT51" s="141" t="s">
        <v>191</v>
      </c>
      <c r="CU51" s="155">
        <f t="shared" si="61"/>
        <v>9.9704792500000003</v>
      </c>
      <c r="CV51" s="155">
        <f t="shared" si="62"/>
        <v>6.2105540000000001</v>
      </c>
      <c r="CW51" s="155">
        <f t="shared" si="63"/>
        <v>4.5465989999999996</v>
      </c>
      <c r="CX51" s="155">
        <f t="shared" si="64"/>
        <v>5.6298138250000003</v>
      </c>
      <c r="CY51" s="155">
        <f t="shared" si="65"/>
        <v>2.2517399999999999</v>
      </c>
      <c r="CZ51" s="141" t="s">
        <v>191</v>
      </c>
      <c r="DA51" s="173">
        <f t="shared" si="66"/>
        <v>0.348506218382516</v>
      </c>
      <c r="DB51" s="173">
        <f t="shared" si="67"/>
        <v>0.21708251271877499</v>
      </c>
      <c r="DC51" s="173">
        <f t="shared" si="68"/>
        <v>0.15892094895957301</v>
      </c>
      <c r="DD51" s="173">
        <f t="shared" si="69"/>
        <v>0.19678343208510901</v>
      </c>
      <c r="DE51" s="173">
        <f t="shared" si="70"/>
        <v>7.8706887854026394E-2</v>
      </c>
      <c r="DF51" s="141" t="s">
        <v>191</v>
      </c>
      <c r="DG51" s="173">
        <f t="shared" si="71"/>
        <v>0.51111111111111096</v>
      </c>
      <c r="DH51" s="173">
        <f t="shared" si="72"/>
        <v>0.22222222222222199</v>
      </c>
    </row>
    <row r="52" spans="1:112">
      <c r="A52" s="139">
        <v>44</v>
      </c>
      <c r="B52" s="141" t="s">
        <v>192</v>
      </c>
      <c r="C52" s="141" t="s">
        <v>26</v>
      </c>
      <c r="D52" s="78">
        <f>'DATOS -CUARTO'!AK52</f>
        <v>1</v>
      </c>
      <c r="E52" s="78">
        <f>'DATOS -CUARTO'!AL52</f>
        <v>1</v>
      </c>
      <c r="F52" s="78">
        <f>'DATOS -CUARTO'!AM52</f>
        <v>1</v>
      </c>
      <c r="G52" s="78">
        <f>'DATOS -CUARTO'!AN52</f>
        <v>1</v>
      </c>
      <c r="H52" s="78">
        <f>'DATOS -CUARTO'!AO52</f>
        <v>1</v>
      </c>
      <c r="I52" s="78">
        <f>'DATOS -CUARTO'!AP52</f>
        <v>1</v>
      </c>
      <c r="J52" s="78">
        <f>'DATOS -CUARTO'!AQ52</f>
        <v>1</v>
      </c>
      <c r="K52" s="88">
        <f>'DATOS -CUARTO'!AR52</f>
        <v>1</v>
      </c>
      <c r="L52" s="88">
        <f>'DATOS -CUARTO'!AS52</f>
        <v>1</v>
      </c>
      <c r="M52" s="88">
        <f>'DATOS -CUARTO'!AT52</f>
        <v>1</v>
      </c>
      <c r="N52" s="88">
        <f>'DATOS -CUARTO'!AU52</f>
        <v>0</v>
      </c>
      <c r="O52" s="88">
        <f>'DATOS -CUARTO'!AV52</f>
        <v>1</v>
      </c>
      <c r="P52" s="88">
        <f>'DATOS -CUARTO'!AW52</f>
        <v>1</v>
      </c>
      <c r="Q52" s="88">
        <f>'DATOS -CUARTO'!AX52</f>
        <v>0</v>
      </c>
      <c r="R52" s="88">
        <f>'DATOS -CUARTO'!AY52</f>
        <v>1</v>
      </c>
      <c r="S52" s="88">
        <f>'DATOS -CUARTO'!AZ52</f>
        <v>0</v>
      </c>
      <c r="T52" s="91">
        <f>'DATOS -CUARTO'!BA52</f>
        <v>1</v>
      </c>
      <c r="U52" s="91">
        <f>'DATOS -CUARTO'!BB52</f>
        <v>1</v>
      </c>
      <c r="V52" s="91">
        <f>'DATOS -CUARTO'!BC52</f>
        <v>1</v>
      </c>
      <c r="W52" s="91">
        <f>'DATOS -CUARTO'!BD52</f>
        <v>1</v>
      </c>
      <c r="X52" s="91">
        <f>'DATOS -CUARTO'!BE52</f>
        <v>1</v>
      </c>
      <c r="Y52" s="91">
        <f>'DATOS -CUARTO'!BF52</f>
        <v>1</v>
      </c>
      <c r="Z52" s="91">
        <f>'DATOS -CUARTO'!BG52</f>
        <v>1</v>
      </c>
      <c r="AA52" s="94">
        <f>'DATOS -CUARTO'!BH52</f>
        <v>0</v>
      </c>
      <c r="AB52" s="94">
        <f>'DATOS -CUARTO'!BI52</f>
        <v>0</v>
      </c>
      <c r="AC52" s="94">
        <f>'DATOS -CUARTO'!BJ52</f>
        <v>0</v>
      </c>
      <c r="AD52" s="94">
        <f>'DATOS -CUARTO'!BK52</f>
        <v>1</v>
      </c>
      <c r="AE52" s="94">
        <f>'DATOS -CUARTO'!BL52</f>
        <v>1</v>
      </c>
      <c r="AF52" s="94">
        <f>'DATOS -CUARTO'!BM52</f>
        <v>1</v>
      </c>
      <c r="AG52" s="102">
        <f>'DATOS -CUARTO'!BN52</f>
        <v>1</v>
      </c>
      <c r="AH52" s="102">
        <f>'DATOS -CUARTO'!BO52</f>
        <v>1</v>
      </c>
      <c r="AI52" s="102">
        <f>'DATOS -CUARTO'!BP52</f>
        <v>1</v>
      </c>
      <c r="AJ52" s="102">
        <f>'DATOS -CUARTO'!BQ52</f>
        <v>0</v>
      </c>
      <c r="AK52" s="158">
        <f t="shared" si="0"/>
        <v>1</v>
      </c>
      <c r="AL52" s="158">
        <f t="shared" si="1"/>
        <v>1.12415</v>
      </c>
      <c r="AM52" s="158">
        <f t="shared" si="2"/>
        <v>2</v>
      </c>
      <c r="AN52" s="158">
        <f t="shared" si="3"/>
        <v>2.2013600000000002</v>
      </c>
      <c r="AO52" s="158">
        <f t="shared" si="4"/>
        <v>1</v>
      </c>
      <c r="AP52" s="158">
        <f t="shared" si="5"/>
        <v>1.6495770000000001</v>
      </c>
      <c r="AQ52" s="158">
        <f t="shared" si="6"/>
        <v>1</v>
      </c>
      <c r="AR52" s="158">
        <f t="shared" si="7"/>
        <v>1.6583374</v>
      </c>
      <c r="AS52" s="158">
        <f t="shared" si="8"/>
        <v>1</v>
      </c>
      <c r="AT52" s="158">
        <f t="shared" si="9"/>
        <v>1.6587874499999999</v>
      </c>
      <c r="AU52" s="158">
        <f t="shared" si="10"/>
        <v>1</v>
      </c>
      <c r="AV52" s="158">
        <f t="shared" si="11"/>
        <v>1.6782674</v>
      </c>
      <c r="AW52" s="159">
        <f t="shared" si="12"/>
        <v>2</v>
      </c>
      <c r="AX52" s="159">
        <f t="shared" si="13"/>
        <v>2.2483</v>
      </c>
      <c r="AY52" s="159">
        <f t="shared" si="14"/>
        <v>1</v>
      </c>
      <c r="AZ52" s="159">
        <f t="shared" si="15"/>
        <v>1.1006800000000001</v>
      </c>
      <c r="BA52" s="159">
        <f t="shared" si="16"/>
        <v>2</v>
      </c>
      <c r="BB52" s="159">
        <f t="shared" si="17"/>
        <v>1.942896</v>
      </c>
      <c r="BC52" s="159">
        <f t="shared" si="18"/>
        <v>1</v>
      </c>
      <c r="BD52" s="159">
        <f t="shared" si="19"/>
        <v>1.021414</v>
      </c>
      <c r="BE52" s="160">
        <f t="shared" si="20"/>
        <v>3</v>
      </c>
      <c r="BF52" s="160">
        <f t="shared" si="21"/>
        <v>3.809577</v>
      </c>
      <c r="BG52" s="160">
        <f t="shared" si="22"/>
        <v>2</v>
      </c>
      <c r="BH52" s="160">
        <f t="shared" si="23"/>
        <v>2.4202819999999998</v>
      </c>
      <c r="BI52" s="160">
        <f t="shared" si="24"/>
        <v>1</v>
      </c>
      <c r="BJ52" s="160">
        <f t="shared" si="25"/>
        <v>0.79674</v>
      </c>
      <c r="BK52" s="160">
        <f t="shared" si="26"/>
        <v>1</v>
      </c>
      <c r="BL52" s="160">
        <f t="shared" si="27"/>
        <v>0.80188999999999999</v>
      </c>
      <c r="BM52" s="161">
        <f t="shared" si="28"/>
        <v>0</v>
      </c>
      <c r="BN52" s="161">
        <f t="shared" si="29"/>
        <v>0</v>
      </c>
      <c r="BO52" s="161">
        <f t="shared" si="30"/>
        <v>1</v>
      </c>
      <c r="BP52" s="161">
        <f t="shared" si="31"/>
        <v>1.4254114250000001</v>
      </c>
      <c r="BQ52" s="161">
        <f t="shared" si="32"/>
        <v>2</v>
      </c>
      <c r="BR52" s="161">
        <f t="shared" si="33"/>
        <v>2.3094974000000001</v>
      </c>
      <c r="BS52" s="161">
        <f t="shared" si="34"/>
        <v>2</v>
      </c>
      <c r="BT52" s="161">
        <f t="shared" si="35"/>
        <v>2.2517399999999999</v>
      </c>
      <c r="BU52" s="162">
        <f t="shared" si="36"/>
        <v>1</v>
      </c>
      <c r="BV52" s="162">
        <f t="shared" si="37"/>
        <v>1.2413000000000001</v>
      </c>
      <c r="BW52" s="143">
        <f t="shared" si="38"/>
        <v>1.12415</v>
      </c>
      <c r="BX52" s="91">
        <f t="shared" si="39"/>
        <v>2.2013600000000002</v>
      </c>
      <c r="BY52" s="143">
        <f t="shared" si="40"/>
        <v>1.6495770000000001</v>
      </c>
      <c r="BZ52" s="163">
        <f t="shared" si="41"/>
        <v>1.6583374</v>
      </c>
      <c r="CA52" s="91">
        <f t="shared" si="42"/>
        <v>1.6587874499999999</v>
      </c>
      <c r="CB52" s="163">
        <f t="shared" si="43"/>
        <v>1.6782674</v>
      </c>
      <c r="CC52" s="88">
        <f t="shared" si="44"/>
        <v>2.2483</v>
      </c>
      <c r="CD52" s="164">
        <f t="shared" si="45"/>
        <v>1.1006800000000001</v>
      </c>
      <c r="CE52" s="165">
        <f t="shared" si="46"/>
        <v>1.942896</v>
      </c>
      <c r="CF52" s="78">
        <f t="shared" si="47"/>
        <v>1.021414</v>
      </c>
      <c r="CG52" s="151">
        <f t="shared" si="48"/>
        <v>3.809577</v>
      </c>
      <c r="CH52" s="165">
        <f t="shared" si="49"/>
        <v>2.4202819999999998</v>
      </c>
      <c r="CI52" s="78">
        <f t="shared" si="50"/>
        <v>0.79674</v>
      </c>
      <c r="CJ52" s="91">
        <f t="shared" si="51"/>
        <v>0.80188999999999999</v>
      </c>
      <c r="CK52" s="166">
        <f t="shared" si="52"/>
        <v>0</v>
      </c>
      <c r="CL52" s="167">
        <f t="shared" si="53"/>
        <v>1.4254114250000001</v>
      </c>
      <c r="CM52" s="168">
        <f t="shared" si="54"/>
        <v>2.3094974000000001</v>
      </c>
      <c r="CN52" s="88">
        <f t="shared" si="55"/>
        <v>2.2517399999999999</v>
      </c>
      <c r="CO52" s="169">
        <f t="shared" si="56"/>
        <v>1.2413000000000001</v>
      </c>
      <c r="CP52" s="170">
        <f t="shared" si="57"/>
        <v>31.340207074999999</v>
      </c>
      <c r="CQ52" s="170" t="e">
        <f t="shared" si="58"/>
        <v>#N/A</v>
      </c>
      <c r="CR52" s="169">
        <f t="shared" si="59"/>
        <v>26</v>
      </c>
      <c r="CS52" s="169">
        <f t="shared" si="60"/>
        <v>7</v>
      </c>
      <c r="CT52" s="141" t="s">
        <v>192</v>
      </c>
      <c r="CU52" s="155">
        <f t="shared" si="61"/>
        <v>9.9704792500000003</v>
      </c>
      <c r="CV52" s="155">
        <f t="shared" si="62"/>
        <v>6.3132900000000003</v>
      </c>
      <c r="CW52" s="155">
        <f t="shared" si="63"/>
        <v>7.8284890000000003</v>
      </c>
      <c r="CX52" s="155">
        <f t="shared" si="64"/>
        <v>3.7349088250000002</v>
      </c>
      <c r="CY52" s="155">
        <f t="shared" si="65"/>
        <v>3.4930400000000001</v>
      </c>
      <c r="CZ52" s="141" t="s">
        <v>192</v>
      </c>
      <c r="DA52" s="173">
        <f t="shared" si="66"/>
        <v>0.31813699335616102</v>
      </c>
      <c r="DB52" s="173">
        <f t="shared" si="67"/>
        <v>0.201443787046196</v>
      </c>
      <c r="DC52" s="173">
        <f t="shared" si="68"/>
        <v>0.249790595871486</v>
      </c>
      <c r="DD52" s="173">
        <f t="shared" si="69"/>
        <v>0.11917307425767899</v>
      </c>
      <c r="DE52" s="173">
        <f t="shared" si="70"/>
        <v>0.11145554946847799</v>
      </c>
      <c r="DF52" s="141" t="s">
        <v>192</v>
      </c>
      <c r="DG52" s="173">
        <f t="shared" si="71"/>
        <v>0.57777777777777795</v>
      </c>
      <c r="DH52" s="173">
        <f t="shared" si="72"/>
        <v>0.155555555555556</v>
      </c>
    </row>
    <row r="53" spans="1:112">
      <c r="A53" s="139">
        <v>45</v>
      </c>
      <c r="B53" s="146" t="s">
        <v>193</v>
      </c>
      <c r="C53" s="141" t="s">
        <v>26</v>
      </c>
      <c r="D53" s="78">
        <f>'DATOS -CUARTO'!AK53</f>
        <v>0</v>
      </c>
      <c r="E53" s="78">
        <f>'DATOS -CUARTO'!AL53</f>
        <v>1</v>
      </c>
      <c r="F53" s="78">
        <f>'DATOS -CUARTO'!AM53</f>
        <v>0</v>
      </c>
      <c r="G53" s="78">
        <f>'DATOS -CUARTO'!AN53</f>
        <v>1</v>
      </c>
      <c r="H53" s="78">
        <f>'DATOS -CUARTO'!AO53</f>
        <v>0</v>
      </c>
      <c r="I53" s="78">
        <f>'DATOS -CUARTO'!AP53</f>
        <v>1</v>
      </c>
      <c r="J53" s="78">
        <f>'DATOS -CUARTO'!AQ53</f>
        <v>1</v>
      </c>
      <c r="K53" s="88">
        <f>'DATOS -CUARTO'!AR53</f>
        <v>0</v>
      </c>
      <c r="L53" s="88">
        <f>'DATOS -CUARTO'!AS53</f>
        <v>0</v>
      </c>
      <c r="M53" s="88">
        <f>'DATOS -CUARTO'!AT53</f>
        <v>1</v>
      </c>
      <c r="N53" s="88">
        <f>'DATOS -CUARTO'!AU53</f>
        <v>1</v>
      </c>
      <c r="O53" s="88">
        <f>'DATOS -CUARTO'!AV53</f>
        <v>1</v>
      </c>
      <c r="P53" s="88">
        <f>'DATOS -CUARTO'!AW53</f>
        <v>1</v>
      </c>
      <c r="Q53" s="88">
        <f>'DATOS -CUARTO'!AX53</f>
        <v>0</v>
      </c>
      <c r="R53" s="88">
        <f>'DATOS -CUARTO'!AY53</f>
        <v>0</v>
      </c>
      <c r="S53" s="88">
        <f>'DATOS -CUARTO'!AZ53</f>
        <v>0</v>
      </c>
      <c r="T53" s="91">
        <f>'DATOS -CUARTO'!BA53</f>
        <v>1</v>
      </c>
      <c r="U53" s="91">
        <f>'DATOS -CUARTO'!BB53</f>
        <v>1</v>
      </c>
      <c r="V53" s="91">
        <f>'DATOS -CUARTO'!BC53</f>
        <v>1</v>
      </c>
      <c r="W53" s="91">
        <f>'DATOS -CUARTO'!BD53</f>
        <v>1</v>
      </c>
      <c r="X53" s="91">
        <f>'DATOS -CUARTO'!BE53</f>
        <v>1</v>
      </c>
      <c r="Y53" s="91">
        <f>'DATOS -CUARTO'!BF53</f>
        <v>1</v>
      </c>
      <c r="Z53" s="91">
        <f>'DATOS -CUARTO'!BG53</f>
        <v>0</v>
      </c>
      <c r="AA53" s="94">
        <f>'DATOS -CUARTO'!BH53</f>
        <v>0</v>
      </c>
      <c r="AB53" s="94">
        <f>'DATOS -CUARTO'!BI53</f>
        <v>0</v>
      </c>
      <c r="AC53" s="94">
        <f>'DATOS -CUARTO'!BJ53</f>
        <v>0</v>
      </c>
      <c r="AD53" s="94">
        <f>'DATOS -CUARTO'!BK53</f>
        <v>0</v>
      </c>
      <c r="AE53" s="94">
        <f>'DATOS -CUARTO'!BL53</f>
        <v>0</v>
      </c>
      <c r="AF53" s="94">
        <f>'DATOS -CUARTO'!BM53</f>
        <v>0</v>
      </c>
      <c r="AG53" s="102">
        <f>'DATOS -CUARTO'!BN53</f>
        <v>1</v>
      </c>
      <c r="AH53" s="102">
        <f>'DATOS -CUARTO'!BO53</f>
        <v>1</v>
      </c>
      <c r="AI53" s="102">
        <f>'DATOS -CUARTO'!BP53</f>
        <v>0</v>
      </c>
      <c r="AJ53" s="102">
        <f>'DATOS -CUARTO'!BQ53</f>
        <v>1</v>
      </c>
      <c r="AK53" s="158">
        <f t="shared" si="0"/>
        <v>0</v>
      </c>
      <c r="AL53" s="158">
        <f t="shared" si="1"/>
        <v>0</v>
      </c>
      <c r="AM53" s="158">
        <f t="shared" si="2"/>
        <v>1</v>
      </c>
      <c r="AN53" s="158">
        <f t="shared" si="3"/>
        <v>1.1006800000000001</v>
      </c>
      <c r="AO53" s="158">
        <f t="shared" si="4"/>
        <v>1</v>
      </c>
      <c r="AP53" s="158">
        <f t="shared" si="5"/>
        <v>1.6495770000000001</v>
      </c>
      <c r="AQ53" s="158">
        <f t="shared" si="6"/>
        <v>0</v>
      </c>
      <c r="AR53" s="158">
        <f t="shared" si="7"/>
        <v>0</v>
      </c>
      <c r="AS53" s="158">
        <f t="shared" si="8"/>
        <v>1</v>
      </c>
      <c r="AT53" s="158">
        <f t="shared" si="9"/>
        <v>1.6587874499999999</v>
      </c>
      <c r="AU53" s="158">
        <f t="shared" si="10"/>
        <v>1</v>
      </c>
      <c r="AV53" s="158">
        <f t="shared" si="11"/>
        <v>1.6782674</v>
      </c>
      <c r="AW53" s="159">
        <f t="shared" si="12"/>
        <v>0</v>
      </c>
      <c r="AX53" s="159">
        <f t="shared" si="13"/>
        <v>0</v>
      </c>
      <c r="AY53" s="159">
        <f t="shared" si="14"/>
        <v>2</v>
      </c>
      <c r="AZ53" s="159">
        <f t="shared" si="15"/>
        <v>2.2013600000000002</v>
      </c>
      <c r="BA53" s="159">
        <f t="shared" si="16"/>
        <v>2</v>
      </c>
      <c r="BB53" s="159">
        <f t="shared" si="17"/>
        <v>1.942896</v>
      </c>
      <c r="BC53" s="159">
        <f t="shared" si="18"/>
        <v>0</v>
      </c>
      <c r="BD53" s="159">
        <f t="shared" si="19"/>
        <v>0</v>
      </c>
      <c r="BE53" s="160">
        <f t="shared" si="20"/>
        <v>3</v>
      </c>
      <c r="BF53" s="160">
        <f t="shared" si="21"/>
        <v>3.809577</v>
      </c>
      <c r="BG53" s="160">
        <f t="shared" si="22"/>
        <v>2</v>
      </c>
      <c r="BH53" s="160">
        <f t="shared" si="23"/>
        <v>2.4202819999999998</v>
      </c>
      <c r="BI53" s="160">
        <f t="shared" si="24"/>
        <v>1</v>
      </c>
      <c r="BJ53" s="160">
        <f t="shared" si="25"/>
        <v>0.79674</v>
      </c>
      <c r="BK53" s="160">
        <f t="shared" si="26"/>
        <v>0</v>
      </c>
      <c r="BL53" s="160">
        <f t="shared" si="27"/>
        <v>0</v>
      </c>
      <c r="BM53" s="161">
        <f t="shared" si="28"/>
        <v>0</v>
      </c>
      <c r="BN53" s="161">
        <f t="shared" si="29"/>
        <v>0</v>
      </c>
      <c r="BO53" s="161">
        <f t="shared" si="30"/>
        <v>0</v>
      </c>
      <c r="BP53" s="161">
        <f t="shared" si="31"/>
        <v>0</v>
      </c>
      <c r="BQ53" s="161">
        <f t="shared" si="32"/>
        <v>0</v>
      </c>
      <c r="BR53" s="161">
        <f t="shared" si="33"/>
        <v>0</v>
      </c>
      <c r="BS53" s="161">
        <f t="shared" si="34"/>
        <v>2</v>
      </c>
      <c r="BT53" s="161">
        <f t="shared" si="35"/>
        <v>2.2517399999999999</v>
      </c>
      <c r="BU53" s="162">
        <f t="shared" si="36"/>
        <v>1</v>
      </c>
      <c r="BV53" s="162">
        <f t="shared" si="37"/>
        <v>1.2413000000000001</v>
      </c>
      <c r="BW53" s="143">
        <f t="shared" si="38"/>
        <v>0</v>
      </c>
      <c r="BX53" s="91">
        <f t="shared" si="39"/>
        <v>1.1006800000000001</v>
      </c>
      <c r="BY53" s="143">
        <f t="shared" si="40"/>
        <v>1.6495770000000001</v>
      </c>
      <c r="BZ53" s="163">
        <f t="shared" si="41"/>
        <v>0</v>
      </c>
      <c r="CA53" s="91">
        <f t="shared" si="42"/>
        <v>1.6587874499999999</v>
      </c>
      <c r="CB53" s="163">
        <f t="shared" si="43"/>
        <v>1.6782674</v>
      </c>
      <c r="CC53" s="88">
        <f t="shared" si="44"/>
        <v>0</v>
      </c>
      <c r="CD53" s="164">
        <f t="shared" si="45"/>
        <v>2.2013600000000002</v>
      </c>
      <c r="CE53" s="165">
        <f t="shared" si="46"/>
        <v>1.942896</v>
      </c>
      <c r="CF53" s="78">
        <f t="shared" si="47"/>
        <v>0</v>
      </c>
      <c r="CG53" s="151">
        <f t="shared" si="48"/>
        <v>3.809577</v>
      </c>
      <c r="CH53" s="165">
        <f t="shared" si="49"/>
        <v>2.4202819999999998</v>
      </c>
      <c r="CI53" s="78">
        <f t="shared" si="50"/>
        <v>0.79674</v>
      </c>
      <c r="CJ53" s="91">
        <f t="shared" si="51"/>
        <v>0</v>
      </c>
      <c r="CK53" s="166">
        <f t="shared" si="52"/>
        <v>0</v>
      </c>
      <c r="CL53" s="167">
        <f t="shared" si="53"/>
        <v>0</v>
      </c>
      <c r="CM53" s="168">
        <f t="shared" si="54"/>
        <v>0</v>
      </c>
      <c r="CN53" s="88">
        <f t="shared" si="55"/>
        <v>2.2517399999999999</v>
      </c>
      <c r="CO53" s="169">
        <f t="shared" si="56"/>
        <v>1.2413000000000001</v>
      </c>
      <c r="CP53" s="170">
        <f t="shared" si="57"/>
        <v>20.751206849999999</v>
      </c>
      <c r="CQ53" s="170" t="e">
        <f t="shared" si="58"/>
        <v>#N/A</v>
      </c>
      <c r="CR53" s="169">
        <f t="shared" si="59"/>
        <v>17</v>
      </c>
      <c r="CS53" s="169">
        <f t="shared" si="60"/>
        <v>16</v>
      </c>
      <c r="CT53" s="146" t="s">
        <v>193</v>
      </c>
      <c r="CU53" s="155">
        <f t="shared" si="61"/>
        <v>6.0873118499999999</v>
      </c>
      <c r="CV53" s="155">
        <f t="shared" si="62"/>
        <v>4.1442560000000004</v>
      </c>
      <c r="CW53" s="155">
        <f t="shared" si="63"/>
        <v>7.026599</v>
      </c>
      <c r="CX53" s="155">
        <f t="shared" si="64"/>
        <v>0</v>
      </c>
      <c r="CY53" s="155">
        <f t="shared" si="65"/>
        <v>3.4930400000000001</v>
      </c>
      <c r="CZ53" s="146" t="s">
        <v>193</v>
      </c>
      <c r="DA53" s="173">
        <f t="shared" si="66"/>
        <v>0.29334736499915898</v>
      </c>
      <c r="DB53" s="173">
        <f t="shared" si="67"/>
        <v>0.19971156520951899</v>
      </c>
      <c r="DC53" s="173">
        <f t="shared" si="68"/>
        <v>0.33861158296920901</v>
      </c>
      <c r="DD53" s="173">
        <f t="shared" si="69"/>
        <v>0</v>
      </c>
      <c r="DE53" s="173">
        <f t="shared" si="70"/>
        <v>0.16832948682211199</v>
      </c>
      <c r="DF53" s="146" t="s">
        <v>193</v>
      </c>
      <c r="DG53" s="173">
        <f t="shared" si="71"/>
        <v>0.37777777777777799</v>
      </c>
      <c r="DH53" s="173">
        <f t="shared" si="72"/>
        <v>0.35555555555555601</v>
      </c>
    </row>
    <row r="54" spans="1:112">
      <c r="A54" s="147"/>
      <c r="B54" s="148"/>
    </row>
    <row r="55" spans="1:112">
      <c r="A55" s="147"/>
      <c r="B55" s="148"/>
    </row>
    <row r="56" spans="1:112">
      <c r="B56" s="149" t="s">
        <v>194</v>
      </c>
      <c r="C56" s="149"/>
      <c r="D56" s="149">
        <f t="shared" ref="D56:AJ56" si="73">COUNTIF(D9:D53,"1")</f>
        <v>30</v>
      </c>
      <c r="E56" s="149">
        <f t="shared" si="73"/>
        <v>29</v>
      </c>
      <c r="F56" s="149">
        <f t="shared" si="73"/>
        <v>27</v>
      </c>
      <c r="G56" s="149">
        <f t="shared" si="73"/>
        <v>23</v>
      </c>
      <c r="H56" s="149">
        <f t="shared" si="73"/>
        <v>16</v>
      </c>
      <c r="I56" s="149">
        <f t="shared" si="73"/>
        <v>32</v>
      </c>
      <c r="J56" s="149">
        <f t="shared" si="73"/>
        <v>23</v>
      </c>
      <c r="K56" s="149">
        <f t="shared" si="73"/>
        <v>12</v>
      </c>
      <c r="L56" s="149">
        <f t="shared" si="73"/>
        <v>36</v>
      </c>
      <c r="M56" s="149">
        <f t="shared" si="73"/>
        <v>36</v>
      </c>
      <c r="N56" s="149">
        <f t="shared" si="73"/>
        <v>14</v>
      </c>
      <c r="O56" s="149">
        <f t="shared" si="73"/>
        <v>40</v>
      </c>
      <c r="P56" s="149">
        <f t="shared" si="73"/>
        <v>43</v>
      </c>
      <c r="Q56" s="149">
        <f t="shared" si="73"/>
        <v>4</v>
      </c>
      <c r="R56" s="149">
        <f t="shared" si="73"/>
        <v>20</v>
      </c>
      <c r="S56" s="149">
        <f t="shared" si="73"/>
        <v>16</v>
      </c>
      <c r="T56" s="149">
        <f t="shared" si="73"/>
        <v>29</v>
      </c>
      <c r="U56" s="149">
        <f t="shared" si="73"/>
        <v>15</v>
      </c>
      <c r="V56" s="149">
        <f t="shared" si="73"/>
        <v>38</v>
      </c>
      <c r="W56" s="149">
        <f t="shared" si="73"/>
        <v>37</v>
      </c>
      <c r="X56" s="149">
        <f t="shared" si="73"/>
        <v>27</v>
      </c>
      <c r="Y56" s="149">
        <f t="shared" si="73"/>
        <v>43</v>
      </c>
      <c r="Z56" s="149">
        <f t="shared" si="73"/>
        <v>9</v>
      </c>
      <c r="AA56" s="149">
        <f t="shared" si="73"/>
        <v>10</v>
      </c>
      <c r="AB56" s="149">
        <f t="shared" si="73"/>
        <v>21</v>
      </c>
      <c r="AC56" s="149">
        <f t="shared" si="73"/>
        <v>12</v>
      </c>
      <c r="AD56" s="149">
        <f t="shared" si="73"/>
        <v>17</v>
      </c>
      <c r="AE56" s="149">
        <f t="shared" si="73"/>
        <v>12</v>
      </c>
      <c r="AF56" s="149">
        <f t="shared" si="73"/>
        <v>21</v>
      </c>
      <c r="AG56" s="149">
        <f t="shared" si="73"/>
        <v>37</v>
      </c>
      <c r="AH56" s="149">
        <f t="shared" si="73"/>
        <v>37</v>
      </c>
      <c r="AI56" s="149">
        <f t="shared" si="73"/>
        <v>27</v>
      </c>
      <c r="AJ56" s="149">
        <f t="shared" si="73"/>
        <v>12</v>
      </c>
    </row>
    <row r="57" spans="1:112">
      <c r="B57" s="150" t="s">
        <v>148</v>
      </c>
      <c r="C57" s="150"/>
      <c r="D57" s="150">
        <f t="shared" ref="D57:AJ57" si="74">45-D56</f>
        <v>15</v>
      </c>
      <c r="E57" s="150">
        <f t="shared" si="74"/>
        <v>16</v>
      </c>
      <c r="F57" s="150">
        <f t="shared" si="74"/>
        <v>18</v>
      </c>
      <c r="G57" s="150">
        <f t="shared" si="74"/>
        <v>22</v>
      </c>
      <c r="H57" s="150">
        <f t="shared" si="74"/>
        <v>29</v>
      </c>
      <c r="I57" s="150">
        <f t="shared" si="74"/>
        <v>13</v>
      </c>
      <c r="J57" s="150">
        <f t="shared" si="74"/>
        <v>22</v>
      </c>
      <c r="K57" s="150">
        <f t="shared" si="74"/>
        <v>33</v>
      </c>
      <c r="L57" s="150">
        <f t="shared" si="74"/>
        <v>9</v>
      </c>
      <c r="M57" s="150">
        <f t="shared" si="74"/>
        <v>9</v>
      </c>
      <c r="N57" s="150">
        <f t="shared" si="74"/>
        <v>31</v>
      </c>
      <c r="O57" s="150">
        <f t="shared" si="74"/>
        <v>5</v>
      </c>
      <c r="P57" s="150">
        <f t="shared" si="74"/>
        <v>2</v>
      </c>
      <c r="Q57" s="150">
        <f t="shared" si="74"/>
        <v>41</v>
      </c>
      <c r="R57" s="150">
        <f t="shared" si="74"/>
        <v>25</v>
      </c>
      <c r="S57" s="150">
        <f t="shared" si="74"/>
        <v>29</v>
      </c>
      <c r="T57" s="150">
        <f t="shared" si="74"/>
        <v>16</v>
      </c>
      <c r="U57" s="150">
        <f t="shared" si="74"/>
        <v>30</v>
      </c>
      <c r="V57" s="150">
        <f t="shared" si="74"/>
        <v>7</v>
      </c>
      <c r="W57" s="150">
        <f t="shared" si="74"/>
        <v>8</v>
      </c>
      <c r="X57" s="150">
        <f t="shared" si="74"/>
        <v>18</v>
      </c>
      <c r="Y57" s="150">
        <f t="shared" si="74"/>
        <v>2</v>
      </c>
      <c r="Z57" s="150">
        <f t="shared" si="74"/>
        <v>36</v>
      </c>
      <c r="AA57" s="150">
        <f t="shared" si="74"/>
        <v>35</v>
      </c>
      <c r="AB57" s="150">
        <f t="shared" si="74"/>
        <v>24</v>
      </c>
      <c r="AC57" s="150">
        <f t="shared" si="74"/>
        <v>33</v>
      </c>
      <c r="AD57" s="150">
        <f t="shared" si="74"/>
        <v>28</v>
      </c>
      <c r="AE57" s="150">
        <f t="shared" si="74"/>
        <v>33</v>
      </c>
      <c r="AF57" s="150">
        <f t="shared" si="74"/>
        <v>24</v>
      </c>
      <c r="AG57" s="150">
        <f t="shared" si="74"/>
        <v>8</v>
      </c>
      <c r="AH57" s="150">
        <f t="shared" si="74"/>
        <v>8</v>
      </c>
      <c r="AI57" s="150">
        <f t="shared" si="74"/>
        <v>18</v>
      </c>
      <c r="AJ57" s="150">
        <f t="shared" si="74"/>
        <v>33</v>
      </c>
    </row>
    <row r="59" spans="1:112">
      <c r="B59" s="134" t="s">
        <v>195</v>
      </c>
    </row>
    <row r="60" spans="1:112">
      <c r="B60" s="151" t="s">
        <v>147</v>
      </c>
      <c r="C60" s="151"/>
      <c r="D60" s="152">
        <f t="shared" ref="D60:AJ60" si="75">D56/45</f>
        <v>0.66666666666666696</v>
      </c>
      <c r="E60" s="152">
        <f t="shared" si="75"/>
        <v>0.64444444444444404</v>
      </c>
      <c r="F60" s="152">
        <f t="shared" si="75"/>
        <v>0.6</v>
      </c>
      <c r="G60" s="152">
        <f t="shared" si="75"/>
        <v>0.51111111111111096</v>
      </c>
      <c r="H60" s="152">
        <f t="shared" si="75"/>
        <v>0.35555555555555601</v>
      </c>
      <c r="I60" s="152">
        <f t="shared" si="75"/>
        <v>0.71111111111111103</v>
      </c>
      <c r="J60" s="152">
        <f t="shared" si="75"/>
        <v>0.51111111111111096</v>
      </c>
      <c r="K60" s="152">
        <f t="shared" si="75"/>
        <v>0.266666666666667</v>
      </c>
      <c r="L60" s="152">
        <f t="shared" si="75"/>
        <v>0.8</v>
      </c>
      <c r="M60" s="152">
        <f t="shared" si="75"/>
        <v>0.8</v>
      </c>
      <c r="N60" s="152">
        <f t="shared" si="75"/>
        <v>0.31111111111111101</v>
      </c>
      <c r="O60" s="152">
        <f t="shared" si="75"/>
        <v>0.88888888888888895</v>
      </c>
      <c r="P60" s="152">
        <f t="shared" si="75"/>
        <v>0.95555555555555605</v>
      </c>
      <c r="Q60" s="152">
        <f t="shared" si="75"/>
        <v>8.8888888888888906E-2</v>
      </c>
      <c r="R60" s="152">
        <f t="shared" si="75"/>
        <v>0.44444444444444398</v>
      </c>
      <c r="S60" s="152">
        <f t="shared" si="75"/>
        <v>0.35555555555555601</v>
      </c>
      <c r="T60" s="152">
        <f t="shared" si="75"/>
        <v>0.64444444444444404</v>
      </c>
      <c r="U60" s="152">
        <f t="shared" si="75"/>
        <v>0.33333333333333298</v>
      </c>
      <c r="V60" s="152">
        <f t="shared" si="75"/>
        <v>0.844444444444444</v>
      </c>
      <c r="W60" s="152">
        <f t="shared" si="75"/>
        <v>0.82222222222222197</v>
      </c>
      <c r="X60" s="152">
        <f t="shared" si="75"/>
        <v>0.6</v>
      </c>
      <c r="Y60" s="152">
        <f t="shared" si="75"/>
        <v>0.95555555555555605</v>
      </c>
      <c r="Z60" s="152">
        <f t="shared" si="75"/>
        <v>0.2</v>
      </c>
      <c r="AA60" s="152">
        <f t="shared" si="75"/>
        <v>0.22222222222222199</v>
      </c>
      <c r="AB60" s="152">
        <f t="shared" si="75"/>
        <v>0.46666666666666701</v>
      </c>
      <c r="AC60" s="152">
        <f t="shared" si="75"/>
        <v>0.266666666666667</v>
      </c>
      <c r="AD60" s="152">
        <f t="shared" si="75"/>
        <v>0.37777777777777799</v>
      </c>
      <c r="AE60" s="152">
        <f t="shared" si="75"/>
        <v>0.266666666666667</v>
      </c>
      <c r="AF60" s="152">
        <f t="shared" si="75"/>
        <v>0.46666666666666701</v>
      </c>
      <c r="AG60" s="152">
        <f t="shared" si="75"/>
        <v>0.82222222222222197</v>
      </c>
      <c r="AH60" s="152">
        <f t="shared" si="75"/>
        <v>0.82222222222222197</v>
      </c>
      <c r="AI60" s="152">
        <f t="shared" si="75"/>
        <v>0.6</v>
      </c>
      <c r="AJ60" s="152">
        <f t="shared" si="75"/>
        <v>0.266666666666667</v>
      </c>
    </row>
    <row r="61" spans="1:112">
      <c r="B61" s="150" t="s">
        <v>148</v>
      </c>
      <c r="C61" s="150"/>
      <c r="D61" s="153">
        <f t="shared" ref="D61:AJ61" si="76">D57/45</f>
        <v>0.33333333333333298</v>
      </c>
      <c r="E61" s="153">
        <f t="shared" si="76"/>
        <v>0.35555555555555601</v>
      </c>
      <c r="F61" s="153">
        <f t="shared" si="76"/>
        <v>0.4</v>
      </c>
      <c r="G61" s="153">
        <f t="shared" si="76"/>
        <v>0.48888888888888898</v>
      </c>
      <c r="H61" s="153">
        <f t="shared" si="76"/>
        <v>0.64444444444444404</v>
      </c>
      <c r="I61" s="153">
        <f t="shared" si="76"/>
        <v>0.28888888888888897</v>
      </c>
      <c r="J61" s="153">
        <f t="shared" si="76"/>
        <v>0.48888888888888898</v>
      </c>
      <c r="K61" s="153">
        <f t="shared" si="76"/>
        <v>0.73333333333333295</v>
      </c>
      <c r="L61" s="153">
        <f t="shared" si="76"/>
        <v>0.2</v>
      </c>
      <c r="M61" s="153">
        <f t="shared" si="76"/>
        <v>0.2</v>
      </c>
      <c r="N61" s="153">
        <f t="shared" si="76"/>
        <v>0.68888888888888899</v>
      </c>
      <c r="O61" s="153">
        <f t="shared" si="76"/>
        <v>0.11111111111111099</v>
      </c>
      <c r="P61" s="153">
        <f t="shared" si="76"/>
        <v>4.4444444444444398E-2</v>
      </c>
      <c r="Q61" s="153">
        <f t="shared" si="76"/>
        <v>0.91111111111111098</v>
      </c>
      <c r="R61" s="153">
        <f t="shared" si="76"/>
        <v>0.55555555555555602</v>
      </c>
      <c r="S61" s="153">
        <f t="shared" si="76"/>
        <v>0.64444444444444404</v>
      </c>
      <c r="T61" s="153">
        <f t="shared" si="76"/>
        <v>0.35555555555555601</v>
      </c>
      <c r="U61" s="153">
        <f t="shared" si="76"/>
        <v>0.66666666666666696</v>
      </c>
      <c r="V61" s="153">
        <f t="shared" si="76"/>
        <v>0.155555555555556</v>
      </c>
      <c r="W61" s="153">
        <f t="shared" si="76"/>
        <v>0.17777777777777801</v>
      </c>
      <c r="X61" s="153">
        <f t="shared" si="76"/>
        <v>0.4</v>
      </c>
      <c r="Y61" s="153">
        <f t="shared" si="76"/>
        <v>4.4444444444444398E-2</v>
      </c>
      <c r="Z61" s="153">
        <f t="shared" si="76"/>
        <v>0.8</v>
      </c>
      <c r="AA61" s="153">
        <f t="shared" si="76"/>
        <v>0.77777777777777801</v>
      </c>
      <c r="AB61" s="153">
        <f t="shared" si="76"/>
        <v>0.53333333333333299</v>
      </c>
      <c r="AC61" s="153">
        <f t="shared" si="76"/>
        <v>0.73333333333333295</v>
      </c>
      <c r="AD61" s="153">
        <f t="shared" si="76"/>
        <v>0.62222222222222201</v>
      </c>
      <c r="AE61" s="153">
        <f t="shared" si="76"/>
        <v>0.73333333333333295</v>
      </c>
      <c r="AF61" s="153">
        <f t="shared" si="76"/>
        <v>0.53333333333333299</v>
      </c>
      <c r="AG61" s="153">
        <f t="shared" si="76"/>
        <v>0.17777777777777801</v>
      </c>
      <c r="AH61" s="153">
        <f t="shared" si="76"/>
        <v>0.17777777777777801</v>
      </c>
      <c r="AI61" s="153">
        <f t="shared" si="76"/>
        <v>0.4</v>
      </c>
      <c r="AJ61" s="153">
        <f t="shared" si="76"/>
        <v>0.73333333333333295</v>
      </c>
    </row>
  </sheetData>
  <sheetProtection algorithmName="SHA-512" hashValue="pBDiOwWuHMWkF8CButQ/VeYFl1amfMEuCNMme/m4zV7eqdTTLft5LPA/noOFW2l6HMYwY2vezo/e9jElUsPsQQ==" saltValue="QZBRD+vj85NN8gX+rodtIg==" spinCount="100000" sheet="1" objects="1" scenarios="1" selectLockedCells="1" selectUnlockedCells="1"/>
  <mergeCells count="99">
    <mergeCell ref="D1:I1"/>
    <mergeCell ref="J1:AJ1"/>
    <mergeCell ref="D2:N2"/>
    <mergeCell ref="O2:AJ2"/>
    <mergeCell ref="D3:G3"/>
    <mergeCell ref="H3:AJ3"/>
    <mergeCell ref="D4:AI4"/>
    <mergeCell ref="D5:J5"/>
    <mergeCell ref="K5:S5"/>
    <mergeCell ref="T5:Z5"/>
    <mergeCell ref="AA5:AF5"/>
    <mergeCell ref="AG5:AJ5"/>
    <mergeCell ref="AK5:AV5"/>
    <mergeCell ref="AW5:BD5"/>
    <mergeCell ref="BE5:BL5"/>
    <mergeCell ref="BM5:BR5"/>
    <mergeCell ref="BS5:BV5"/>
    <mergeCell ref="Y6:Y7"/>
    <mergeCell ref="Z6:Z7"/>
    <mergeCell ref="AK6:AK8"/>
    <mergeCell ref="AL6:AL8"/>
    <mergeCell ref="AM6:AM8"/>
    <mergeCell ref="AN6:AN8"/>
    <mergeCell ref="AO6:AO8"/>
    <mergeCell ref="AP6:AP8"/>
    <mergeCell ref="AQ6:AQ8"/>
    <mergeCell ref="AR6:AR8"/>
    <mergeCell ref="AS6:AS8"/>
    <mergeCell ref="AT6:AT8"/>
    <mergeCell ref="AU6:AU8"/>
    <mergeCell ref="AV6:AV8"/>
    <mergeCell ref="AW6:AW8"/>
    <mergeCell ref="AX6:AX8"/>
    <mergeCell ref="AY6:AY8"/>
    <mergeCell ref="AZ6:AZ8"/>
    <mergeCell ref="BA6:BA8"/>
    <mergeCell ref="BB6:BB8"/>
    <mergeCell ref="BC6:BC8"/>
    <mergeCell ref="BD6:BD8"/>
    <mergeCell ref="BE6:BE8"/>
    <mergeCell ref="BF6:BF8"/>
    <mergeCell ref="BG6:BG8"/>
    <mergeCell ref="BH6:BH8"/>
    <mergeCell ref="BI6:BI8"/>
    <mergeCell ref="BJ6:BJ8"/>
    <mergeCell ref="BK6:BK8"/>
    <mergeCell ref="BL6:BL8"/>
    <mergeCell ref="BM6:BM8"/>
    <mergeCell ref="BN6:BN8"/>
    <mergeCell ref="BO6:BO8"/>
    <mergeCell ref="BP6:BP8"/>
    <mergeCell ref="BQ6:BQ8"/>
    <mergeCell ref="BR6:BR8"/>
    <mergeCell ref="BS6:BS8"/>
    <mergeCell ref="BT6:BT8"/>
    <mergeCell ref="BU6:BU8"/>
    <mergeCell ref="BV6:BV8"/>
    <mergeCell ref="BW5:BW8"/>
    <mergeCell ref="BX5:BX8"/>
    <mergeCell ref="BY5:BY8"/>
    <mergeCell ref="BZ5:BZ8"/>
    <mergeCell ref="CA5:CA8"/>
    <mergeCell ref="CI5:CI8"/>
    <mergeCell ref="CJ5:CJ8"/>
    <mergeCell ref="CK5:CK8"/>
    <mergeCell ref="CB5:CB8"/>
    <mergeCell ref="CC5:CC8"/>
    <mergeCell ref="CD5:CD8"/>
    <mergeCell ref="CE5:CE8"/>
    <mergeCell ref="CF5:CF8"/>
    <mergeCell ref="AA6:AB7"/>
    <mergeCell ref="CQ5:CQ8"/>
    <mergeCell ref="CR5:CR8"/>
    <mergeCell ref="CS5:CS8"/>
    <mergeCell ref="CU5:CU8"/>
    <mergeCell ref="AC6:AD7"/>
    <mergeCell ref="AE6:AF7"/>
    <mergeCell ref="AG6:AH7"/>
    <mergeCell ref="AI6:AJ7"/>
    <mergeCell ref="CL5:CL8"/>
    <mergeCell ref="CM5:CM8"/>
    <mergeCell ref="CN5:CN8"/>
    <mergeCell ref="CO5:CO8"/>
    <mergeCell ref="CP5:CP8"/>
    <mergeCell ref="CG5:CG8"/>
    <mergeCell ref="CH5:CH8"/>
    <mergeCell ref="A6:C7"/>
    <mergeCell ref="K6:L7"/>
    <mergeCell ref="M6:N7"/>
    <mergeCell ref="O6:P7"/>
    <mergeCell ref="W6:X7"/>
    <mergeCell ref="Q6:S7"/>
    <mergeCell ref="T6:V7"/>
    <mergeCell ref="D6:D7"/>
    <mergeCell ref="G6:G7"/>
    <mergeCell ref="H6:H7"/>
    <mergeCell ref="I6:I7"/>
    <mergeCell ref="J6:J7"/>
    <mergeCell ref="E6:F7"/>
  </mergeCells>
  <conditionalFormatting sqref="AK9:BV53">
    <cfRule type="cellIs" dxfId="5" priority="3" operator="equal">
      <formula>"Logrado"</formula>
    </cfRule>
    <cfRule type="cellIs" dxfId="4" priority="4" operator="equal">
      <formula>"En proceso"</formula>
    </cfRule>
    <cfRule type="cellIs" dxfId="3" priority="5" operator="equal">
      <formula>"En Inicio"</formula>
    </cfRule>
  </conditionalFormatting>
  <printOptions horizontalCentered="1"/>
  <pageMargins left="0.5" right="0.48" top="0.35433070866141703" bottom="0.25" header="0.31496062992126" footer="0.23"/>
  <pageSetup paperSize="9" scale="62" orientation="landscape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B622923-2BEE-4646-8910-FF61373A7B27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14:cfRule type="iconSet" priority="2" id="{8C248EE5-B966-485B-9E5F-832749E62269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14:cfRule type="iconSet" priority="6" id="{9B35AB73-E243-40E8-9837-E97B1EB08E7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D9:AJ53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FF"/>
  </sheetPr>
  <dimension ref="A1:BS54"/>
  <sheetViews>
    <sheetView topLeftCell="BT4" workbookViewId="0">
      <selection activeCell="BS4" sqref="A1:BS1048576"/>
    </sheetView>
  </sheetViews>
  <sheetFormatPr baseColWidth="10" defaultColWidth="8" defaultRowHeight="15"/>
  <cols>
    <col min="1" max="1" width="4" style="134" hidden="1" customWidth="1"/>
    <col min="2" max="2" width="25.5" style="134" hidden="1" customWidth="1"/>
    <col min="3" max="3" width="3.75" style="134" hidden="1" customWidth="1"/>
    <col min="4" max="4" width="4.75" style="134" hidden="1" customWidth="1"/>
    <col min="5" max="5" width="6" style="134" hidden="1" customWidth="1"/>
    <col min="6" max="6" width="4.25" style="134" hidden="1" customWidth="1"/>
    <col min="7" max="23" width="4.125" style="134" hidden="1" customWidth="1"/>
    <col min="24" max="24" width="5" style="134" hidden="1" customWidth="1"/>
    <col min="25" max="25" width="4.125" style="134" hidden="1" customWidth="1"/>
    <col min="26" max="26" width="5.25" style="134" hidden="1" customWidth="1"/>
    <col min="27" max="27" width="4.125" style="134" hidden="1" customWidth="1"/>
    <col min="28" max="28" width="5" style="134" hidden="1" customWidth="1"/>
    <col min="29" max="35" width="4.125" style="134" hidden="1" customWidth="1"/>
    <col min="36" max="36" width="6" style="134" hidden="1" customWidth="1"/>
    <col min="37" max="37" width="5.125" style="134" hidden="1" customWidth="1"/>
    <col min="38" max="38" width="4.875" style="134" hidden="1" customWidth="1"/>
    <col min="39" max="40" width="5.125" style="134" hidden="1" customWidth="1"/>
    <col min="41" max="41" width="5" style="134" hidden="1" customWidth="1"/>
    <col min="42" max="42" width="4.5" style="134" hidden="1" customWidth="1"/>
    <col min="43" max="43" width="6.375" style="134" hidden="1" customWidth="1"/>
    <col min="44" max="44" width="5.25" style="134" hidden="1" customWidth="1"/>
    <col min="45" max="45" width="5.375" style="134" hidden="1" customWidth="1"/>
    <col min="46" max="46" width="5.125" style="134" hidden="1" customWidth="1"/>
    <col min="47" max="47" width="6.25" style="134" hidden="1" customWidth="1"/>
    <col min="48" max="48" width="5.125" style="134" hidden="1" customWidth="1"/>
    <col min="49" max="49" width="5.25" style="134" hidden="1" customWidth="1"/>
    <col min="50" max="50" width="5" style="134" hidden="1" customWidth="1"/>
    <col min="51" max="52" width="5.25" style="134" hidden="1" customWidth="1"/>
    <col min="53" max="53" width="4.875" style="134" hidden="1" customWidth="1"/>
    <col min="54" max="54" width="5.125" style="134" hidden="1" customWidth="1"/>
    <col min="55" max="56" width="4.375" style="134" hidden="1" customWidth="1"/>
    <col min="57" max="57" width="4.625" style="134" hidden="1" customWidth="1"/>
    <col min="58" max="58" width="4.25" style="134" hidden="1" customWidth="1"/>
    <col min="59" max="59" width="5" style="134" hidden="1" customWidth="1"/>
    <col min="60" max="60" width="4.75" style="134" hidden="1" customWidth="1"/>
    <col min="61" max="61" width="4" style="134" hidden="1" customWidth="1"/>
    <col min="62" max="62" width="4.25" style="134" hidden="1" customWidth="1"/>
    <col min="63" max="63" width="4.125" style="134" hidden="1" customWidth="1"/>
    <col min="64" max="65" width="4.875" style="134" hidden="1" customWidth="1"/>
    <col min="66" max="66" width="4.5" style="134" hidden="1" customWidth="1"/>
    <col min="67" max="67" width="4.25" style="134" hidden="1" customWidth="1"/>
    <col min="68" max="68" width="5" style="134" hidden="1" customWidth="1"/>
    <col min="69" max="69" width="5.5" style="134" hidden="1" customWidth="1"/>
    <col min="70" max="71" width="8" style="134" hidden="1" customWidth="1"/>
    <col min="72" max="16384" width="8" style="134"/>
  </cols>
  <sheetData>
    <row r="1" spans="1:69" ht="23.25">
      <c r="B1" s="135" t="s">
        <v>27</v>
      </c>
      <c r="C1" s="135"/>
      <c r="D1" s="384" t="s">
        <v>28</v>
      </c>
      <c r="E1" s="385"/>
      <c r="F1" s="385"/>
      <c r="G1" s="385"/>
      <c r="H1" s="385"/>
      <c r="I1" s="386"/>
      <c r="J1" s="387" t="s">
        <v>29</v>
      </c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</row>
    <row r="2" spans="1:69" ht="22.5" customHeight="1">
      <c r="B2" s="135" t="s">
        <v>30</v>
      </c>
      <c r="C2" s="135"/>
      <c r="D2" s="384" t="s">
        <v>31</v>
      </c>
      <c r="E2" s="385"/>
      <c r="F2" s="385"/>
      <c r="G2" s="385"/>
      <c r="H2" s="385"/>
      <c r="I2" s="385"/>
      <c r="J2" s="385"/>
      <c r="K2" s="385"/>
      <c r="L2" s="385"/>
      <c r="M2" s="385"/>
      <c r="N2" s="386"/>
      <c r="O2" s="389" t="s">
        <v>32</v>
      </c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</row>
    <row r="3" spans="1:69" ht="22.5" customHeight="1">
      <c r="B3" s="135" t="s">
        <v>33</v>
      </c>
      <c r="C3" s="135"/>
      <c r="D3" s="391" t="s">
        <v>34</v>
      </c>
      <c r="E3" s="392"/>
      <c r="F3" s="392"/>
      <c r="G3" s="393"/>
      <c r="H3" s="394" t="s">
        <v>35</v>
      </c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6"/>
    </row>
    <row r="4" spans="1:69" ht="23.25" customHeight="1">
      <c r="D4" s="372" t="s">
        <v>36</v>
      </c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4"/>
      <c r="AH4" s="374"/>
      <c r="AI4" s="375"/>
      <c r="AJ4" s="142"/>
    </row>
    <row r="5" spans="1:69" ht="20.25" customHeight="1">
      <c r="D5" s="376" t="s">
        <v>51</v>
      </c>
      <c r="E5" s="376"/>
      <c r="F5" s="376"/>
      <c r="G5" s="376"/>
      <c r="H5" s="376"/>
      <c r="I5" s="376"/>
      <c r="J5" s="376"/>
      <c r="K5" s="377" t="s">
        <v>52</v>
      </c>
      <c r="L5" s="377"/>
      <c r="M5" s="377"/>
      <c r="N5" s="377"/>
      <c r="O5" s="377"/>
      <c r="P5" s="377"/>
      <c r="Q5" s="377"/>
      <c r="R5" s="377"/>
      <c r="S5" s="377"/>
      <c r="T5" s="378" t="s">
        <v>53</v>
      </c>
      <c r="U5" s="378"/>
      <c r="V5" s="378"/>
      <c r="W5" s="378"/>
      <c r="X5" s="378"/>
      <c r="Y5" s="378"/>
      <c r="Z5" s="378"/>
      <c r="AA5" s="379" t="s">
        <v>54</v>
      </c>
      <c r="AB5" s="380"/>
      <c r="AC5" s="380"/>
      <c r="AD5" s="380"/>
      <c r="AE5" s="380"/>
      <c r="AF5" s="380"/>
      <c r="AG5" s="381" t="s">
        <v>55</v>
      </c>
      <c r="AH5" s="382"/>
      <c r="AI5" s="382"/>
      <c r="AJ5" s="383"/>
    </row>
    <row r="6" spans="1:69" ht="41.25" customHeight="1">
      <c r="A6" s="191" t="s">
        <v>64</v>
      </c>
      <c r="B6" s="192"/>
      <c r="C6" s="193"/>
      <c r="D6" s="349" t="s">
        <v>65</v>
      </c>
      <c r="E6" s="354" t="s">
        <v>66</v>
      </c>
      <c r="F6" s="355"/>
      <c r="G6" s="350" t="s">
        <v>4</v>
      </c>
      <c r="H6" s="340" t="s">
        <v>5</v>
      </c>
      <c r="I6" s="326" t="s">
        <v>6</v>
      </c>
      <c r="J6" s="352" t="s">
        <v>7</v>
      </c>
      <c r="K6" s="194" t="s">
        <v>57</v>
      </c>
      <c r="L6" s="195"/>
      <c r="M6" s="198" t="s">
        <v>67</v>
      </c>
      <c r="N6" s="199"/>
      <c r="O6" s="202" t="s">
        <v>10</v>
      </c>
      <c r="P6" s="203"/>
      <c r="Q6" s="225" t="s">
        <v>11</v>
      </c>
      <c r="R6" s="226"/>
      <c r="S6" s="227"/>
      <c r="T6" s="231" t="s">
        <v>12</v>
      </c>
      <c r="U6" s="232"/>
      <c r="V6" s="233"/>
      <c r="W6" s="206" t="s">
        <v>13</v>
      </c>
      <c r="X6" s="207"/>
      <c r="Y6" s="342" t="s">
        <v>14</v>
      </c>
      <c r="Z6" s="344" t="s">
        <v>15</v>
      </c>
      <c r="AA6" s="210" t="s">
        <v>16</v>
      </c>
      <c r="AB6" s="211"/>
      <c r="AC6" s="237" t="s">
        <v>17</v>
      </c>
      <c r="AD6" s="238"/>
      <c r="AE6" s="241" t="s">
        <v>18</v>
      </c>
      <c r="AF6" s="242"/>
      <c r="AG6" s="245" t="s">
        <v>68</v>
      </c>
      <c r="AH6" s="246"/>
      <c r="AI6" s="249" t="s">
        <v>69</v>
      </c>
      <c r="AJ6" s="249"/>
    </row>
    <row r="7" spans="1:69" ht="138" customHeight="1">
      <c r="A7" s="191"/>
      <c r="B7" s="192"/>
      <c r="C7" s="193"/>
      <c r="D7" s="348"/>
      <c r="E7" s="356"/>
      <c r="F7" s="357"/>
      <c r="G7" s="351"/>
      <c r="H7" s="341"/>
      <c r="I7" s="327"/>
      <c r="J7" s="353"/>
      <c r="K7" s="196"/>
      <c r="L7" s="197"/>
      <c r="M7" s="200"/>
      <c r="N7" s="201"/>
      <c r="O7" s="204"/>
      <c r="P7" s="205"/>
      <c r="Q7" s="228"/>
      <c r="R7" s="229"/>
      <c r="S7" s="230"/>
      <c r="T7" s="234"/>
      <c r="U7" s="235"/>
      <c r="V7" s="236"/>
      <c r="W7" s="208"/>
      <c r="X7" s="209"/>
      <c r="Y7" s="343"/>
      <c r="Z7" s="345"/>
      <c r="AA7" s="212"/>
      <c r="AB7" s="213"/>
      <c r="AC7" s="239"/>
      <c r="AD7" s="240"/>
      <c r="AE7" s="243"/>
      <c r="AF7" s="244"/>
      <c r="AG7" s="247"/>
      <c r="AH7" s="248"/>
      <c r="AI7" s="250"/>
      <c r="AJ7" s="250"/>
    </row>
    <row r="8" spans="1:69" ht="42.6" customHeight="1">
      <c r="A8" s="136" t="s">
        <v>108</v>
      </c>
      <c r="B8" s="137" t="s">
        <v>109</v>
      </c>
      <c r="C8" s="138"/>
      <c r="D8" s="72" t="s">
        <v>110</v>
      </c>
      <c r="E8" s="73" t="s">
        <v>111</v>
      </c>
      <c r="F8" s="74" t="s">
        <v>112</v>
      </c>
      <c r="G8" s="72" t="s">
        <v>113</v>
      </c>
      <c r="H8" s="75" t="s">
        <v>114</v>
      </c>
      <c r="I8" s="75" t="s">
        <v>115</v>
      </c>
      <c r="J8" s="75" t="s">
        <v>116</v>
      </c>
      <c r="K8" s="87" t="s">
        <v>117</v>
      </c>
      <c r="L8" s="87" t="s">
        <v>118</v>
      </c>
      <c r="M8" s="87" t="s">
        <v>119</v>
      </c>
      <c r="N8" s="87" t="s">
        <v>120</v>
      </c>
      <c r="O8" s="87" t="s">
        <v>121</v>
      </c>
      <c r="P8" s="87" t="s">
        <v>122</v>
      </c>
      <c r="Q8" s="87" t="s">
        <v>123</v>
      </c>
      <c r="R8" s="87" t="s">
        <v>124</v>
      </c>
      <c r="S8" s="87" t="s">
        <v>125</v>
      </c>
      <c r="T8" s="89" t="s">
        <v>126</v>
      </c>
      <c r="U8" s="90" t="s">
        <v>127</v>
      </c>
      <c r="V8" s="90" t="s">
        <v>128</v>
      </c>
      <c r="W8" s="90" t="s">
        <v>129</v>
      </c>
      <c r="X8" s="90" t="s">
        <v>130</v>
      </c>
      <c r="Y8" s="90" t="s">
        <v>131</v>
      </c>
      <c r="Z8" s="90" t="s">
        <v>132</v>
      </c>
      <c r="AA8" s="92" t="s">
        <v>133</v>
      </c>
      <c r="AB8" s="93" t="s">
        <v>134</v>
      </c>
      <c r="AC8" s="93" t="s">
        <v>135</v>
      </c>
      <c r="AD8" s="93" t="s">
        <v>136</v>
      </c>
      <c r="AE8" s="93" t="s">
        <v>137</v>
      </c>
      <c r="AF8" s="93" t="s">
        <v>138</v>
      </c>
      <c r="AG8" s="100" t="s">
        <v>139</v>
      </c>
      <c r="AH8" s="100" t="s">
        <v>140</v>
      </c>
      <c r="AI8" s="100" t="s">
        <v>141</v>
      </c>
      <c r="AJ8" s="101" t="s">
        <v>142</v>
      </c>
      <c r="AK8" s="72" t="s">
        <v>110</v>
      </c>
      <c r="AL8" s="73" t="s">
        <v>111</v>
      </c>
      <c r="AM8" s="74" t="s">
        <v>112</v>
      </c>
      <c r="AN8" s="72" t="s">
        <v>113</v>
      </c>
      <c r="AO8" s="75" t="s">
        <v>114</v>
      </c>
      <c r="AP8" s="75" t="s">
        <v>115</v>
      </c>
      <c r="AQ8" s="75" t="s">
        <v>116</v>
      </c>
      <c r="AR8" s="87" t="s">
        <v>117</v>
      </c>
      <c r="AS8" s="87" t="s">
        <v>118</v>
      </c>
      <c r="AT8" s="87" t="s">
        <v>119</v>
      </c>
      <c r="AU8" s="87" t="s">
        <v>120</v>
      </c>
      <c r="AV8" s="87" t="s">
        <v>121</v>
      </c>
      <c r="AW8" s="87" t="s">
        <v>122</v>
      </c>
      <c r="AX8" s="87" t="s">
        <v>123</v>
      </c>
      <c r="AY8" s="87" t="s">
        <v>124</v>
      </c>
      <c r="AZ8" s="87" t="s">
        <v>125</v>
      </c>
      <c r="BA8" s="89" t="s">
        <v>126</v>
      </c>
      <c r="BB8" s="90" t="s">
        <v>127</v>
      </c>
      <c r="BC8" s="90" t="s">
        <v>128</v>
      </c>
      <c r="BD8" s="90" t="s">
        <v>129</v>
      </c>
      <c r="BE8" s="90" t="s">
        <v>130</v>
      </c>
      <c r="BF8" s="90" t="s">
        <v>131</v>
      </c>
      <c r="BG8" s="90" t="s">
        <v>132</v>
      </c>
      <c r="BH8" s="92" t="s">
        <v>133</v>
      </c>
      <c r="BI8" s="93" t="s">
        <v>134</v>
      </c>
      <c r="BJ8" s="93" t="s">
        <v>135</v>
      </c>
      <c r="BK8" s="93" t="s">
        <v>136</v>
      </c>
      <c r="BL8" s="93" t="s">
        <v>137</v>
      </c>
      <c r="BM8" s="93" t="s">
        <v>138</v>
      </c>
      <c r="BN8" s="100" t="s">
        <v>139</v>
      </c>
      <c r="BO8" s="100" t="s">
        <v>140</v>
      </c>
      <c r="BP8" s="100" t="s">
        <v>141</v>
      </c>
      <c r="BQ8" s="101" t="s">
        <v>142</v>
      </c>
    </row>
    <row r="9" spans="1:69">
      <c r="A9" s="139">
        <v>1</v>
      </c>
      <c r="B9" s="144" t="s">
        <v>149</v>
      </c>
      <c r="C9" s="141" t="s">
        <v>25</v>
      </c>
      <c r="D9" s="78" t="s">
        <v>196</v>
      </c>
      <c r="E9" s="78" t="s">
        <v>197</v>
      </c>
      <c r="F9" s="78" t="s">
        <v>198</v>
      </c>
      <c r="G9" s="78" t="s">
        <v>199</v>
      </c>
      <c r="H9" s="78" t="s">
        <v>198</v>
      </c>
      <c r="I9" s="78" t="s">
        <v>199</v>
      </c>
      <c r="J9" s="78" t="s">
        <v>196</v>
      </c>
      <c r="K9" s="88" t="s">
        <v>199</v>
      </c>
      <c r="L9" s="88" t="s">
        <v>196</v>
      </c>
      <c r="M9" s="88" t="s">
        <v>196</v>
      </c>
      <c r="N9" s="88" t="s">
        <v>200</v>
      </c>
      <c r="O9" s="88" t="s">
        <v>198</v>
      </c>
      <c r="P9" s="88" t="s">
        <v>196</v>
      </c>
      <c r="Q9" s="88" t="s">
        <v>198</v>
      </c>
      <c r="R9" s="88" t="s">
        <v>197</v>
      </c>
      <c r="S9" s="88" t="s">
        <v>197</v>
      </c>
      <c r="T9" s="91" t="s">
        <v>197</v>
      </c>
      <c r="U9" s="91" t="s">
        <v>196</v>
      </c>
      <c r="V9" s="91" t="s">
        <v>198</v>
      </c>
      <c r="W9" s="91" t="s">
        <v>196</v>
      </c>
      <c r="X9" s="91" t="s">
        <v>197</v>
      </c>
      <c r="Y9" s="91" t="s">
        <v>196</v>
      </c>
      <c r="Z9" s="91" t="s">
        <v>198</v>
      </c>
      <c r="AA9" s="94" t="s">
        <v>198</v>
      </c>
      <c r="AB9" s="94" t="s">
        <v>198</v>
      </c>
      <c r="AC9" s="94" t="s">
        <v>197</v>
      </c>
      <c r="AD9" s="94" t="s">
        <v>196</v>
      </c>
      <c r="AE9" s="94" t="s">
        <v>197</v>
      </c>
      <c r="AF9" s="94" t="s">
        <v>197</v>
      </c>
      <c r="AG9" s="102" t="s">
        <v>196</v>
      </c>
      <c r="AH9" s="102" t="s">
        <v>199</v>
      </c>
      <c r="AI9" s="102" t="s">
        <v>199</v>
      </c>
      <c r="AJ9" s="102" t="s">
        <v>200</v>
      </c>
      <c r="AK9" s="134">
        <f t="shared" ref="AK9:AK53" si="0">IF(D9="C",1,0)</f>
        <v>1</v>
      </c>
      <c r="AL9" s="134">
        <f t="shared" ref="AL9:AL53" si="1">IF(E9="D",1,0)</f>
        <v>1</v>
      </c>
      <c r="AM9" s="134">
        <f t="shared" ref="AM9:AM53" si="2">IF(F9="B",1,0)</f>
        <v>1</v>
      </c>
      <c r="AN9" s="134">
        <f t="shared" ref="AN9:AN53" si="3">IF(G9="D",1,0)</f>
        <v>0</v>
      </c>
      <c r="AO9" s="134">
        <f t="shared" ref="AO9:AO53" si="4">IF(H9="D",1,0)</f>
        <v>0</v>
      </c>
      <c r="AP9" s="134">
        <f t="shared" ref="AP9:AP53" si="5">IF(I9="A",1,0)</f>
        <v>1</v>
      </c>
      <c r="AQ9" s="134">
        <f t="shared" ref="AQ9:AQ53" si="6">IF(J9="B",1,0)</f>
        <v>0</v>
      </c>
      <c r="AR9" s="134">
        <f t="shared" ref="AR9:AR53" si="7">IF(K9="E",1,0)</f>
        <v>0</v>
      </c>
      <c r="AS9" s="134">
        <f t="shared" ref="AS9:AS53" si="8">IF(L9="A",1,0)</f>
        <v>0</v>
      </c>
      <c r="AT9" s="134">
        <f t="shared" ref="AT9:AT53" si="9">IF(M9="C",1,0)</f>
        <v>1</v>
      </c>
      <c r="AU9" s="134">
        <f t="shared" ref="AU9:AU53" si="10">IF(N9="C",1,0)</f>
        <v>0</v>
      </c>
      <c r="AV9" s="134">
        <f t="shared" ref="AV9:AV53" si="11">IF(O9="B",1,0)</f>
        <v>1</v>
      </c>
      <c r="AW9" s="134">
        <f t="shared" ref="AW9:AW53" si="12">IF(P9="C",1,0)</f>
        <v>1</v>
      </c>
      <c r="AX9" s="134">
        <f t="shared" ref="AX9:AX53" si="13">IF(Q9="E",1,0)</f>
        <v>0</v>
      </c>
      <c r="AY9" s="134">
        <f t="shared" ref="AY9:AY53" si="14">IF(R9="C",1,0)</f>
        <v>0</v>
      </c>
      <c r="AZ9" s="134">
        <f t="shared" ref="AZ9:AZ53" si="15">IF(S9="E",1,0)</f>
        <v>0</v>
      </c>
      <c r="BA9" s="134">
        <f t="shared" ref="BA9:BA53" si="16">IF(T9="D",1,0)</f>
        <v>1</v>
      </c>
      <c r="BB9" s="134">
        <f t="shared" ref="BB9:BB53" si="17">IF(U9="D",1,0)</f>
        <v>0</v>
      </c>
      <c r="BC9" s="134">
        <f t="shared" ref="BC9:BC53" si="18">IF(V9="B",1,0)</f>
        <v>1</v>
      </c>
      <c r="BD9" s="134">
        <f t="shared" ref="BD9:BD53" si="19">IF(W9="D",1,0)</f>
        <v>0</v>
      </c>
      <c r="BE9" s="134">
        <f t="shared" ref="BE9:BE53" si="20">IF(X9="D",1,0)</f>
        <v>1</v>
      </c>
      <c r="BF9" s="134">
        <f t="shared" ref="BF9:BF53" si="21">IF(Y9="C",1,0)</f>
        <v>1</v>
      </c>
      <c r="BG9" s="134">
        <f t="shared" ref="BG9:BG53" si="22">IF(Z9="C",1,0)</f>
        <v>0</v>
      </c>
      <c r="BH9" s="134">
        <f t="shared" ref="BH9:BH53" si="23">IF(AA9="C",1,0)</f>
        <v>0</v>
      </c>
      <c r="BI9" s="134">
        <f t="shared" ref="BI9:BI53" si="24">IF(AB9="C",1,0)</f>
        <v>0</v>
      </c>
      <c r="BJ9" s="134">
        <f t="shared" ref="BJ9:BJ53" si="25">IF(AC9="B",1,0)</f>
        <v>0</v>
      </c>
      <c r="BK9" s="134">
        <f t="shared" ref="BK9:BK53" si="26">IF(AD9="C",1,0)</f>
        <v>1</v>
      </c>
      <c r="BL9" s="134">
        <f t="shared" ref="BL9:BL53" si="27">IF(AE9="D",1,0)</f>
        <v>1</v>
      </c>
      <c r="BM9" s="134">
        <f t="shared" ref="BM9:BM53" si="28">IF(AF9="D",1,0)</f>
        <v>1</v>
      </c>
      <c r="BN9" s="134">
        <f t="shared" ref="BN9:BN53" si="29">IF(AG9="C",1,0)</f>
        <v>1</v>
      </c>
      <c r="BO9" s="134">
        <f t="shared" ref="BO9:BO53" si="30">IF(AH9="C",1,0)</f>
        <v>0</v>
      </c>
      <c r="BP9" s="134">
        <f t="shared" ref="BP9:BP53" si="31">IF(AI9="C",1,0)</f>
        <v>0</v>
      </c>
      <c r="BQ9" s="134">
        <f t="shared" ref="BQ9:BQ53" si="32">IF(AJ9="A",1,0)</f>
        <v>0</v>
      </c>
    </row>
    <row r="10" spans="1:69">
      <c r="A10" s="139">
        <v>2</v>
      </c>
      <c r="B10" s="144" t="s">
        <v>150</v>
      </c>
      <c r="C10" s="141" t="s">
        <v>25</v>
      </c>
      <c r="D10" s="78" t="s">
        <v>196</v>
      </c>
      <c r="E10" s="78" t="s">
        <v>196</v>
      </c>
      <c r="F10" s="78" t="s">
        <v>198</v>
      </c>
      <c r="G10" s="78" t="s">
        <v>197</v>
      </c>
      <c r="H10" s="78" t="s">
        <v>197</v>
      </c>
      <c r="I10" s="78" t="s">
        <v>198</v>
      </c>
      <c r="J10" s="78" t="s">
        <v>198</v>
      </c>
      <c r="K10" s="88" t="s">
        <v>200</v>
      </c>
      <c r="L10" s="88" t="s">
        <v>199</v>
      </c>
      <c r="M10" s="88" t="s">
        <v>196</v>
      </c>
      <c r="N10" s="88" t="s">
        <v>196</v>
      </c>
      <c r="O10" s="88" t="s">
        <v>198</v>
      </c>
      <c r="P10" s="88" t="s">
        <v>196</v>
      </c>
      <c r="Q10" s="88" t="s">
        <v>199</v>
      </c>
      <c r="R10" s="88" t="s">
        <v>196</v>
      </c>
      <c r="S10" s="88" t="s">
        <v>196</v>
      </c>
      <c r="T10" s="91" t="s">
        <v>200</v>
      </c>
      <c r="U10" s="91" t="s">
        <v>197</v>
      </c>
      <c r="V10" s="91" t="s">
        <v>198</v>
      </c>
      <c r="W10" s="91" t="s">
        <v>197</v>
      </c>
      <c r="X10" s="91" t="s">
        <v>197</v>
      </c>
      <c r="Y10" s="91" t="s">
        <v>196</v>
      </c>
      <c r="Z10" s="91" t="s">
        <v>196</v>
      </c>
      <c r="AA10" s="94" t="s">
        <v>197</v>
      </c>
      <c r="AB10" s="94" t="s">
        <v>198</v>
      </c>
      <c r="AC10" s="94" t="s">
        <v>197</v>
      </c>
      <c r="AD10" s="94" t="s">
        <v>196</v>
      </c>
      <c r="AE10" s="94" t="s">
        <v>198</v>
      </c>
      <c r="AF10" s="94"/>
      <c r="AG10" s="102" t="s">
        <v>196</v>
      </c>
      <c r="AH10" s="102" t="s">
        <v>196</v>
      </c>
      <c r="AI10" s="102" t="s">
        <v>198</v>
      </c>
      <c r="AJ10" s="102" t="s">
        <v>196</v>
      </c>
      <c r="AK10" s="134">
        <f t="shared" si="0"/>
        <v>1</v>
      </c>
      <c r="AL10" s="134">
        <f t="shared" si="1"/>
        <v>0</v>
      </c>
      <c r="AM10" s="134">
        <f t="shared" si="2"/>
        <v>1</v>
      </c>
      <c r="AN10" s="134">
        <f t="shared" si="3"/>
        <v>1</v>
      </c>
      <c r="AO10" s="134">
        <f t="shared" si="4"/>
        <v>1</v>
      </c>
      <c r="AP10" s="134">
        <f t="shared" si="5"/>
        <v>0</v>
      </c>
      <c r="AQ10" s="134">
        <f t="shared" si="6"/>
        <v>1</v>
      </c>
      <c r="AR10" s="134">
        <f t="shared" si="7"/>
        <v>1</v>
      </c>
      <c r="AS10" s="134">
        <f t="shared" si="8"/>
        <v>1</v>
      </c>
      <c r="AT10" s="134">
        <f t="shared" si="9"/>
        <v>1</v>
      </c>
      <c r="AU10" s="134">
        <f t="shared" si="10"/>
        <v>1</v>
      </c>
      <c r="AV10" s="134">
        <f t="shared" si="11"/>
        <v>1</v>
      </c>
      <c r="AW10" s="134">
        <f t="shared" si="12"/>
        <v>1</v>
      </c>
      <c r="AX10" s="134">
        <f t="shared" si="13"/>
        <v>0</v>
      </c>
      <c r="AY10" s="134">
        <f t="shared" si="14"/>
        <v>1</v>
      </c>
      <c r="AZ10" s="134">
        <f t="shared" si="15"/>
        <v>0</v>
      </c>
      <c r="BA10" s="134">
        <f t="shared" si="16"/>
        <v>0</v>
      </c>
      <c r="BB10" s="134">
        <f t="shared" si="17"/>
        <v>1</v>
      </c>
      <c r="BC10" s="134">
        <f t="shared" si="18"/>
        <v>1</v>
      </c>
      <c r="BD10" s="134">
        <f t="shared" si="19"/>
        <v>1</v>
      </c>
      <c r="BE10" s="134">
        <f t="shared" si="20"/>
        <v>1</v>
      </c>
      <c r="BF10" s="134">
        <f t="shared" si="21"/>
        <v>1</v>
      </c>
      <c r="BG10" s="134">
        <f t="shared" si="22"/>
        <v>1</v>
      </c>
      <c r="BH10" s="134">
        <f t="shared" si="23"/>
        <v>0</v>
      </c>
      <c r="BI10" s="134">
        <f t="shared" si="24"/>
        <v>0</v>
      </c>
      <c r="BJ10" s="134">
        <f t="shared" si="25"/>
        <v>0</v>
      </c>
      <c r="BK10" s="134">
        <f t="shared" si="26"/>
        <v>1</v>
      </c>
      <c r="BL10" s="134">
        <f t="shared" si="27"/>
        <v>0</v>
      </c>
      <c r="BM10" s="134">
        <f t="shared" si="28"/>
        <v>0</v>
      </c>
      <c r="BN10" s="134">
        <f t="shared" si="29"/>
        <v>1</v>
      </c>
      <c r="BO10" s="134">
        <f t="shared" si="30"/>
        <v>1</v>
      </c>
      <c r="BP10" s="134">
        <f t="shared" si="31"/>
        <v>0</v>
      </c>
      <c r="BQ10" s="134">
        <f t="shared" si="32"/>
        <v>0</v>
      </c>
    </row>
    <row r="11" spans="1:69">
      <c r="A11" s="139">
        <v>3</v>
      </c>
      <c r="B11" s="144" t="s">
        <v>151</v>
      </c>
      <c r="C11" s="141" t="s">
        <v>25</v>
      </c>
      <c r="D11" s="78" t="s">
        <v>196</v>
      </c>
      <c r="E11" s="78" t="s">
        <v>197</v>
      </c>
      <c r="F11" s="78" t="s">
        <v>196</v>
      </c>
      <c r="G11" s="78" t="s">
        <v>197</v>
      </c>
      <c r="H11" s="78" t="s">
        <v>198</v>
      </c>
      <c r="I11" s="78" t="s">
        <v>199</v>
      </c>
      <c r="J11" s="78" t="s">
        <v>196</v>
      </c>
      <c r="K11" s="88" t="s">
        <v>197</v>
      </c>
      <c r="L11" s="88" t="s">
        <v>199</v>
      </c>
      <c r="M11" s="88" t="s">
        <v>196</v>
      </c>
      <c r="N11" s="88" t="s">
        <v>197</v>
      </c>
      <c r="O11" s="88" t="s">
        <v>198</v>
      </c>
      <c r="P11" s="88" t="s">
        <v>196</v>
      </c>
      <c r="Q11" s="88" t="s">
        <v>198</v>
      </c>
      <c r="R11" s="88" t="s">
        <v>196</v>
      </c>
      <c r="S11" s="88" t="s">
        <v>196</v>
      </c>
      <c r="T11" s="91" t="s">
        <v>198</v>
      </c>
      <c r="U11" s="91" t="s">
        <v>196</v>
      </c>
      <c r="V11" s="91" t="s">
        <v>198</v>
      </c>
      <c r="W11" s="91" t="s">
        <v>197</v>
      </c>
      <c r="X11" s="91" t="s">
        <v>197</v>
      </c>
      <c r="Y11" s="91" t="s">
        <v>196</v>
      </c>
      <c r="Z11" s="91" t="s">
        <v>199</v>
      </c>
      <c r="AA11" s="94" t="s">
        <v>196</v>
      </c>
      <c r="AB11" s="94" t="s">
        <v>196</v>
      </c>
      <c r="AC11" s="94" t="s">
        <v>197</v>
      </c>
      <c r="AD11" s="94" t="s">
        <v>198</v>
      </c>
      <c r="AE11" s="94" t="s">
        <v>199</v>
      </c>
      <c r="AF11" s="94" t="s">
        <v>198</v>
      </c>
      <c r="AG11" s="102" t="s">
        <v>196</v>
      </c>
      <c r="AH11" s="102" t="s">
        <v>196</v>
      </c>
      <c r="AI11" s="102" t="s">
        <v>196</v>
      </c>
      <c r="AJ11" s="102" t="s">
        <v>197</v>
      </c>
      <c r="AK11" s="134">
        <f t="shared" si="0"/>
        <v>1</v>
      </c>
      <c r="AL11" s="134">
        <f t="shared" si="1"/>
        <v>1</v>
      </c>
      <c r="AM11" s="134">
        <f t="shared" si="2"/>
        <v>0</v>
      </c>
      <c r="AN11" s="134">
        <f t="shared" si="3"/>
        <v>1</v>
      </c>
      <c r="AO11" s="134">
        <f t="shared" si="4"/>
        <v>0</v>
      </c>
      <c r="AP11" s="134">
        <f t="shared" si="5"/>
        <v>1</v>
      </c>
      <c r="AQ11" s="134">
        <f t="shared" si="6"/>
        <v>0</v>
      </c>
      <c r="AR11" s="134">
        <f t="shared" si="7"/>
        <v>0</v>
      </c>
      <c r="AS11" s="134">
        <f t="shared" si="8"/>
        <v>1</v>
      </c>
      <c r="AT11" s="134">
        <f t="shared" si="9"/>
        <v>1</v>
      </c>
      <c r="AU11" s="134">
        <f t="shared" si="10"/>
        <v>0</v>
      </c>
      <c r="AV11" s="134">
        <f t="shared" si="11"/>
        <v>1</v>
      </c>
      <c r="AW11" s="134">
        <f t="shared" si="12"/>
        <v>1</v>
      </c>
      <c r="AX11" s="134">
        <f t="shared" si="13"/>
        <v>0</v>
      </c>
      <c r="AY11" s="134">
        <f t="shared" si="14"/>
        <v>1</v>
      </c>
      <c r="AZ11" s="134">
        <f t="shared" si="15"/>
        <v>0</v>
      </c>
      <c r="BA11" s="134">
        <f t="shared" si="16"/>
        <v>0</v>
      </c>
      <c r="BB11" s="134">
        <f t="shared" si="17"/>
        <v>0</v>
      </c>
      <c r="BC11" s="134">
        <f t="shared" si="18"/>
        <v>1</v>
      </c>
      <c r="BD11" s="134">
        <f t="shared" si="19"/>
        <v>1</v>
      </c>
      <c r="BE11" s="134">
        <f t="shared" si="20"/>
        <v>1</v>
      </c>
      <c r="BF11" s="134">
        <f t="shared" si="21"/>
        <v>1</v>
      </c>
      <c r="BG11" s="134">
        <f t="shared" si="22"/>
        <v>0</v>
      </c>
      <c r="BH11" s="134">
        <f t="shared" si="23"/>
        <v>1</v>
      </c>
      <c r="BI11" s="134">
        <f t="shared" si="24"/>
        <v>1</v>
      </c>
      <c r="BJ11" s="134">
        <f t="shared" si="25"/>
        <v>0</v>
      </c>
      <c r="BK11" s="134">
        <f t="shared" si="26"/>
        <v>0</v>
      </c>
      <c r="BL11" s="134">
        <f t="shared" si="27"/>
        <v>0</v>
      </c>
      <c r="BM11" s="134">
        <f t="shared" si="28"/>
        <v>0</v>
      </c>
      <c r="BN11" s="134">
        <f t="shared" si="29"/>
        <v>1</v>
      </c>
      <c r="BO11" s="134">
        <f t="shared" si="30"/>
        <v>1</v>
      </c>
      <c r="BP11" s="134">
        <f t="shared" si="31"/>
        <v>1</v>
      </c>
      <c r="BQ11" s="134">
        <f t="shared" si="32"/>
        <v>0</v>
      </c>
    </row>
    <row r="12" spans="1:69">
      <c r="A12" s="139">
        <v>4</v>
      </c>
      <c r="B12" s="144" t="s">
        <v>152</v>
      </c>
      <c r="C12" s="141" t="s">
        <v>25</v>
      </c>
      <c r="D12" s="78" t="s">
        <v>196</v>
      </c>
      <c r="E12" s="78" t="s">
        <v>197</v>
      </c>
      <c r="F12" s="78" t="s">
        <v>198</v>
      </c>
      <c r="G12" s="78" t="s">
        <v>198</v>
      </c>
      <c r="H12" s="78" t="s">
        <v>196</v>
      </c>
      <c r="I12" s="78" t="s">
        <v>199</v>
      </c>
      <c r="J12" s="78" t="s">
        <v>198</v>
      </c>
      <c r="K12" s="88" t="s">
        <v>196</v>
      </c>
      <c r="L12" s="88" t="s">
        <v>199</v>
      </c>
      <c r="M12" s="88" t="s">
        <v>196</v>
      </c>
      <c r="N12" s="88" t="s">
        <v>197</v>
      </c>
      <c r="O12" s="88" t="s">
        <v>198</v>
      </c>
      <c r="P12" s="88" t="s">
        <v>200</v>
      </c>
      <c r="Q12" s="88" t="s">
        <v>197</v>
      </c>
      <c r="R12" s="88" t="s">
        <v>196</v>
      </c>
      <c r="S12" s="88" t="s">
        <v>200</v>
      </c>
      <c r="T12" s="91" t="s">
        <v>197</v>
      </c>
      <c r="U12" s="91" t="s">
        <v>197</v>
      </c>
      <c r="V12" s="91" t="s">
        <v>198</v>
      </c>
      <c r="W12" s="91" t="s">
        <v>197</v>
      </c>
      <c r="X12" s="91" t="s">
        <v>197</v>
      </c>
      <c r="Y12" s="91" t="s">
        <v>196</v>
      </c>
      <c r="Z12" s="91" t="s">
        <v>196</v>
      </c>
      <c r="AA12" s="94" t="s">
        <v>196</v>
      </c>
      <c r="AB12" s="94" t="s">
        <v>198</v>
      </c>
      <c r="AC12" s="94" t="s">
        <v>197</v>
      </c>
      <c r="AD12" s="94" t="s">
        <v>196</v>
      </c>
      <c r="AE12" s="94" t="s">
        <v>198</v>
      </c>
      <c r="AF12" s="94" t="s">
        <v>200</v>
      </c>
      <c r="AG12" s="102" t="s">
        <v>196</v>
      </c>
      <c r="AH12" s="102" t="s">
        <v>196</v>
      </c>
      <c r="AI12" s="102" t="s">
        <v>198</v>
      </c>
      <c r="AJ12" s="102" t="s">
        <v>200</v>
      </c>
      <c r="AK12" s="134">
        <f t="shared" si="0"/>
        <v>1</v>
      </c>
      <c r="AL12" s="134">
        <f t="shared" si="1"/>
        <v>1</v>
      </c>
      <c r="AM12" s="134">
        <f t="shared" si="2"/>
        <v>1</v>
      </c>
      <c r="AN12" s="134">
        <f t="shared" si="3"/>
        <v>0</v>
      </c>
      <c r="AO12" s="134">
        <f t="shared" si="4"/>
        <v>0</v>
      </c>
      <c r="AP12" s="134">
        <f t="shared" si="5"/>
        <v>1</v>
      </c>
      <c r="AQ12" s="134">
        <f t="shared" si="6"/>
        <v>1</v>
      </c>
      <c r="AR12" s="134">
        <f t="shared" si="7"/>
        <v>0</v>
      </c>
      <c r="AS12" s="134">
        <f t="shared" si="8"/>
        <v>1</v>
      </c>
      <c r="AT12" s="134">
        <f t="shared" si="9"/>
        <v>1</v>
      </c>
      <c r="AU12" s="134">
        <f t="shared" si="10"/>
        <v>0</v>
      </c>
      <c r="AV12" s="134">
        <f t="shared" si="11"/>
        <v>1</v>
      </c>
      <c r="AW12" s="134">
        <f t="shared" si="12"/>
        <v>0</v>
      </c>
      <c r="AX12" s="134">
        <f t="shared" si="13"/>
        <v>0</v>
      </c>
      <c r="AY12" s="134">
        <f t="shared" si="14"/>
        <v>1</v>
      </c>
      <c r="AZ12" s="134">
        <f t="shared" si="15"/>
        <v>1</v>
      </c>
      <c r="BA12" s="134">
        <f t="shared" si="16"/>
        <v>1</v>
      </c>
      <c r="BB12" s="134">
        <f t="shared" si="17"/>
        <v>1</v>
      </c>
      <c r="BC12" s="134">
        <f t="shared" si="18"/>
        <v>1</v>
      </c>
      <c r="BD12" s="134">
        <f t="shared" si="19"/>
        <v>1</v>
      </c>
      <c r="BE12" s="134">
        <f t="shared" si="20"/>
        <v>1</v>
      </c>
      <c r="BF12" s="134">
        <f t="shared" si="21"/>
        <v>1</v>
      </c>
      <c r="BG12" s="134">
        <f t="shared" si="22"/>
        <v>1</v>
      </c>
      <c r="BH12" s="134">
        <f t="shared" si="23"/>
        <v>1</v>
      </c>
      <c r="BI12" s="134">
        <f t="shared" si="24"/>
        <v>0</v>
      </c>
      <c r="BJ12" s="134">
        <f t="shared" si="25"/>
        <v>0</v>
      </c>
      <c r="BK12" s="134">
        <f t="shared" si="26"/>
        <v>1</v>
      </c>
      <c r="BL12" s="134">
        <f t="shared" si="27"/>
        <v>0</v>
      </c>
      <c r="BM12" s="134">
        <f t="shared" si="28"/>
        <v>0</v>
      </c>
      <c r="BN12" s="134">
        <f t="shared" si="29"/>
        <v>1</v>
      </c>
      <c r="BO12" s="134">
        <f t="shared" si="30"/>
        <v>1</v>
      </c>
      <c r="BP12" s="134">
        <f t="shared" si="31"/>
        <v>0</v>
      </c>
      <c r="BQ12" s="134">
        <f t="shared" si="32"/>
        <v>0</v>
      </c>
    </row>
    <row r="13" spans="1:69">
      <c r="A13" s="139">
        <v>5</v>
      </c>
      <c r="B13" s="144" t="s">
        <v>153</v>
      </c>
      <c r="C13" s="141" t="s">
        <v>25</v>
      </c>
      <c r="D13" s="78" t="s">
        <v>198</v>
      </c>
      <c r="E13" s="78" t="s">
        <v>199</v>
      </c>
      <c r="F13" s="78" t="s">
        <v>197</v>
      </c>
      <c r="G13" s="78"/>
      <c r="H13" s="78" t="s">
        <v>197</v>
      </c>
      <c r="I13" s="78" t="s">
        <v>199</v>
      </c>
      <c r="J13" s="78" t="s">
        <v>196</v>
      </c>
      <c r="K13" s="88" t="s">
        <v>199</v>
      </c>
      <c r="L13" s="88" t="s">
        <v>198</v>
      </c>
      <c r="M13" s="88" t="s">
        <v>196</v>
      </c>
      <c r="N13" s="88" t="s">
        <v>199</v>
      </c>
      <c r="O13" s="88" t="s">
        <v>198</v>
      </c>
      <c r="P13" s="88" t="s">
        <v>196</v>
      </c>
      <c r="Q13" s="88" t="s">
        <v>198</v>
      </c>
      <c r="R13" s="88" t="s">
        <v>199</v>
      </c>
      <c r="S13" s="88" t="s">
        <v>200</v>
      </c>
      <c r="T13" s="91" t="s">
        <v>196</v>
      </c>
      <c r="U13" s="91" t="s">
        <v>200</v>
      </c>
      <c r="V13" s="91" t="s">
        <v>198</v>
      </c>
      <c r="W13" s="91" t="s">
        <v>197</v>
      </c>
      <c r="X13" s="91" t="s">
        <v>199</v>
      </c>
      <c r="Y13" s="91" t="s">
        <v>196</v>
      </c>
      <c r="Z13" s="91" t="s">
        <v>199</v>
      </c>
      <c r="AA13" s="94" t="s">
        <v>199</v>
      </c>
      <c r="AB13" s="94" t="s">
        <v>198</v>
      </c>
      <c r="AC13" s="94" t="s">
        <v>197</v>
      </c>
      <c r="AD13" s="94" t="s">
        <v>200</v>
      </c>
      <c r="AE13" s="94" t="s">
        <v>199</v>
      </c>
      <c r="AF13" s="94" t="s">
        <v>196</v>
      </c>
      <c r="AG13" s="102" t="s">
        <v>196</v>
      </c>
      <c r="AH13" s="102" t="s">
        <v>200</v>
      </c>
      <c r="AI13" s="102" t="s">
        <v>196</v>
      </c>
      <c r="AJ13" s="102" t="s">
        <v>196</v>
      </c>
      <c r="AK13" s="134">
        <f t="shared" si="0"/>
        <v>0</v>
      </c>
      <c r="AL13" s="134">
        <f t="shared" si="1"/>
        <v>0</v>
      </c>
      <c r="AM13" s="134">
        <f t="shared" si="2"/>
        <v>0</v>
      </c>
      <c r="AN13" s="134">
        <f t="shared" si="3"/>
        <v>0</v>
      </c>
      <c r="AO13" s="134">
        <f t="shared" si="4"/>
        <v>1</v>
      </c>
      <c r="AP13" s="134">
        <f t="shared" si="5"/>
        <v>1</v>
      </c>
      <c r="AQ13" s="134">
        <f t="shared" si="6"/>
        <v>0</v>
      </c>
      <c r="AR13" s="134">
        <f t="shared" si="7"/>
        <v>0</v>
      </c>
      <c r="AS13" s="134">
        <f t="shared" si="8"/>
        <v>0</v>
      </c>
      <c r="AT13" s="134">
        <f t="shared" si="9"/>
        <v>1</v>
      </c>
      <c r="AU13" s="134">
        <f t="shared" si="10"/>
        <v>0</v>
      </c>
      <c r="AV13" s="134">
        <f t="shared" si="11"/>
        <v>1</v>
      </c>
      <c r="AW13" s="134">
        <f t="shared" si="12"/>
        <v>1</v>
      </c>
      <c r="AX13" s="134">
        <f t="shared" si="13"/>
        <v>0</v>
      </c>
      <c r="AY13" s="134">
        <f t="shared" si="14"/>
        <v>0</v>
      </c>
      <c r="AZ13" s="134">
        <f t="shared" si="15"/>
        <v>1</v>
      </c>
      <c r="BA13" s="134">
        <f t="shared" si="16"/>
        <v>0</v>
      </c>
      <c r="BB13" s="134">
        <f t="shared" si="17"/>
        <v>0</v>
      </c>
      <c r="BC13" s="134">
        <f t="shared" si="18"/>
        <v>1</v>
      </c>
      <c r="BD13" s="134">
        <f t="shared" si="19"/>
        <v>1</v>
      </c>
      <c r="BE13" s="134">
        <f t="shared" si="20"/>
        <v>0</v>
      </c>
      <c r="BF13" s="134">
        <f t="shared" si="21"/>
        <v>1</v>
      </c>
      <c r="BG13" s="134">
        <f t="shared" si="22"/>
        <v>0</v>
      </c>
      <c r="BH13" s="134">
        <f t="shared" si="23"/>
        <v>0</v>
      </c>
      <c r="BI13" s="134">
        <f t="shared" si="24"/>
        <v>0</v>
      </c>
      <c r="BJ13" s="134">
        <f t="shared" si="25"/>
        <v>0</v>
      </c>
      <c r="BK13" s="134">
        <f t="shared" si="26"/>
        <v>0</v>
      </c>
      <c r="BL13" s="134">
        <f t="shared" si="27"/>
        <v>0</v>
      </c>
      <c r="BM13" s="134">
        <f t="shared" si="28"/>
        <v>0</v>
      </c>
      <c r="BN13" s="134">
        <f t="shared" si="29"/>
        <v>1</v>
      </c>
      <c r="BO13" s="134">
        <f t="shared" si="30"/>
        <v>0</v>
      </c>
      <c r="BP13" s="134">
        <f t="shared" si="31"/>
        <v>1</v>
      </c>
      <c r="BQ13" s="134">
        <f t="shared" si="32"/>
        <v>0</v>
      </c>
    </row>
    <row r="14" spans="1:69">
      <c r="A14" s="139">
        <v>6</v>
      </c>
      <c r="B14" s="144" t="s">
        <v>154</v>
      </c>
      <c r="C14" s="141" t="s">
        <v>25</v>
      </c>
      <c r="D14" s="78" t="s">
        <v>198</v>
      </c>
      <c r="E14" s="78" t="s">
        <v>197</v>
      </c>
      <c r="F14" s="78" t="s">
        <v>198</v>
      </c>
      <c r="G14" s="78" t="s">
        <v>197</v>
      </c>
      <c r="H14" s="78" t="s">
        <v>196</v>
      </c>
      <c r="I14" s="78" t="s">
        <v>199</v>
      </c>
      <c r="J14" s="78" t="s">
        <v>200</v>
      </c>
      <c r="K14" s="88" t="s">
        <v>198</v>
      </c>
      <c r="L14" s="88" t="s">
        <v>199</v>
      </c>
      <c r="M14" s="88" t="s">
        <v>196</v>
      </c>
      <c r="N14" s="88" t="s">
        <v>197</v>
      </c>
      <c r="O14" s="88" t="s">
        <v>198</v>
      </c>
      <c r="P14" s="88" t="s">
        <v>196</v>
      </c>
      <c r="Q14" s="88" t="s">
        <v>199</v>
      </c>
      <c r="R14" s="88" t="s">
        <v>199</v>
      </c>
      <c r="S14" s="88" t="s">
        <v>197</v>
      </c>
      <c r="T14" s="91" t="s">
        <v>197</v>
      </c>
      <c r="U14" s="91" t="s">
        <v>197</v>
      </c>
      <c r="V14" s="91" t="s">
        <v>199</v>
      </c>
      <c r="W14" s="91" t="s">
        <v>197</v>
      </c>
      <c r="X14" s="91" t="s">
        <v>197</v>
      </c>
      <c r="Y14" s="91" t="s">
        <v>196</v>
      </c>
      <c r="Z14" s="91" t="s">
        <v>198</v>
      </c>
      <c r="AA14" s="94" t="s">
        <v>199</v>
      </c>
      <c r="AB14" s="94" t="s">
        <v>197</v>
      </c>
      <c r="AC14" s="94" t="s">
        <v>197</v>
      </c>
      <c r="AD14" s="94" t="s">
        <v>200</v>
      </c>
      <c r="AE14" s="94" t="s">
        <v>198</v>
      </c>
      <c r="AF14" s="94" t="s">
        <v>197</v>
      </c>
      <c r="AG14" s="102" t="s">
        <v>196</v>
      </c>
      <c r="AH14" s="102" t="s">
        <v>196</v>
      </c>
      <c r="AI14" s="102" t="s">
        <v>196</v>
      </c>
      <c r="AJ14" s="102" t="s">
        <v>199</v>
      </c>
      <c r="AK14" s="134">
        <f t="shared" si="0"/>
        <v>0</v>
      </c>
      <c r="AL14" s="134">
        <f t="shared" si="1"/>
        <v>1</v>
      </c>
      <c r="AM14" s="134">
        <f t="shared" si="2"/>
        <v>1</v>
      </c>
      <c r="AN14" s="134">
        <f t="shared" si="3"/>
        <v>1</v>
      </c>
      <c r="AO14" s="134">
        <f t="shared" si="4"/>
        <v>0</v>
      </c>
      <c r="AP14" s="134">
        <f t="shared" si="5"/>
        <v>1</v>
      </c>
      <c r="AQ14" s="134">
        <f t="shared" si="6"/>
        <v>0</v>
      </c>
      <c r="AR14" s="134">
        <f t="shared" si="7"/>
        <v>0</v>
      </c>
      <c r="AS14" s="134">
        <f t="shared" si="8"/>
        <v>1</v>
      </c>
      <c r="AT14" s="134">
        <f t="shared" si="9"/>
        <v>1</v>
      </c>
      <c r="AU14" s="134">
        <f t="shared" si="10"/>
        <v>0</v>
      </c>
      <c r="AV14" s="134">
        <f t="shared" si="11"/>
        <v>1</v>
      </c>
      <c r="AW14" s="134">
        <f t="shared" si="12"/>
        <v>1</v>
      </c>
      <c r="AX14" s="134">
        <f t="shared" si="13"/>
        <v>0</v>
      </c>
      <c r="AY14" s="134">
        <f t="shared" si="14"/>
        <v>0</v>
      </c>
      <c r="AZ14" s="134">
        <f t="shared" si="15"/>
        <v>0</v>
      </c>
      <c r="BA14" s="134">
        <f t="shared" si="16"/>
        <v>1</v>
      </c>
      <c r="BB14" s="134">
        <f t="shared" si="17"/>
        <v>1</v>
      </c>
      <c r="BC14" s="134">
        <f t="shared" si="18"/>
        <v>0</v>
      </c>
      <c r="BD14" s="134">
        <f t="shared" si="19"/>
        <v>1</v>
      </c>
      <c r="BE14" s="134">
        <f t="shared" si="20"/>
        <v>1</v>
      </c>
      <c r="BF14" s="134">
        <f t="shared" si="21"/>
        <v>1</v>
      </c>
      <c r="BG14" s="134">
        <f t="shared" si="22"/>
        <v>0</v>
      </c>
      <c r="BH14" s="134">
        <f t="shared" si="23"/>
        <v>0</v>
      </c>
      <c r="BI14" s="134">
        <f t="shared" si="24"/>
        <v>0</v>
      </c>
      <c r="BJ14" s="134">
        <f t="shared" si="25"/>
        <v>0</v>
      </c>
      <c r="BK14" s="134">
        <f t="shared" si="26"/>
        <v>0</v>
      </c>
      <c r="BL14" s="134">
        <f t="shared" si="27"/>
        <v>0</v>
      </c>
      <c r="BM14" s="134">
        <f t="shared" si="28"/>
        <v>1</v>
      </c>
      <c r="BN14" s="134">
        <f t="shared" si="29"/>
        <v>1</v>
      </c>
      <c r="BO14" s="134">
        <f t="shared" si="30"/>
        <v>1</v>
      </c>
      <c r="BP14" s="134">
        <f t="shared" si="31"/>
        <v>1</v>
      </c>
      <c r="BQ14" s="134">
        <f t="shared" si="32"/>
        <v>1</v>
      </c>
    </row>
    <row r="15" spans="1:69">
      <c r="A15" s="139">
        <v>7</v>
      </c>
      <c r="B15" s="144" t="s">
        <v>155</v>
      </c>
      <c r="C15" s="141" t="s">
        <v>25</v>
      </c>
      <c r="D15" s="78" t="s">
        <v>198</v>
      </c>
      <c r="E15" s="78" t="s">
        <v>200</v>
      </c>
      <c r="F15" s="78" t="s">
        <v>198</v>
      </c>
      <c r="G15" s="78"/>
      <c r="H15" s="78"/>
      <c r="I15" s="78" t="s">
        <v>199</v>
      </c>
      <c r="J15" s="78" t="s">
        <v>199</v>
      </c>
      <c r="K15" s="88" t="s">
        <v>199</v>
      </c>
      <c r="L15" s="88" t="s">
        <v>196</v>
      </c>
      <c r="M15" s="88" t="s">
        <v>196</v>
      </c>
      <c r="N15" s="88" t="s">
        <v>196</v>
      </c>
      <c r="O15" s="88" t="s">
        <v>200</v>
      </c>
      <c r="P15" s="88" t="s">
        <v>196</v>
      </c>
      <c r="Q15" s="88" t="s">
        <v>196</v>
      </c>
      <c r="R15" s="88" t="s">
        <v>199</v>
      </c>
      <c r="S15" s="88" t="s">
        <v>200</v>
      </c>
      <c r="T15" s="91" t="s">
        <v>199</v>
      </c>
      <c r="U15" s="91" t="s">
        <v>196</v>
      </c>
      <c r="V15" s="91" t="s">
        <v>199</v>
      </c>
      <c r="W15" s="91" t="s">
        <v>197</v>
      </c>
      <c r="X15" s="91" t="s">
        <v>197</v>
      </c>
      <c r="Y15" s="91" t="s">
        <v>196</v>
      </c>
      <c r="Z15" s="91"/>
      <c r="AA15" s="94"/>
      <c r="AB15" s="94"/>
      <c r="AC15" s="94" t="s">
        <v>198</v>
      </c>
      <c r="AD15" s="94" t="s">
        <v>197</v>
      </c>
      <c r="AE15" s="94" t="s">
        <v>197</v>
      </c>
      <c r="AF15" s="94" t="s">
        <v>197</v>
      </c>
      <c r="AG15" s="102" t="s">
        <v>199</v>
      </c>
      <c r="AH15" s="102" t="s">
        <v>196</v>
      </c>
      <c r="AI15" s="102" t="s">
        <v>196</v>
      </c>
      <c r="AJ15" s="102" t="s">
        <v>196</v>
      </c>
      <c r="AK15" s="134">
        <f t="shared" si="0"/>
        <v>0</v>
      </c>
      <c r="AL15" s="134">
        <f t="shared" si="1"/>
        <v>0</v>
      </c>
      <c r="AM15" s="134">
        <f t="shared" si="2"/>
        <v>1</v>
      </c>
      <c r="AN15" s="134">
        <f t="shared" si="3"/>
        <v>0</v>
      </c>
      <c r="AO15" s="134">
        <f t="shared" si="4"/>
        <v>0</v>
      </c>
      <c r="AP15" s="134">
        <f t="shared" si="5"/>
        <v>1</v>
      </c>
      <c r="AQ15" s="134">
        <f t="shared" si="6"/>
        <v>0</v>
      </c>
      <c r="AR15" s="134">
        <f t="shared" si="7"/>
        <v>0</v>
      </c>
      <c r="AS15" s="134">
        <f t="shared" si="8"/>
        <v>0</v>
      </c>
      <c r="AT15" s="134">
        <f t="shared" si="9"/>
        <v>1</v>
      </c>
      <c r="AU15" s="134">
        <f t="shared" si="10"/>
        <v>1</v>
      </c>
      <c r="AV15" s="134">
        <f t="shared" si="11"/>
        <v>0</v>
      </c>
      <c r="AW15" s="134">
        <f t="shared" si="12"/>
        <v>1</v>
      </c>
      <c r="AX15" s="134">
        <f t="shared" si="13"/>
        <v>0</v>
      </c>
      <c r="AY15" s="134">
        <f t="shared" si="14"/>
        <v>0</v>
      </c>
      <c r="AZ15" s="134">
        <f t="shared" si="15"/>
        <v>1</v>
      </c>
      <c r="BA15" s="134">
        <f t="shared" si="16"/>
        <v>0</v>
      </c>
      <c r="BB15" s="134">
        <f t="shared" si="17"/>
        <v>0</v>
      </c>
      <c r="BC15" s="134">
        <f t="shared" si="18"/>
        <v>0</v>
      </c>
      <c r="BD15" s="134">
        <f t="shared" si="19"/>
        <v>1</v>
      </c>
      <c r="BE15" s="134">
        <f t="shared" si="20"/>
        <v>1</v>
      </c>
      <c r="BF15" s="134">
        <f t="shared" si="21"/>
        <v>1</v>
      </c>
      <c r="BG15" s="134">
        <f t="shared" si="22"/>
        <v>0</v>
      </c>
      <c r="BH15" s="134">
        <f t="shared" si="23"/>
        <v>0</v>
      </c>
      <c r="BI15" s="134">
        <f t="shared" si="24"/>
        <v>0</v>
      </c>
      <c r="BJ15" s="134">
        <f t="shared" si="25"/>
        <v>1</v>
      </c>
      <c r="BK15" s="134">
        <f t="shared" si="26"/>
        <v>0</v>
      </c>
      <c r="BL15" s="134">
        <f t="shared" si="27"/>
        <v>1</v>
      </c>
      <c r="BM15" s="134">
        <f t="shared" si="28"/>
        <v>1</v>
      </c>
      <c r="BN15" s="134">
        <f t="shared" si="29"/>
        <v>0</v>
      </c>
      <c r="BO15" s="134">
        <f t="shared" si="30"/>
        <v>1</v>
      </c>
      <c r="BP15" s="134">
        <f t="shared" si="31"/>
        <v>1</v>
      </c>
      <c r="BQ15" s="134">
        <f t="shared" si="32"/>
        <v>0</v>
      </c>
    </row>
    <row r="16" spans="1:69">
      <c r="A16" s="139">
        <v>8</v>
      </c>
      <c r="B16" s="144" t="s">
        <v>156</v>
      </c>
      <c r="C16" s="141" t="s">
        <v>25</v>
      </c>
      <c r="D16" s="78" t="s">
        <v>197</v>
      </c>
      <c r="E16" s="78" t="s">
        <v>197</v>
      </c>
      <c r="F16" s="78" t="s">
        <v>198</v>
      </c>
      <c r="G16" s="78" t="s">
        <v>197</v>
      </c>
      <c r="H16" s="78" t="s">
        <v>197</v>
      </c>
      <c r="I16" s="78" t="s">
        <v>199</v>
      </c>
      <c r="J16" s="78" t="s">
        <v>198</v>
      </c>
      <c r="K16" s="88" t="s">
        <v>200</v>
      </c>
      <c r="L16" s="88" t="s">
        <v>199</v>
      </c>
      <c r="M16" s="88" t="s">
        <v>196</v>
      </c>
      <c r="N16" s="88" t="s">
        <v>200</v>
      </c>
      <c r="O16" s="88" t="s">
        <v>198</v>
      </c>
      <c r="P16" s="88" t="s">
        <v>196</v>
      </c>
      <c r="Q16" s="88" t="s">
        <v>198</v>
      </c>
      <c r="R16" s="88" t="s">
        <v>196</v>
      </c>
      <c r="S16" s="88" t="s">
        <v>200</v>
      </c>
      <c r="T16" s="91" t="s">
        <v>197</v>
      </c>
      <c r="U16" s="91" t="s">
        <v>197</v>
      </c>
      <c r="V16" s="91" t="s">
        <v>198</v>
      </c>
      <c r="W16" s="91" t="s">
        <v>197</v>
      </c>
      <c r="X16" s="91" t="s">
        <v>197</v>
      </c>
      <c r="Y16" s="91" t="s">
        <v>196</v>
      </c>
      <c r="Z16" s="91" t="s">
        <v>199</v>
      </c>
      <c r="AA16" s="94" t="s">
        <v>200</v>
      </c>
      <c r="AB16" s="94" t="s">
        <v>198</v>
      </c>
      <c r="AC16" s="94" t="s">
        <v>198</v>
      </c>
      <c r="AD16" s="94" t="s">
        <v>196</v>
      </c>
      <c r="AE16" s="94" t="s">
        <v>197</v>
      </c>
      <c r="AF16" s="94" t="s">
        <v>197</v>
      </c>
      <c r="AG16" s="102" t="s">
        <v>196</v>
      </c>
      <c r="AH16" s="102" t="s">
        <v>196</v>
      </c>
      <c r="AI16" s="102" t="s">
        <v>196</v>
      </c>
      <c r="AJ16" s="102" t="s">
        <v>199</v>
      </c>
      <c r="AK16" s="134">
        <f t="shared" si="0"/>
        <v>0</v>
      </c>
      <c r="AL16" s="134">
        <f t="shared" si="1"/>
        <v>1</v>
      </c>
      <c r="AM16" s="134">
        <f t="shared" si="2"/>
        <v>1</v>
      </c>
      <c r="AN16" s="134">
        <f t="shared" si="3"/>
        <v>1</v>
      </c>
      <c r="AO16" s="134">
        <f t="shared" si="4"/>
        <v>1</v>
      </c>
      <c r="AP16" s="134">
        <f t="shared" si="5"/>
        <v>1</v>
      </c>
      <c r="AQ16" s="134">
        <f t="shared" si="6"/>
        <v>1</v>
      </c>
      <c r="AR16" s="134">
        <f t="shared" si="7"/>
        <v>1</v>
      </c>
      <c r="AS16" s="134">
        <f t="shared" si="8"/>
        <v>1</v>
      </c>
      <c r="AT16" s="134">
        <f t="shared" si="9"/>
        <v>1</v>
      </c>
      <c r="AU16" s="134">
        <f t="shared" si="10"/>
        <v>0</v>
      </c>
      <c r="AV16" s="134">
        <f t="shared" si="11"/>
        <v>1</v>
      </c>
      <c r="AW16" s="134">
        <f t="shared" si="12"/>
        <v>1</v>
      </c>
      <c r="AX16" s="134">
        <f t="shared" si="13"/>
        <v>0</v>
      </c>
      <c r="AY16" s="134">
        <f t="shared" si="14"/>
        <v>1</v>
      </c>
      <c r="AZ16" s="134">
        <f t="shared" si="15"/>
        <v>1</v>
      </c>
      <c r="BA16" s="134">
        <f t="shared" si="16"/>
        <v>1</v>
      </c>
      <c r="BB16" s="134">
        <f t="shared" si="17"/>
        <v>1</v>
      </c>
      <c r="BC16" s="134">
        <f t="shared" si="18"/>
        <v>1</v>
      </c>
      <c r="BD16" s="134">
        <f t="shared" si="19"/>
        <v>1</v>
      </c>
      <c r="BE16" s="134">
        <f t="shared" si="20"/>
        <v>1</v>
      </c>
      <c r="BF16" s="134">
        <f t="shared" si="21"/>
        <v>1</v>
      </c>
      <c r="BG16" s="134">
        <f t="shared" si="22"/>
        <v>0</v>
      </c>
      <c r="BH16" s="134">
        <f t="shared" si="23"/>
        <v>0</v>
      </c>
      <c r="BI16" s="134">
        <f t="shared" si="24"/>
        <v>0</v>
      </c>
      <c r="BJ16" s="134">
        <f t="shared" si="25"/>
        <v>1</v>
      </c>
      <c r="BK16" s="134">
        <f t="shared" si="26"/>
        <v>1</v>
      </c>
      <c r="BL16" s="134">
        <f t="shared" si="27"/>
        <v>1</v>
      </c>
      <c r="BM16" s="134">
        <f t="shared" si="28"/>
        <v>1</v>
      </c>
      <c r="BN16" s="134">
        <f t="shared" si="29"/>
        <v>1</v>
      </c>
      <c r="BO16" s="134">
        <f t="shared" si="30"/>
        <v>1</v>
      </c>
      <c r="BP16" s="134">
        <f t="shared" si="31"/>
        <v>1</v>
      </c>
      <c r="BQ16" s="134">
        <f t="shared" si="32"/>
        <v>1</v>
      </c>
    </row>
    <row r="17" spans="1:69">
      <c r="A17" s="139">
        <v>9</v>
      </c>
      <c r="B17" s="144" t="s">
        <v>157</v>
      </c>
      <c r="C17" s="141" t="s">
        <v>25</v>
      </c>
      <c r="D17" s="78" t="s">
        <v>198</v>
      </c>
      <c r="E17" s="78" t="s">
        <v>196</v>
      </c>
      <c r="F17" s="78" t="s">
        <v>198</v>
      </c>
      <c r="G17" s="78" t="s">
        <v>199</v>
      </c>
      <c r="H17" s="78" t="s">
        <v>199</v>
      </c>
      <c r="I17" s="78" t="s">
        <v>199</v>
      </c>
      <c r="J17" s="78" t="s">
        <v>196</v>
      </c>
      <c r="K17" s="88" t="s">
        <v>199</v>
      </c>
      <c r="L17" s="88" t="s">
        <v>198</v>
      </c>
      <c r="M17" s="88" t="s">
        <v>196</v>
      </c>
      <c r="N17" s="88" t="s">
        <v>196</v>
      </c>
      <c r="O17" s="88" t="s">
        <v>198</v>
      </c>
      <c r="P17" s="88" t="s">
        <v>196</v>
      </c>
      <c r="Q17" s="88" t="s">
        <v>197</v>
      </c>
      <c r="R17" s="88" t="s">
        <v>197</v>
      </c>
      <c r="S17" s="88" t="s">
        <v>198</v>
      </c>
      <c r="T17" s="91" t="s">
        <v>197</v>
      </c>
      <c r="U17" s="91" t="s">
        <v>196</v>
      </c>
      <c r="V17" s="91" t="s">
        <v>198</v>
      </c>
      <c r="W17" s="91" t="s">
        <v>197</v>
      </c>
      <c r="X17" s="91" t="s">
        <v>196</v>
      </c>
      <c r="Y17" s="91" t="s">
        <v>196</v>
      </c>
      <c r="Z17" s="91"/>
      <c r="AA17" s="94" t="s">
        <v>198</v>
      </c>
      <c r="AB17" s="94" t="s">
        <v>200</v>
      </c>
      <c r="AC17" s="94" t="s">
        <v>196</v>
      </c>
      <c r="AD17" s="94" t="s">
        <v>199</v>
      </c>
      <c r="AE17" s="94" t="s">
        <v>198</v>
      </c>
      <c r="AF17" s="94" t="s">
        <v>199</v>
      </c>
      <c r="AG17" s="102" t="s">
        <v>200</v>
      </c>
      <c r="AH17" s="102" t="s">
        <v>196</v>
      </c>
      <c r="AI17" s="102" t="s">
        <v>196</v>
      </c>
      <c r="AJ17" s="102" t="s">
        <v>198</v>
      </c>
      <c r="AK17" s="134">
        <f t="shared" si="0"/>
        <v>0</v>
      </c>
      <c r="AL17" s="134">
        <f t="shared" si="1"/>
        <v>0</v>
      </c>
      <c r="AM17" s="134">
        <f t="shared" si="2"/>
        <v>1</v>
      </c>
      <c r="AN17" s="134">
        <f t="shared" si="3"/>
        <v>0</v>
      </c>
      <c r="AO17" s="134">
        <f t="shared" si="4"/>
        <v>0</v>
      </c>
      <c r="AP17" s="134">
        <f t="shared" si="5"/>
        <v>1</v>
      </c>
      <c r="AQ17" s="134">
        <f t="shared" si="6"/>
        <v>0</v>
      </c>
      <c r="AR17" s="134">
        <f t="shared" si="7"/>
        <v>0</v>
      </c>
      <c r="AS17" s="134">
        <f t="shared" si="8"/>
        <v>0</v>
      </c>
      <c r="AT17" s="134">
        <f t="shared" si="9"/>
        <v>1</v>
      </c>
      <c r="AU17" s="134">
        <f t="shared" si="10"/>
        <v>1</v>
      </c>
      <c r="AV17" s="134">
        <f t="shared" si="11"/>
        <v>1</v>
      </c>
      <c r="AW17" s="134">
        <f t="shared" si="12"/>
        <v>1</v>
      </c>
      <c r="AX17" s="134">
        <f t="shared" si="13"/>
        <v>0</v>
      </c>
      <c r="AY17" s="134">
        <f t="shared" si="14"/>
        <v>0</v>
      </c>
      <c r="AZ17" s="134">
        <f t="shared" si="15"/>
        <v>0</v>
      </c>
      <c r="BA17" s="134">
        <f t="shared" si="16"/>
        <v>1</v>
      </c>
      <c r="BB17" s="134">
        <f t="shared" si="17"/>
        <v>0</v>
      </c>
      <c r="BC17" s="134">
        <f t="shared" si="18"/>
        <v>1</v>
      </c>
      <c r="BD17" s="134">
        <f t="shared" si="19"/>
        <v>1</v>
      </c>
      <c r="BE17" s="134">
        <f t="shared" si="20"/>
        <v>0</v>
      </c>
      <c r="BF17" s="134">
        <f t="shared" si="21"/>
        <v>1</v>
      </c>
      <c r="BG17" s="134">
        <f t="shared" si="22"/>
        <v>0</v>
      </c>
      <c r="BH17" s="134">
        <f t="shared" si="23"/>
        <v>0</v>
      </c>
      <c r="BI17" s="134">
        <f t="shared" si="24"/>
        <v>0</v>
      </c>
      <c r="BJ17" s="134">
        <f t="shared" si="25"/>
        <v>0</v>
      </c>
      <c r="BK17" s="134">
        <f t="shared" si="26"/>
        <v>0</v>
      </c>
      <c r="BL17" s="134">
        <f t="shared" si="27"/>
        <v>0</v>
      </c>
      <c r="BM17" s="134">
        <f t="shared" si="28"/>
        <v>0</v>
      </c>
      <c r="BN17" s="134">
        <f t="shared" si="29"/>
        <v>0</v>
      </c>
      <c r="BO17" s="134">
        <f t="shared" si="30"/>
        <v>1</v>
      </c>
      <c r="BP17" s="134">
        <f t="shared" si="31"/>
        <v>1</v>
      </c>
      <c r="BQ17" s="134">
        <f t="shared" si="32"/>
        <v>0</v>
      </c>
    </row>
    <row r="18" spans="1:69">
      <c r="A18" s="139">
        <v>10</v>
      </c>
      <c r="B18" s="144" t="s">
        <v>158</v>
      </c>
      <c r="C18" s="141" t="s">
        <v>25</v>
      </c>
      <c r="D18" s="78" t="s">
        <v>199</v>
      </c>
      <c r="E18" s="78" t="s">
        <v>197</v>
      </c>
      <c r="F18" s="78" t="s">
        <v>200</v>
      </c>
      <c r="G18" s="78" t="s">
        <v>197</v>
      </c>
      <c r="H18" s="78" t="s">
        <v>197</v>
      </c>
      <c r="I18" s="78" t="s">
        <v>200</v>
      </c>
      <c r="J18" s="78" t="s">
        <v>198</v>
      </c>
      <c r="K18" s="88" t="s">
        <v>199</v>
      </c>
      <c r="L18" s="88" t="s">
        <v>196</v>
      </c>
      <c r="M18" s="88" t="s">
        <v>196</v>
      </c>
      <c r="N18" s="88" t="s">
        <v>198</v>
      </c>
      <c r="O18" s="88" t="s">
        <v>198</v>
      </c>
      <c r="P18" s="88" t="s">
        <v>196</v>
      </c>
      <c r="Q18" s="88" t="s">
        <v>198</v>
      </c>
      <c r="R18" s="88" t="s">
        <v>196</v>
      </c>
      <c r="S18" s="88" t="s">
        <v>198</v>
      </c>
      <c r="T18" s="91" t="s">
        <v>197</v>
      </c>
      <c r="U18" s="91" t="s">
        <v>197</v>
      </c>
      <c r="V18" s="91" t="s">
        <v>198</v>
      </c>
      <c r="W18" s="91" t="s">
        <v>197</v>
      </c>
      <c r="X18" s="91" t="s">
        <v>197</v>
      </c>
      <c r="Y18" s="91" t="s">
        <v>196</v>
      </c>
      <c r="Z18" s="91" t="s">
        <v>197</v>
      </c>
      <c r="AA18" s="94" t="s">
        <v>198</v>
      </c>
      <c r="AB18" s="94" t="s">
        <v>196</v>
      </c>
      <c r="AC18" s="94" t="s">
        <v>199</v>
      </c>
      <c r="AD18" s="94" t="s">
        <v>199</v>
      </c>
      <c r="AE18" s="94" t="s">
        <v>198</v>
      </c>
      <c r="AF18" s="94" t="s">
        <v>197</v>
      </c>
      <c r="AG18" s="102" t="s">
        <v>196</v>
      </c>
      <c r="AH18" s="102" t="s">
        <v>196</v>
      </c>
      <c r="AI18" s="102" t="s">
        <v>199</v>
      </c>
      <c r="AJ18" s="102" t="s">
        <v>196</v>
      </c>
      <c r="AK18" s="134">
        <f t="shared" si="0"/>
        <v>0</v>
      </c>
      <c r="AL18" s="134">
        <f t="shared" si="1"/>
        <v>1</v>
      </c>
      <c r="AM18" s="134">
        <f t="shared" si="2"/>
        <v>0</v>
      </c>
      <c r="AN18" s="134">
        <f t="shared" si="3"/>
        <v>1</v>
      </c>
      <c r="AO18" s="134">
        <f t="shared" si="4"/>
        <v>1</v>
      </c>
      <c r="AP18" s="134">
        <f t="shared" si="5"/>
        <v>0</v>
      </c>
      <c r="AQ18" s="134">
        <f t="shared" si="6"/>
        <v>1</v>
      </c>
      <c r="AR18" s="134">
        <f t="shared" si="7"/>
        <v>0</v>
      </c>
      <c r="AS18" s="134">
        <f t="shared" si="8"/>
        <v>0</v>
      </c>
      <c r="AT18" s="134">
        <f t="shared" si="9"/>
        <v>1</v>
      </c>
      <c r="AU18" s="134">
        <f t="shared" si="10"/>
        <v>0</v>
      </c>
      <c r="AV18" s="134">
        <f t="shared" si="11"/>
        <v>1</v>
      </c>
      <c r="AW18" s="134">
        <f t="shared" si="12"/>
        <v>1</v>
      </c>
      <c r="AX18" s="134">
        <f t="shared" si="13"/>
        <v>0</v>
      </c>
      <c r="AY18" s="134">
        <f t="shared" si="14"/>
        <v>1</v>
      </c>
      <c r="AZ18" s="134">
        <f t="shared" si="15"/>
        <v>0</v>
      </c>
      <c r="BA18" s="134">
        <f t="shared" si="16"/>
        <v>1</v>
      </c>
      <c r="BB18" s="134">
        <f t="shared" si="17"/>
        <v>1</v>
      </c>
      <c r="BC18" s="134">
        <f t="shared" si="18"/>
        <v>1</v>
      </c>
      <c r="BD18" s="134">
        <f t="shared" si="19"/>
        <v>1</v>
      </c>
      <c r="BE18" s="134">
        <f t="shared" si="20"/>
        <v>1</v>
      </c>
      <c r="BF18" s="134">
        <f t="shared" si="21"/>
        <v>1</v>
      </c>
      <c r="BG18" s="134">
        <f t="shared" si="22"/>
        <v>0</v>
      </c>
      <c r="BH18" s="134">
        <f t="shared" si="23"/>
        <v>0</v>
      </c>
      <c r="BI18" s="134">
        <f t="shared" si="24"/>
        <v>1</v>
      </c>
      <c r="BJ18" s="134">
        <f t="shared" si="25"/>
        <v>0</v>
      </c>
      <c r="BK18" s="134">
        <f t="shared" si="26"/>
        <v>0</v>
      </c>
      <c r="BL18" s="134">
        <f t="shared" si="27"/>
        <v>0</v>
      </c>
      <c r="BM18" s="134">
        <f t="shared" si="28"/>
        <v>1</v>
      </c>
      <c r="BN18" s="134">
        <f t="shared" si="29"/>
        <v>1</v>
      </c>
      <c r="BO18" s="134">
        <f t="shared" si="30"/>
        <v>1</v>
      </c>
      <c r="BP18" s="134">
        <f t="shared" si="31"/>
        <v>0</v>
      </c>
      <c r="BQ18" s="134">
        <f t="shared" si="32"/>
        <v>0</v>
      </c>
    </row>
    <row r="19" spans="1:69">
      <c r="A19" s="139">
        <v>11</v>
      </c>
      <c r="B19" s="144" t="s">
        <v>159</v>
      </c>
      <c r="C19" s="141" t="s">
        <v>25</v>
      </c>
      <c r="D19" s="78" t="s">
        <v>196</v>
      </c>
      <c r="E19" s="78" t="s">
        <v>197</v>
      </c>
      <c r="F19" s="78" t="s">
        <v>198</v>
      </c>
      <c r="G19" s="78" t="s">
        <v>197</v>
      </c>
      <c r="H19" s="78" t="s">
        <v>198</v>
      </c>
      <c r="I19" s="78" t="s">
        <v>199</v>
      </c>
      <c r="J19" s="78" t="s">
        <v>198</v>
      </c>
      <c r="K19" s="88" t="s">
        <v>197</v>
      </c>
      <c r="L19" s="88" t="s">
        <v>199</v>
      </c>
      <c r="M19" s="88" t="s">
        <v>196</v>
      </c>
      <c r="N19" s="88" t="s">
        <v>198</v>
      </c>
      <c r="O19" s="88" t="s">
        <v>198</v>
      </c>
      <c r="P19" s="88" t="s">
        <v>196</v>
      </c>
      <c r="Q19" s="88" t="s">
        <v>199</v>
      </c>
      <c r="R19" s="88" t="s">
        <v>196</v>
      </c>
      <c r="S19" s="88" t="s">
        <v>198</v>
      </c>
      <c r="T19" s="91" t="s">
        <v>199</v>
      </c>
      <c r="U19" s="91" t="s">
        <v>199</v>
      </c>
      <c r="V19" s="91" t="s">
        <v>198</v>
      </c>
      <c r="W19" s="91" t="s">
        <v>197</v>
      </c>
      <c r="X19" s="91" t="s">
        <v>197</v>
      </c>
      <c r="Y19" s="91" t="s">
        <v>196</v>
      </c>
      <c r="Z19" s="91" t="s">
        <v>200</v>
      </c>
      <c r="AA19" s="94" t="s">
        <v>199</v>
      </c>
      <c r="AB19" s="94" t="s">
        <v>198</v>
      </c>
      <c r="AC19" s="94" t="s">
        <v>198</v>
      </c>
      <c r="AD19" s="94" t="s">
        <v>198</v>
      </c>
      <c r="AE19" s="94" t="s">
        <v>199</v>
      </c>
      <c r="AF19" s="94" t="s">
        <v>197</v>
      </c>
      <c r="AG19" s="102" t="s">
        <v>196</v>
      </c>
      <c r="AH19" s="102" t="s">
        <v>196</v>
      </c>
      <c r="AI19" s="102" t="s">
        <v>198</v>
      </c>
      <c r="AJ19" s="102" t="s">
        <v>199</v>
      </c>
      <c r="AK19" s="134">
        <f t="shared" si="0"/>
        <v>1</v>
      </c>
      <c r="AL19" s="134">
        <f t="shared" si="1"/>
        <v>1</v>
      </c>
      <c r="AM19" s="134">
        <f t="shared" si="2"/>
        <v>1</v>
      </c>
      <c r="AN19" s="134">
        <f t="shared" si="3"/>
        <v>1</v>
      </c>
      <c r="AO19" s="134">
        <f t="shared" si="4"/>
        <v>0</v>
      </c>
      <c r="AP19" s="134">
        <f t="shared" si="5"/>
        <v>1</v>
      </c>
      <c r="AQ19" s="134">
        <f t="shared" si="6"/>
        <v>1</v>
      </c>
      <c r="AR19" s="134">
        <f t="shared" si="7"/>
        <v>0</v>
      </c>
      <c r="AS19" s="134">
        <f t="shared" si="8"/>
        <v>1</v>
      </c>
      <c r="AT19" s="134">
        <f t="shared" si="9"/>
        <v>1</v>
      </c>
      <c r="AU19" s="134">
        <f t="shared" si="10"/>
        <v>0</v>
      </c>
      <c r="AV19" s="134">
        <f t="shared" si="11"/>
        <v>1</v>
      </c>
      <c r="AW19" s="134">
        <f t="shared" si="12"/>
        <v>1</v>
      </c>
      <c r="AX19" s="134">
        <f t="shared" si="13"/>
        <v>0</v>
      </c>
      <c r="AY19" s="134">
        <f t="shared" si="14"/>
        <v>1</v>
      </c>
      <c r="AZ19" s="134">
        <f t="shared" si="15"/>
        <v>0</v>
      </c>
      <c r="BA19" s="134">
        <f t="shared" si="16"/>
        <v>0</v>
      </c>
      <c r="BB19" s="134">
        <f t="shared" si="17"/>
        <v>0</v>
      </c>
      <c r="BC19" s="134">
        <f t="shared" si="18"/>
        <v>1</v>
      </c>
      <c r="BD19" s="134">
        <f t="shared" si="19"/>
        <v>1</v>
      </c>
      <c r="BE19" s="134">
        <f t="shared" si="20"/>
        <v>1</v>
      </c>
      <c r="BF19" s="134">
        <f t="shared" si="21"/>
        <v>1</v>
      </c>
      <c r="BG19" s="134">
        <f t="shared" si="22"/>
        <v>0</v>
      </c>
      <c r="BH19" s="134">
        <f t="shared" si="23"/>
        <v>0</v>
      </c>
      <c r="BI19" s="134">
        <f t="shared" si="24"/>
        <v>0</v>
      </c>
      <c r="BJ19" s="134">
        <f t="shared" si="25"/>
        <v>1</v>
      </c>
      <c r="BK19" s="134">
        <f t="shared" si="26"/>
        <v>0</v>
      </c>
      <c r="BL19" s="134">
        <f t="shared" si="27"/>
        <v>0</v>
      </c>
      <c r="BM19" s="134">
        <f t="shared" si="28"/>
        <v>1</v>
      </c>
      <c r="BN19" s="134">
        <f t="shared" si="29"/>
        <v>1</v>
      </c>
      <c r="BO19" s="134">
        <f t="shared" si="30"/>
        <v>1</v>
      </c>
      <c r="BP19" s="134">
        <f t="shared" si="31"/>
        <v>0</v>
      </c>
      <c r="BQ19" s="134">
        <f t="shared" si="32"/>
        <v>1</v>
      </c>
    </row>
    <row r="20" spans="1:69">
      <c r="A20" s="139">
        <v>12</v>
      </c>
      <c r="B20" s="144" t="s">
        <v>160</v>
      </c>
      <c r="C20" s="141" t="s">
        <v>25</v>
      </c>
      <c r="D20" s="78" t="s">
        <v>199</v>
      </c>
      <c r="E20" s="78" t="s">
        <v>197</v>
      </c>
      <c r="F20" s="78" t="s">
        <v>196</v>
      </c>
      <c r="G20" s="78" t="s">
        <v>196</v>
      </c>
      <c r="H20" s="78" t="s">
        <v>197</v>
      </c>
      <c r="I20" s="78" t="s">
        <v>197</v>
      </c>
      <c r="J20" s="78" t="s">
        <v>196</v>
      </c>
      <c r="K20" s="88" t="s">
        <v>199</v>
      </c>
      <c r="L20" s="88" t="s">
        <v>200</v>
      </c>
      <c r="M20" s="88" t="s">
        <v>196</v>
      </c>
      <c r="N20" s="88" t="s">
        <v>200</v>
      </c>
      <c r="O20" s="88" t="s">
        <v>198</v>
      </c>
      <c r="P20" s="88" t="s">
        <v>196</v>
      </c>
      <c r="Q20" s="88" t="s">
        <v>198</v>
      </c>
      <c r="R20" s="88" t="s">
        <v>197</v>
      </c>
      <c r="S20" s="88" t="s">
        <v>196</v>
      </c>
      <c r="T20" s="91" t="s">
        <v>197</v>
      </c>
      <c r="U20" s="91" t="s">
        <v>196</v>
      </c>
      <c r="V20" s="91" t="s">
        <v>198</v>
      </c>
      <c r="W20" s="91" t="s">
        <v>197</v>
      </c>
      <c r="X20" s="91" t="s">
        <v>196</v>
      </c>
      <c r="Y20" s="91" t="s">
        <v>196</v>
      </c>
      <c r="Z20" s="91" t="s">
        <v>198</v>
      </c>
      <c r="AA20" s="94" t="s">
        <v>198</v>
      </c>
      <c r="AB20" s="94" t="s">
        <v>197</v>
      </c>
      <c r="AC20" s="94" t="s">
        <v>197</v>
      </c>
      <c r="AD20" s="94" t="s">
        <v>197</v>
      </c>
      <c r="AE20" s="94" t="s">
        <v>197</v>
      </c>
      <c r="AF20" s="94" t="s">
        <v>199</v>
      </c>
      <c r="AG20" s="102" t="s">
        <v>196</v>
      </c>
      <c r="AH20" s="102" t="s">
        <v>197</v>
      </c>
      <c r="AI20" s="102" t="s">
        <v>196</v>
      </c>
      <c r="AJ20" s="102" t="s">
        <v>196</v>
      </c>
      <c r="AK20" s="134">
        <f t="shared" si="0"/>
        <v>0</v>
      </c>
      <c r="AL20" s="134">
        <f t="shared" si="1"/>
        <v>1</v>
      </c>
      <c r="AM20" s="134">
        <f t="shared" si="2"/>
        <v>0</v>
      </c>
      <c r="AN20" s="134">
        <f t="shared" si="3"/>
        <v>0</v>
      </c>
      <c r="AO20" s="134">
        <f t="shared" si="4"/>
        <v>1</v>
      </c>
      <c r="AP20" s="134">
        <f t="shared" si="5"/>
        <v>0</v>
      </c>
      <c r="AQ20" s="134">
        <f t="shared" si="6"/>
        <v>0</v>
      </c>
      <c r="AR20" s="134">
        <f t="shared" si="7"/>
        <v>0</v>
      </c>
      <c r="AS20" s="134">
        <f t="shared" si="8"/>
        <v>0</v>
      </c>
      <c r="AT20" s="134">
        <f t="shared" si="9"/>
        <v>1</v>
      </c>
      <c r="AU20" s="134">
        <f t="shared" si="10"/>
        <v>0</v>
      </c>
      <c r="AV20" s="134">
        <f t="shared" si="11"/>
        <v>1</v>
      </c>
      <c r="AW20" s="134">
        <f t="shared" si="12"/>
        <v>1</v>
      </c>
      <c r="AX20" s="134">
        <f t="shared" si="13"/>
        <v>0</v>
      </c>
      <c r="AY20" s="134">
        <f t="shared" si="14"/>
        <v>0</v>
      </c>
      <c r="AZ20" s="134">
        <f t="shared" si="15"/>
        <v>0</v>
      </c>
      <c r="BA20" s="134">
        <f t="shared" si="16"/>
        <v>1</v>
      </c>
      <c r="BB20" s="134">
        <f t="shared" si="17"/>
        <v>0</v>
      </c>
      <c r="BC20" s="134">
        <f t="shared" si="18"/>
        <v>1</v>
      </c>
      <c r="BD20" s="134">
        <f t="shared" si="19"/>
        <v>1</v>
      </c>
      <c r="BE20" s="134">
        <f t="shared" si="20"/>
        <v>0</v>
      </c>
      <c r="BF20" s="134">
        <f t="shared" si="21"/>
        <v>1</v>
      </c>
      <c r="BG20" s="134">
        <f t="shared" si="22"/>
        <v>0</v>
      </c>
      <c r="BH20" s="134">
        <f t="shared" si="23"/>
        <v>0</v>
      </c>
      <c r="BI20" s="134">
        <f t="shared" si="24"/>
        <v>0</v>
      </c>
      <c r="BJ20" s="134">
        <f t="shared" si="25"/>
        <v>0</v>
      </c>
      <c r="BK20" s="134">
        <f t="shared" si="26"/>
        <v>0</v>
      </c>
      <c r="BL20" s="134">
        <f t="shared" si="27"/>
        <v>1</v>
      </c>
      <c r="BM20" s="134">
        <f t="shared" si="28"/>
        <v>0</v>
      </c>
      <c r="BN20" s="134">
        <f t="shared" si="29"/>
        <v>1</v>
      </c>
      <c r="BO20" s="134">
        <f t="shared" si="30"/>
        <v>0</v>
      </c>
      <c r="BP20" s="134">
        <f t="shared" si="31"/>
        <v>1</v>
      </c>
      <c r="BQ20" s="134">
        <f t="shared" si="32"/>
        <v>0</v>
      </c>
    </row>
    <row r="21" spans="1:69">
      <c r="A21" s="139">
        <v>13</v>
      </c>
      <c r="B21" s="144" t="s">
        <v>161</v>
      </c>
      <c r="C21" s="141" t="s">
        <v>25</v>
      </c>
      <c r="D21" s="78" t="s">
        <v>196</v>
      </c>
      <c r="E21" s="78" t="s">
        <v>197</v>
      </c>
      <c r="F21" s="78" t="s">
        <v>199</v>
      </c>
      <c r="G21" s="78" t="s">
        <v>197</v>
      </c>
      <c r="H21" s="78" t="s">
        <v>198</v>
      </c>
      <c r="I21" s="78" t="s">
        <v>200</v>
      </c>
      <c r="J21" s="78" t="s">
        <v>198</v>
      </c>
      <c r="K21" s="88" t="s">
        <v>196</v>
      </c>
      <c r="L21" s="88" t="s">
        <v>199</v>
      </c>
      <c r="M21" s="88" t="s">
        <v>196</v>
      </c>
      <c r="N21" s="88" t="s">
        <v>200</v>
      </c>
      <c r="O21" s="88" t="s">
        <v>198</v>
      </c>
      <c r="P21" s="88" t="s">
        <v>196</v>
      </c>
      <c r="Q21" s="88" t="s">
        <v>199</v>
      </c>
      <c r="R21" s="88" t="s">
        <v>196</v>
      </c>
      <c r="S21" s="88" t="s">
        <v>200</v>
      </c>
      <c r="T21" s="91" t="s">
        <v>197</v>
      </c>
      <c r="U21" s="91" t="s">
        <v>196</v>
      </c>
      <c r="V21" s="91" t="s">
        <v>198</v>
      </c>
      <c r="W21" s="91" t="s">
        <v>197</v>
      </c>
      <c r="X21" s="91" t="s">
        <v>197</v>
      </c>
      <c r="Y21" s="91" t="s">
        <v>196</v>
      </c>
      <c r="Z21" s="91" t="s">
        <v>200</v>
      </c>
      <c r="AA21" s="94" t="s">
        <v>197</v>
      </c>
      <c r="AB21" s="94" t="s">
        <v>197</v>
      </c>
      <c r="AC21" s="94" t="s">
        <v>197</v>
      </c>
      <c r="AD21" s="94" t="s">
        <v>196</v>
      </c>
      <c r="AE21" s="94" t="s">
        <v>198</v>
      </c>
      <c r="AF21" s="94" t="s">
        <v>197</v>
      </c>
      <c r="AG21" s="102" t="s">
        <v>196</v>
      </c>
      <c r="AH21" s="102" t="s">
        <v>196</v>
      </c>
      <c r="AI21" s="102" t="s">
        <v>198</v>
      </c>
      <c r="AJ21" s="102" t="s">
        <v>196</v>
      </c>
      <c r="AK21" s="134">
        <f t="shared" si="0"/>
        <v>1</v>
      </c>
      <c r="AL21" s="134">
        <f t="shared" si="1"/>
        <v>1</v>
      </c>
      <c r="AM21" s="134">
        <f t="shared" si="2"/>
        <v>0</v>
      </c>
      <c r="AN21" s="134">
        <f t="shared" si="3"/>
        <v>1</v>
      </c>
      <c r="AO21" s="134">
        <f t="shared" si="4"/>
        <v>0</v>
      </c>
      <c r="AP21" s="134">
        <f t="shared" si="5"/>
        <v>0</v>
      </c>
      <c r="AQ21" s="134">
        <f t="shared" si="6"/>
        <v>1</v>
      </c>
      <c r="AR21" s="134">
        <f t="shared" si="7"/>
        <v>0</v>
      </c>
      <c r="AS21" s="134">
        <f t="shared" si="8"/>
        <v>1</v>
      </c>
      <c r="AT21" s="134">
        <f t="shared" si="9"/>
        <v>1</v>
      </c>
      <c r="AU21" s="134">
        <f t="shared" si="10"/>
        <v>0</v>
      </c>
      <c r="AV21" s="134">
        <f t="shared" si="11"/>
        <v>1</v>
      </c>
      <c r="AW21" s="134">
        <f t="shared" si="12"/>
        <v>1</v>
      </c>
      <c r="AX21" s="134">
        <f t="shared" si="13"/>
        <v>0</v>
      </c>
      <c r="AY21" s="134">
        <f t="shared" si="14"/>
        <v>1</v>
      </c>
      <c r="AZ21" s="134">
        <f t="shared" si="15"/>
        <v>1</v>
      </c>
      <c r="BA21" s="134">
        <f t="shared" si="16"/>
        <v>1</v>
      </c>
      <c r="BB21" s="134">
        <f t="shared" si="17"/>
        <v>0</v>
      </c>
      <c r="BC21" s="134">
        <f t="shared" si="18"/>
        <v>1</v>
      </c>
      <c r="BD21" s="134">
        <f t="shared" si="19"/>
        <v>1</v>
      </c>
      <c r="BE21" s="134">
        <f t="shared" si="20"/>
        <v>1</v>
      </c>
      <c r="BF21" s="134">
        <f t="shared" si="21"/>
        <v>1</v>
      </c>
      <c r="BG21" s="134">
        <f t="shared" si="22"/>
        <v>0</v>
      </c>
      <c r="BH21" s="134">
        <f t="shared" si="23"/>
        <v>0</v>
      </c>
      <c r="BI21" s="134">
        <f t="shared" si="24"/>
        <v>0</v>
      </c>
      <c r="BJ21" s="134">
        <f t="shared" si="25"/>
        <v>0</v>
      </c>
      <c r="BK21" s="134">
        <f t="shared" si="26"/>
        <v>1</v>
      </c>
      <c r="BL21" s="134">
        <f t="shared" si="27"/>
        <v>0</v>
      </c>
      <c r="BM21" s="134">
        <f t="shared" si="28"/>
        <v>1</v>
      </c>
      <c r="BN21" s="134">
        <f t="shared" si="29"/>
        <v>1</v>
      </c>
      <c r="BO21" s="134">
        <f t="shared" si="30"/>
        <v>1</v>
      </c>
      <c r="BP21" s="134">
        <f t="shared" si="31"/>
        <v>0</v>
      </c>
      <c r="BQ21" s="134">
        <f t="shared" si="32"/>
        <v>0</v>
      </c>
    </row>
    <row r="22" spans="1:69">
      <c r="A22" s="139">
        <v>14</v>
      </c>
      <c r="B22" s="144" t="s">
        <v>162</v>
      </c>
      <c r="C22" s="141" t="s">
        <v>25</v>
      </c>
      <c r="D22" s="78" t="s">
        <v>199</v>
      </c>
      <c r="E22" s="78" t="s">
        <v>199</v>
      </c>
      <c r="F22" s="78" t="s">
        <v>196</v>
      </c>
      <c r="G22" s="78" t="s">
        <v>200</v>
      </c>
      <c r="H22" s="78" t="s">
        <v>199</v>
      </c>
      <c r="I22" s="78" t="s">
        <v>197</v>
      </c>
      <c r="J22" s="78" t="s">
        <v>196</v>
      </c>
      <c r="K22" s="88" t="s">
        <v>196</v>
      </c>
      <c r="L22" s="88" t="s">
        <v>199</v>
      </c>
      <c r="M22" s="88" t="s">
        <v>198</v>
      </c>
      <c r="N22" s="88" t="s">
        <v>198</v>
      </c>
      <c r="O22" s="88" t="s">
        <v>198</v>
      </c>
      <c r="P22" s="88" t="s">
        <v>196</v>
      </c>
      <c r="Q22" s="88" t="s">
        <v>198</v>
      </c>
      <c r="R22" s="88" t="s">
        <v>199</v>
      </c>
      <c r="S22" s="88" t="s">
        <v>200</v>
      </c>
      <c r="T22" s="91" t="s">
        <v>199</v>
      </c>
      <c r="U22" s="91" t="s">
        <v>196</v>
      </c>
      <c r="V22" s="91" t="s">
        <v>199</v>
      </c>
      <c r="W22" s="91" t="s">
        <v>196</v>
      </c>
      <c r="X22" s="91" t="s">
        <v>196</v>
      </c>
      <c r="Y22" s="91" t="s">
        <v>196</v>
      </c>
      <c r="Z22" s="91" t="s">
        <v>196</v>
      </c>
      <c r="AA22" s="94" t="s">
        <v>196</v>
      </c>
      <c r="AB22" s="94" t="s">
        <v>197</v>
      </c>
      <c r="AC22" s="94" t="s">
        <v>198</v>
      </c>
      <c r="AD22" s="94" t="s">
        <v>200</v>
      </c>
      <c r="AE22" s="94" t="s">
        <v>198</v>
      </c>
      <c r="AF22" s="94" t="s">
        <v>199</v>
      </c>
      <c r="AG22" s="102" t="s">
        <v>196</v>
      </c>
      <c r="AH22" s="102" t="s">
        <v>197</v>
      </c>
      <c r="AI22" s="102" t="s">
        <v>196</v>
      </c>
      <c r="AJ22" s="102" t="s">
        <v>199</v>
      </c>
      <c r="AK22" s="134">
        <f t="shared" si="0"/>
        <v>0</v>
      </c>
      <c r="AL22" s="134">
        <f t="shared" si="1"/>
        <v>0</v>
      </c>
      <c r="AM22" s="134">
        <f t="shared" si="2"/>
        <v>0</v>
      </c>
      <c r="AN22" s="134">
        <f t="shared" si="3"/>
        <v>0</v>
      </c>
      <c r="AO22" s="134">
        <f t="shared" si="4"/>
        <v>0</v>
      </c>
      <c r="AP22" s="134">
        <f t="shared" si="5"/>
        <v>0</v>
      </c>
      <c r="AQ22" s="134">
        <f t="shared" si="6"/>
        <v>0</v>
      </c>
      <c r="AR22" s="134">
        <f t="shared" si="7"/>
        <v>0</v>
      </c>
      <c r="AS22" s="134">
        <f t="shared" si="8"/>
        <v>1</v>
      </c>
      <c r="AT22" s="134">
        <f t="shared" si="9"/>
        <v>0</v>
      </c>
      <c r="AU22" s="134">
        <f t="shared" si="10"/>
        <v>0</v>
      </c>
      <c r="AV22" s="134">
        <f t="shared" si="11"/>
        <v>1</v>
      </c>
      <c r="AW22" s="134">
        <f t="shared" si="12"/>
        <v>1</v>
      </c>
      <c r="AX22" s="134">
        <f t="shared" si="13"/>
        <v>0</v>
      </c>
      <c r="AY22" s="134">
        <f t="shared" si="14"/>
        <v>0</v>
      </c>
      <c r="AZ22" s="134">
        <f t="shared" si="15"/>
        <v>1</v>
      </c>
      <c r="BA22" s="134">
        <f t="shared" si="16"/>
        <v>0</v>
      </c>
      <c r="BB22" s="134">
        <f t="shared" si="17"/>
        <v>0</v>
      </c>
      <c r="BC22" s="134">
        <f t="shared" si="18"/>
        <v>0</v>
      </c>
      <c r="BD22" s="134">
        <f t="shared" si="19"/>
        <v>0</v>
      </c>
      <c r="BE22" s="134">
        <f t="shared" si="20"/>
        <v>0</v>
      </c>
      <c r="BF22" s="134">
        <f t="shared" si="21"/>
        <v>1</v>
      </c>
      <c r="BG22" s="134">
        <f t="shared" si="22"/>
        <v>1</v>
      </c>
      <c r="BH22" s="134">
        <f t="shared" si="23"/>
        <v>1</v>
      </c>
      <c r="BI22" s="134">
        <f t="shared" si="24"/>
        <v>0</v>
      </c>
      <c r="BJ22" s="134">
        <f t="shared" si="25"/>
        <v>1</v>
      </c>
      <c r="BK22" s="134">
        <f t="shared" si="26"/>
        <v>0</v>
      </c>
      <c r="BL22" s="134">
        <f t="shared" si="27"/>
        <v>0</v>
      </c>
      <c r="BM22" s="134">
        <f t="shared" si="28"/>
        <v>0</v>
      </c>
      <c r="BN22" s="134">
        <f t="shared" si="29"/>
        <v>1</v>
      </c>
      <c r="BO22" s="134">
        <f t="shared" si="30"/>
        <v>0</v>
      </c>
      <c r="BP22" s="134">
        <f t="shared" si="31"/>
        <v>1</v>
      </c>
      <c r="BQ22" s="134">
        <f t="shared" si="32"/>
        <v>1</v>
      </c>
    </row>
    <row r="23" spans="1:69">
      <c r="A23" s="139">
        <v>15</v>
      </c>
      <c r="B23" s="144" t="s">
        <v>163</v>
      </c>
      <c r="C23" s="141" t="s">
        <v>25</v>
      </c>
      <c r="D23" s="78" t="s">
        <v>196</v>
      </c>
      <c r="E23" s="78" t="s">
        <v>197</v>
      </c>
      <c r="F23" s="78" t="s">
        <v>198</v>
      </c>
      <c r="G23" s="78" t="s">
        <v>197</v>
      </c>
      <c r="H23" s="78" t="s">
        <v>197</v>
      </c>
      <c r="I23" s="78" t="s">
        <v>199</v>
      </c>
      <c r="J23" s="78" t="s">
        <v>198</v>
      </c>
      <c r="K23" s="88" t="s">
        <v>198</v>
      </c>
      <c r="L23" s="88" t="s">
        <v>199</v>
      </c>
      <c r="M23" s="88" t="s">
        <v>196</v>
      </c>
      <c r="N23" s="88" t="s">
        <v>200</v>
      </c>
      <c r="O23" s="88" t="s">
        <v>198</v>
      </c>
      <c r="P23" s="88" t="s">
        <v>196</v>
      </c>
      <c r="Q23" s="88" t="s">
        <v>198</v>
      </c>
      <c r="R23" s="88" t="s">
        <v>196</v>
      </c>
      <c r="S23" s="88" t="s">
        <v>200</v>
      </c>
      <c r="T23" s="91" t="s">
        <v>200</v>
      </c>
      <c r="U23" s="91" t="s">
        <v>197</v>
      </c>
      <c r="V23" s="91" t="s">
        <v>198</v>
      </c>
      <c r="W23" s="91" t="s">
        <v>197</v>
      </c>
      <c r="X23" s="91" t="s">
        <v>197</v>
      </c>
      <c r="Y23" s="91" t="s">
        <v>196</v>
      </c>
      <c r="Z23" s="91" t="s">
        <v>199</v>
      </c>
      <c r="AA23" s="94" t="s">
        <v>196</v>
      </c>
      <c r="AB23" s="94" t="s">
        <v>196</v>
      </c>
      <c r="AC23" s="94" t="s">
        <v>198</v>
      </c>
      <c r="AD23" s="94" t="s">
        <v>196</v>
      </c>
      <c r="AE23" s="94" t="s">
        <v>199</v>
      </c>
      <c r="AF23" s="94" t="s">
        <v>197</v>
      </c>
      <c r="AG23" s="102" t="s">
        <v>196</v>
      </c>
      <c r="AH23" s="102" t="s">
        <v>196</v>
      </c>
      <c r="AI23" s="102" t="s">
        <v>196</v>
      </c>
      <c r="AJ23" s="102" t="s">
        <v>196</v>
      </c>
      <c r="AK23" s="134">
        <f t="shared" si="0"/>
        <v>1</v>
      </c>
      <c r="AL23" s="134">
        <f t="shared" si="1"/>
        <v>1</v>
      </c>
      <c r="AM23" s="134">
        <f t="shared" si="2"/>
        <v>1</v>
      </c>
      <c r="AN23" s="134">
        <f t="shared" si="3"/>
        <v>1</v>
      </c>
      <c r="AO23" s="134">
        <f t="shared" si="4"/>
        <v>1</v>
      </c>
      <c r="AP23" s="134">
        <f t="shared" si="5"/>
        <v>1</v>
      </c>
      <c r="AQ23" s="134">
        <f t="shared" si="6"/>
        <v>1</v>
      </c>
      <c r="AR23" s="134">
        <f t="shared" si="7"/>
        <v>0</v>
      </c>
      <c r="AS23" s="134">
        <f t="shared" si="8"/>
        <v>1</v>
      </c>
      <c r="AT23" s="134">
        <f t="shared" si="9"/>
        <v>1</v>
      </c>
      <c r="AU23" s="134">
        <f t="shared" si="10"/>
        <v>0</v>
      </c>
      <c r="AV23" s="134">
        <f t="shared" si="11"/>
        <v>1</v>
      </c>
      <c r="AW23" s="134">
        <f t="shared" si="12"/>
        <v>1</v>
      </c>
      <c r="AX23" s="134">
        <f t="shared" si="13"/>
        <v>0</v>
      </c>
      <c r="AY23" s="134">
        <f t="shared" si="14"/>
        <v>1</v>
      </c>
      <c r="AZ23" s="134">
        <f t="shared" si="15"/>
        <v>1</v>
      </c>
      <c r="BA23" s="134">
        <f t="shared" si="16"/>
        <v>0</v>
      </c>
      <c r="BB23" s="134">
        <f t="shared" si="17"/>
        <v>1</v>
      </c>
      <c r="BC23" s="134">
        <f t="shared" si="18"/>
        <v>1</v>
      </c>
      <c r="BD23" s="134">
        <f t="shared" si="19"/>
        <v>1</v>
      </c>
      <c r="BE23" s="134">
        <f t="shared" si="20"/>
        <v>1</v>
      </c>
      <c r="BF23" s="134">
        <f t="shared" si="21"/>
        <v>1</v>
      </c>
      <c r="BG23" s="134">
        <f t="shared" si="22"/>
        <v>0</v>
      </c>
      <c r="BH23" s="134">
        <f t="shared" si="23"/>
        <v>1</v>
      </c>
      <c r="BI23" s="134">
        <f t="shared" si="24"/>
        <v>1</v>
      </c>
      <c r="BJ23" s="134">
        <f t="shared" si="25"/>
        <v>1</v>
      </c>
      <c r="BK23" s="134">
        <f t="shared" si="26"/>
        <v>1</v>
      </c>
      <c r="BL23" s="134">
        <f t="shared" si="27"/>
        <v>0</v>
      </c>
      <c r="BM23" s="134">
        <f t="shared" si="28"/>
        <v>1</v>
      </c>
      <c r="BN23" s="134">
        <f t="shared" si="29"/>
        <v>1</v>
      </c>
      <c r="BO23" s="134">
        <f t="shared" si="30"/>
        <v>1</v>
      </c>
      <c r="BP23" s="134">
        <f t="shared" si="31"/>
        <v>1</v>
      </c>
      <c r="BQ23" s="134">
        <f t="shared" si="32"/>
        <v>0</v>
      </c>
    </row>
    <row r="24" spans="1:69">
      <c r="A24" s="139">
        <v>16</v>
      </c>
      <c r="B24" s="144" t="s">
        <v>164</v>
      </c>
      <c r="C24" s="141" t="s">
        <v>25</v>
      </c>
      <c r="D24" s="78" t="s">
        <v>196</v>
      </c>
      <c r="E24" s="78" t="s">
        <v>200</v>
      </c>
      <c r="F24" s="78" t="s">
        <v>200</v>
      </c>
      <c r="G24" s="78" t="s">
        <v>196</v>
      </c>
      <c r="H24" s="78" t="s">
        <v>196</v>
      </c>
      <c r="I24" s="78" t="s">
        <v>199</v>
      </c>
      <c r="J24" s="78" t="s">
        <v>197</v>
      </c>
      <c r="K24" s="88" t="s">
        <v>199</v>
      </c>
      <c r="L24" s="88" t="s">
        <v>199</v>
      </c>
      <c r="M24" s="88" t="s">
        <v>198</v>
      </c>
      <c r="N24" s="88" t="s">
        <v>199</v>
      </c>
      <c r="O24" s="88" t="s">
        <v>200</v>
      </c>
      <c r="P24" s="88" t="s">
        <v>200</v>
      </c>
      <c r="Q24" s="88" t="s">
        <v>199</v>
      </c>
      <c r="R24" s="88" t="s">
        <v>199</v>
      </c>
      <c r="S24" s="88" t="s">
        <v>200</v>
      </c>
      <c r="T24" s="91" t="s">
        <v>198</v>
      </c>
      <c r="U24" s="91" t="s">
        <v>199</v>
      </c>
      <c r="V24" s="91" t="s">
        <v>196</v>
      </c>
      <c r="W24" s="91" t="s">
        <v>197</v>
      </c>
      <c r="X24" s="91" t="s">
        <v>197</v>
      </c>
      <c r="Y24" s="91" t="s">
        <v>196</v>
      </c>
      <c r="Z24" s="91" t="s">
        <v>197</v>
      </c>
      <c r="AA24" s="94" t="s">
        <v>198</v>
      </c>
      <c r="AB24" s="94" t="s">
        <v>198</v>
      </c>
      <c r="AC24" s="94" t="s">
        <v>197</v>
      </c>
      <c r="AD24" s="94" t="s">
        <v>196</v>
      </c>
      <c r="AE24" s="94" t="s">
        <v>199</v>
      </c>
      <c r="AF24" s="94" t="s">
        <v>199</v>
      </c>
      <c r="AG24" s="102" t="s">
        <v>196</v>
      </c>
      <c r="AH24" s="102" t="s">
        <v>197</v>
      </c>
      <c r="AI24" s="102" t="s">
        <v>199</v>
      </c>
      <c r="AJ24" s="102" t="s">
        <v>197</v>
      </c>
      <c r="AK24" s="134">
        <f t="shared" si="0"/>
        <v>1</v>
      </c>
      <c r="AL24" s="134">
        <f t="shared" si="1"/>
        <v>0</v>
      </c>
      <c r="AM24" s="134">
        <f t="shared" si="2"/>
        <v>0</v>
      </c>
      <c r="AN24" s="134">
        <f t="shared" si="3"/>
        <v>0</v>
      </c>
      <c r="AO24" s="134">
        <f t="shared" si="4"/>
        <v>0</v>
      </c>
      <c r="AP24" s="134">
        <f t="shared" si="5"/>
        <v>1</v>
      </c>
      <c r="AQ24" s="134">
        <f t="shared" si="6"/>
        <v>0</v>
      </c>
      <c r="AR24" s="134">
        <f t="shared" si="7"/>
        <v>0</v>
      </c>
      <c r="AS24" s="134">
        <f t="shared" si="8"/>
        <v>1</v>
      </c>
      <c r="AT24" s="134">
        <f t="shared" si="9"/>
        <v>0</v>
      </c>
      <c r="AU24" s="134">
        <f t="shared" si="10"/>
        <v>0</v>
      </c>
      <c r="AV24" s="134">
        <f t="shared" si="11"/>
        <v>0</v>
      </c>
      <c r="AW24" s="134">
        <f t="shared" si="12"/>
        <v>0</v>
      </c>
      <c r="AX24" s="134">
        <f t="shared" si="13"/>
        <v>0</v>
      </c>
      <c r="AY24" s="134">
        <f t="shared" si="14"/>
        <v>0</v>
      </c>
      <c r="AZ24" s="134">
        <f t="shared" si="15"/>
        <v>1</v>
      </c>
      <c r="BA24" s="134">
        <f t="shared" si="16"/>
        <v>0</v>
      </c>
      <c r="BB24" s="134">
        <f t="shared" si="17"/>
        <v>0</v>
      </c>
      <c r="BC24" s="134">
        <f t="shared" si="18"/>
        <v>0</v>
      </c>
      <c r="BD24" s="134">
        <f t="shared" si="19"/>
        <v>1</v>
      </c>
      <c r="BE24" s="134">
        <f t="shared" si="20"/>
        <v>1</v>
      </c>
      <c r="BF24" s="134">
        <f t="shared" si="21"/>
        <v>1</v>
      </c>
      <c r="BG24" s="134">
        <f t="shared" si="22"/>
        <v>0</v>
      </c>
      <c r="BH24" s="134">
        <f t="shared" si="23"/>
        <v>0</v>
      </c>
      <c r="BI24" s="134">
        <f t="shared" si="24"/>
        <v>0</v>
      </c>
      <c r="BJ24" s="134">
        <f t="shared" si="25"/>
        <v>0</v>
      </c>
      <c r="BK24" s="134">
        <f t="shared" si="26"/>
        <v>1</v>
      </c>
      <c r="BL24" s="134">
        <f t="shared" si="27"/>
        <v>0</v>
      </c>
      <c r="BM24" s="134">
        <f t="shared" si="28"/>
        <v>0</v>
      </c>
      <c r="BN24" s="134">
        <f t="shared" si="29"/>
        <v>1</v>
      </c>
      <c r="BO24" s="134">
        <f t="shared" si="30"/>
        <v>0</v>
      </c>
      <c r="BP24" s="134">
        <f t="shared" si="31"/>
        <v>0</v>
      </c>
      <c r="BQ24" s="134">
        <f t="shared" si="32"/>
        <v>0</v>
      </c>
    </row>
    <row r="25" spans="1:69">
      <c r="A25" s="139">
        <v>17</v>
      </c>
      <c r="B25" s="144" t="s">
        <v>165</v>
      </c>
      <c r="C25" s="141" t="s">
        <v>25</v>
      </c>
      <c r="D25" s="78" t="s">
        <v>198</v>
      </c>
      <c r="E25" s="78" t="s">
        <v>197</v>
      </c>
      <c r="F25" s="78" t="s">
        <v>200</v>
      </c>
      <c r="G25" s="78" t="s">
        <v>197</v>
      </c>
      <c r="H25" s="78" t="s">
        <v>198</v>
      </c>
      <c r="I25" s="78" t="s">
        <v>199</v>
      </c>
      <c r="J25" s="78" t="s">
        <v>198</v>
      </c>
      <c r="K25" s="88" t="s">
        <v>197</v>
      </c>
      <c r="L25" s="88" t="s">
        <v>199</v>
      </c>
      <c r="M25" s="88" t="s">
        <v>196</v>
      </c>
      <c r="N25" s="88" t="s">
        <v>196</v>
      </c>
      <c r="O25" s="88" t="s">
        <v>198</v>
      </c>
      <c r="P25" s="88" t="s">
        <v>196</v>
      </c>
      <c r="Q25" s="88" t="s">
        <v>200</v>
      </c>
      <c r="R25" s="88" t="s">
        <v>197</v>
      </c>
      <c r="S25" s="88" t="s">
        <v>196</v>
      </c>
      <c r="T25" s="91" t="s">
        <v>197</v>
      </c>
      <c r="U25" s="91" t="s">
        <v>196</v>
      </c>
      <c r="V25" s="91" t="s">
        <v>198</v>
      </c>
      <c r="W25" s="91" t="s">
        <v>197</v>
      </c>
      <c r="X25" s="91" t="s">
        <v>197</v>
      </c>
      <c r="Y25" s="91" t="s">
        <v>196</v>
      </c>
      <c r="Z25" s="91" t="s">
        <v>199</v>
      </c>
      <c r="AA25" s="94" t="s">
        <v>196</v>
      </c>
      <c r="AB25" s="94" t="s">
        <v>196</v>
      </c>
      <c r="AC25" s="94" t="s">
        <v>196</v>
      </c>
      <c r="AD25" s="94" t="s">
        <v>197</v>
      </c>
      <c r="AE25" s="94" t="s">
        <v>198</v>
      </c>
      <c r="AF25" s="94" t="s">
        <v>197</v>
      </c>
      <c r="AG25" s="102" t="s">
        <v>199</v>
      </c>
      <c r="AH25" s="102" t="s">
        <v>196</v>
      </c>
      <c r="AI25" s="102" t="s">
        <v>198</v>
      </c>
      <c r="AJ25" s="102" t="s">
        <v>196</v>
      </c>
      <c r="AK25" s="134">
        <f t="shared" si="0"/>
        <v>0</v>
      </c>
      <c r="AL25" s="134">
        <f t="shared" si="1"/>
        <v>1</v>
      </c>
      <c r="AM25" s="134">
        <f t="shared" si="2"/>
        <v>0</v>
      </c>
      <c r="AN25" s="134">
        <f t="shared" si="3"/>
        <v>1</v>
      </c>
      <c r="AO25" s="134">
        <f t="shared" si="4"/>
        <v>0</v>
      </c>
      <c r="AP25" s="134">
        <f t="shared" si="5"/>
        <v>1</v>
      </c>
      <c r="AQ25" s="134">
        <f t="shared" si="6"/>
        <v>1</v>
      </c>
      <c r="AR25" s="134">
        <f t="shared" si="7"/>
        <v>0</v>
      </c>
      <c r="AS25" s="134">
        <f t="shared" si="8"/>
        <v>1</v>
      </c>
      <c r="AT25" s="134">
        <f t="shared" si="9"/>
        <v>1</v>
      </c>
      <c r="AU25" s="134">
        <f t="shared" si="10"/>
        <v>1</v>
      </c>
      <c r="AV25" s="134">
        <f t="shared" si="11"/>
        <v>1</v>
      </c>
      <c r="AW25" s="134">
        <f t="shared" si="12"/>
        <v>1</v>
      </c>
      <c r="AX25" s="134">
        <f t="shared" si="13"/>
        <v>1</v>
      </c>
      <c r="AY25" s="134">
        <f t="shared" si="14"/>
        <v>0</v>
      </c>
      <c r="AZ25" s="134">
        <f t="shared" si="15"/>
        <v>0</v>
      </c>
      <c r="BA25" s="134">
        <f t="shared" si="16"/>
        <v>1</v>
      </c>
      <c r="BB25" s="134">
        <f t="shared" si="17"/>
        <v>0</v>
      </c>
      <c r="BC25" s="134">
        <f t="shared" si="18"/>
        <v>1</v>
      </c>
      <c r="BD25" s="134">
        <f t="shared" si="19"/>
        <v>1</v>
      </c>
      <c r="BE25" s="134">
        <f t="shared" si="20"/>
        <v>1</v>
      </c>
      <c r="BF25" s="134">
        <f t="shared" si="21"/>
        <v>1</v>
      </c>
      <c r="BG25" s="134">
        <f t="shared" si="22"/>
        <v>0</v>
      </c>
      <c r="BH25" s="134">
        <f t="shared" si="23"/>
        <v>1</v>
      </c>
      <c r="BI25" s="134">
        <f t="shared" si="24"/>
        <v>1</v>
      </c>
      <c r="BJ25" s="134">
        <f t="shared" si="25"/>
        <v>0</v>
      </c>
      <c r="BK25" s="134">
        <f t="shared" si="26"/>
        <v>0</v>
      </c>
      <c r="BL25" s="134">
        <f t="shared" si="27"/>
        <v>0</v>
      </c>
      <c r="BM25" s="134">
        <f t="shared" si="28"/>
        <v>1</v>
      </c>
      <c r="BN25" s="134">
        <f t="shared" si="29"/>
        <v>0</v>
      </c>
      <c r="BO25" s="134">
        <f t="shared" si="30"/>
        <v>1</v>
      </c>
      <c r="BP25" s="134">
        <f t="shared" si="31"/>
        <v>0</v>
      </c>
      <c r="BQ25" s="134">
        <f t="shared" si="32"/>
        <v>0</v>
      </c>
    </row>
    <row r="26" spans="1:69">
      <c r="A26" s="139">
        <v>18</v>
      </c>
      <c r="B26" s="144" t="s">
        <v>166</v>
      </c>
      <c r="C26" s="141" t="s">
        <v>25</v>
      </c>
      <c r="D26" s="78" t="s">
        <v>196</v>
      </c>
      <c r="E26" s="78" t="s">
        <v>197</v>
      </c>
      <c r="F26" s="78" t="s">
        <v>198</v>
      </c>
      <c r="G26" s="78" t="s">
        <v>196</v>
      </c>
      <c r="H26" s="78" t="s">
        <v>199</v>
      </c>
      <c r="I26" s="78" t="s">
        <v>199</v>
      </c>
      <c r="J26" s="78" t="s">
        <v>199</v>
      </c>
      <c r="K26" s="88" t="s">
        <v>197</v>
      </c>
      <c r="L26" s="88" t="s">
        <v>199</v>
      </c>
      <c r="M26" s="88" t="s">
        <v>196</v>
      </c>
      <c r="N26" s="88" t="s">
        <v>196</v>
      </c>
      <c r="O26" s="88" t="s">
        <v>198</v>
      </c>
      <c r="P26" s="88" t="s">
        <v>196</v>
      </c>
      <c r="Q26" s="88" t="s">
        <v>198</v>
      </c>
      <c r="R26" s="88" t="s">
        <v>199</v>
      </c>
      <c r="S26" s="88" t="s">
        <v>200</v>
      </c>
      <c r="T26" s="91" t="s">
        <v>197</v>
      </c>
      <c r="U26" s="91" t="s">
        <v>196</v>
      </c>
      <c r="V26" s="91" t="s">
        <v>198</v>
      </c>
      <c r="W26" s="91" t="s">
        <v>197</v>
      </c>
      <c r="X26" s="91" t="s">
        <v>197</v>
      </c>
      <c r="Y26" s="91" t="s">
        <v>196</v>
      </c>
      <c r="Z26" s="91" t="s">
        <v>200</v>
      </c>
      <c r="AA26" s="94" t="s">
        <v>196</v>
      </c>
      <c r="AB26" s="94" t="s">
        <v>197</v>
      </c>
      <c r="AC26" s="94" t="s">
        <v>198</v>
      </c>
      <c r="AD26" s="94" t="s">
        <v>197</v>
      </c>
      <c r="AE26" s="94" t="s">
        <v>198</v>
      </c>
      <c r="AF26" s="94" t="s">
        <v>199</v>
      </c>
      <c r="AG26" s="102" t="s">
        <v>198</v>
      </c>
      <c r="AH26" s="102" t="s">
        <v>196</v>
      </c>
      <c r="AI26" s="102" t="s">
        <v>196</v>
      </c>
      <c r="AJ26" s="102" t="s">
        <v>197</v>
      </c>
      <c r="AK26" s="134">
        <f t="shared" si="0"/>
        <v>1</v>
      </c>
      <c r="AL26" s="134">
        <f t="shared" si="1"/>
        <v>1</v>
      </c>
      <c r="AM26" s="134">
        <f t="shared" si="2"/>
        <v>1</v>
      </c>
      <c r="AN26" s="134">
        <f t="shared" si="3"/>
        <v>0</v>
      </c>
      <c r="AO26" s="134">
        <f t="shared" si="4"/>
        <v>0</v>
      </c>
      <c r="AP26" s="134">
        <f t="shared" si="5"/>
        <v>1</v>
      </c>
      <c r="AQ26" s="134">
        <f t="shared" si="6"/>
        <v>0</v>
      </c>
      <c r="AR26" s="134">
        <f t="shared" si="7"/>
        <v>0</v>
      </c>
      <c r="AS26" s="134">
        <f t="shared" si="8"/>
        <v>1</v>
      </c>
      <c r="AT26" s="134">
        <f t="shared" si="9"/>
        <v>1</v>
      </c>
      <c r="AU26" s="134">
        <f t="shared" si="10"/>
        <v>1</v>
      </c>
      <c r="AV26" s="134">
        <f t="shared" si="11"/>
        <v>1</v>
      </c>
      <c r="AW26" s="134">
        <f t="shared" si="12"/>
        <v>1</v>
      </c>
      <c r="AX26" s="134">
        <f t="shared" si="13"/>
        <v>0</v>
      </c>
      <c r="AY26" s="134">
        <f t="shared" si="14"/>
        <v>0</v>
      </c>
      <c r="AZ26" s="134">
        <f t="shared" si="15"/>
        <v>1</v>
      </c>
      <c r="BA26" s="134">
        <f t="shared" si="16"/>
        <v>1</v>
      </c>
      <c r="BB26" s="134">
        <f t="shared" si="17"/>
        <v>0</v>
      </c>
      <c r="BC26" s="134">
        <f t="shared" si="18"/>
        <v>1</v>
      </c>
      <c r="BD26" s="134">
        <f t="shared" si="19"/>
        <v>1</v>
      </c>
      <c r="BE26" s="134">
        <f t="shared" si="20"/>
        <v>1</v>
      </c>
      <c r="BF26" s="134">
        <f t="shared" si="21"/>
        <v>1</v>
      </c>
      <c r="BG26" s="134">
        <f t="shared" si="22"/>
        <v>0</v>
      </c>
      <c r="BH26" s="134">
        <f t="shared" si="23"/>
        <v>1</v>
      </c>
      <c r="BI26" s="134">
        <f t="shared" si="24"/>
        <v>0</v>
      </c>
      <c r="BJ26" s="134">
        <f t="shared" si="25"/>
        <v>1</v>
      </c>
      <c r="BK26" s="134">
        <f t="shared" si="26"/>
        <v>0</v>
      </c>
      <c r="BL26" s="134">
        <f t="shared" si="27"/>
        <v>0</v>
      </c>
      <c r="BM26" s="134">
        <f t="shared" si="28"/>
        <v>0</v>
      </c>
      <c r="BN26" s="134">
        <f t="shared" si="29"/>
        <v>0</v>
      </c>
      <c r="BO26" s="134">
        <f t="shared" si="30"/>
        <v>1</v>
      </c>
      <c r="BP26" s="134">
        <f t="shared" si="31"/>
        <v>1</v>
      </c>
      <c r="BQ26" s="134">
        <f t="shared" si="32"/>
        <v>0</v>
      </c>
    </row>
    <row r="27" spans="1:69">
      <c r="A27" s="139">
        <v>19</v>
      </c>
      <c r="B27" s="144" t="s">
        <v>167</v>
      </c>
      <c r="C27" s="141" t="s">
        <v>25</v>
      </c>
      <c r="D27" s="78" t="s">
        <v>196</v>
      </c>
      <c r="E27" s="78" t="s">
        <v>197</v>
      </c>
      <c r="F27" s="78" t="s">
        <v>198</v>
      </c>
      <c r="G27" s="78" t="s">
        <v>197</v>
      </c>
      <c r="H27" s="78" t="s">
        <v>197</v>
      </c>
      <c r="I27" s="78" t="s">
        <v>199</v>
      </c>
      <c r="J27" s="78" t="s">
        <v>196</v>
      </c>
      <c r="K27" s="88" t="s">
        <v>200</v>
      </c>
      <c r="L27" s="88" t="s">
        <v>199</v>
      </c>
      <c r="M27" s="88" t="s">
        <v>196</v>
      </c>
      <c r="N27" s="88" t="s">
        <v>199</v>
      </c>
      <c r="O27" s="88" t="s">
        <v>198</v>
      </c>
      <c r="P27" s="88" t="s">
        <v>196</v>
      </c>
      <c r="Q27" s="88" t="s">
        <v>199</v>
      </c>
      <c r="R27" s="88" t="s">
        <v>196</v>
      </c>
      <c r="S27" s="88" t="s">
        <v>200</v>
      </c>
      <c r="T27" s="91" t="s">
        <v>197</v>
      </c>
      <c r="U27" s="91" t="s">
        <v>197</v>
      </c>
      <c r="V27" s="91" t="s">
        <v>198</v>
      </c>
      <c r="W27" s="91" t="s">
        <v>197</v>
      </c>
      <c r="X27" s="91" t="s">
        <v>196</v>
      </c>
      <c r="Y27" s="91" t="s">
        <v>196</v>
      </c>
      <c r="Z27" s="91" t="s">
        <v>196</v>
      </c>
      <c r="AA27" s="94" t="s">
        <v>197</v>
      </c>
      <c r="AB27" s="94" t="s">
        <v>196</v>
      </c>
      <c r="AC27" s="94" t="s">
        <v>197</v>
      </c>
      <c r="AD27" s="94" t="s">
        <v>196</v>
      </c>
      <c r="AE27" s="94" t="s">
        <v>197</v>
      </c>
      <c r="AF27" s="94" t="s">
        <v>198</v>
      </c>
      <c r="AG27" s="102" t="s">
        <v>196</v>
      </c>
      <c r="AH27" s="102" t="s">
        <v>196</v>
      </c>
      <c r="AI27" s="102" t="s">
        <v>198</v>
      </c>
      <c r="AJ27" s="102" t="s">
        <v>198</v>
      </c>
      <c r="AK27" s="134">
        <f t="shared" si="0"/>
        <v>1</v>
      </c>
      <c r="AL27" s="134">
        <f t="shared" si="1"/>
        <v>1</v>
      </c>
      <c r="AM27" s="134">
        <f t="shared" si="2"/>
        <v>1</v>
      </c>
      <c r="AN27" s="134">
        <f t="shared" si="3"/>
        <v>1</v>
      </c>
      <c r="AO27" s="134">
        <f t="shared" si="4"/>
        <v>1</v>
      </c>
      <c r="AP27" s="134">
        <f t="shared" si="5"/>
        <v>1</v>
      </c>
      <c r="AQ27" s="134">
        <f t="shared" si="6"/>
        <v>0</v>
      </c>
      <c r="AR27" s="134">
        <f t="shared" si="7"/>
        <v>1</v>
      </c>
      <c r="AS27" s="134">
        <f t="shared" si="8"/>
        <v>1</v>
      </c>
      <c r="AT27" s="134">
        <f t="shared" si="9"/>
        <v>1</v>
      </c>
      <c r="AU27" s="134">
        <f t="shared" si="10"/>
        <v>0</v>
      </c>
      <c r="AV27" s="134">
        <f t="shared" si="11"/>
        <v>1</v>
      </c>
      <c r="AW27" s="134">
        <f t="shared" si="12"/>
        <v>1</v>
      </c>
      <c r="AX27" s="134">
        <f t="shared" si="13"/>
        <v>0</v>
      </c>
      <c r="AY27" s="134">
        <f t="shared" si="14"/>
        <v>1</v>
      </c>
      <c r="AZ27" s="134">
        <f t="shared" si="15"/>
        <v>1</v>
      </c>
      <c r="BA27" s="134">
        <f t="shared" si="16"/>
        <v>1</v>
      </c>
      <c r="BB27" s="134">
        <f t="shared" si="17"/>
        <v>1</v>
      </c>
      <c r="BC27" s="134">
        <f t="shared" si="18"/>
        <v>1</v>
      </c>
      <c r="BD27" s="134">
        <f t="shared" si="19"/>
        <v>1</v>
      </c>
      <c r="BE27" s="134">
        <f t="shared" si="20"/>
        <v>0</v>
      </c>
      <c r="BF27" s="134">
        <f t="shared" si="21"/>
        <v>1</v>
      </c>
      <c r="BG27" s="134">
        <f t="shared" si="22"/>
        <v>1</v>
      </c>
      <c r="BH27" s="134">
        <f t="shared" si="23"/>
        <v>0</v>
      </c>
      <c r="BI27" s="134">
        <f t="shared" si="24"/>
        <v>1</v>
      </c>
      <c r="BJ27" s="134">
        <f t="shared" si="25"/>
        <v>0</v>
      </c>
      <c r="BK27" s="134">
        <f t="shared" si="26"/>
        <v>1</v>
      </c>
      <c r="BL27" s="134">
        <f t="shared" si="27"/>
        <v>1</v>
      </c>
      <c r="BM27" s="134">
        <f t="shared" si="28"/>
        <v>0</v>
      </c>
      <c r="BN27" s="134">
        <f t="shared" si="29"/>
        <v>1</v>
      </c>
      <c r="BO27" s="134">
        <f t="shared" si="30"/>
        <v>1</v>
      </c>
      <c r="BP27" s="134">
        <f t="shared" si="31"/>
        <v>0</v>
      </c>
      <c r="BQ27" s="134">
        <f t="shared" si="32"/>
        <v>0</v>
      </c>
    </row>
    <row r="28" spans="1:69">
      <c r="A28" s="139">
        <v>20</v>
      </c>
      <c r="B28" s="144" t="s">
        <v>168</v>
      </c>
      <c r="C28" s="141" t="s">
        <v>25</v>
      </c>
      <c r="D28" s="78" t="s">
        <v>196</v>
      </c>
      <c r="E28" s="78" t="s">
        <v>197</v>
      </c>
      <c r="F28" s="78" t="s">
        <v>198</v>
      </c>
      <c r="G28" s="78" t="s">
        <v>198</v>
      </c>
      <c r="H28" s="78" t="s">
        <v>196</v>
      </c>
      <c r="I28" s="78" t="s">
        <v>196</v>
      </c>
      <c r="J28" s="78" t="s">
        <v>198</v>
      </c>
      <c r="K28" s="88" t="s">
        <v>198</v>
      </c>
      <c r="L28" s="88" t="s">
        <v>199</v>
      </c>
      <c r="M28" s="88" t="s">
        <v>197</v>
      </c>
      <c r="N28" s="88" t="s">
        <v>199</v>
      </c>
      <c r="O28" s="88" t="s">
        <v>196</v>
      </c>
      <c r="P28" s="88" t="s">
        <v>196</v>
      </c>
      <c r="Q28" s="88" t="s">
        <v>198</v>
      </c>
      <c r="R28" s="88" t="s">
        <v>199</v>
      </c>
      <c r="S28" s="88" t="s">
        <v>196</v>
      </c>
      <c r="T28" s="91" t="s">
        <v>197</v>
      </c>
      <c r="U28" s="91" t="s">
        <v>199</v>
      </c>
      <c r="V28" s="91" t="s">
        <v>198</v>
      </c>
      <c r="W28" s="91" t="s">
        <v>197</v>
      </c>
      <c r="X28" s="91" t="s">
        <v>196</v>
      </c>
      <c r="Y28" s="91" t="s">
        <v>196</v>
      </c>
      <c r="Z28" s="91" t="s">
        <v>198</v>
      </c>
      <c r="AA28" s="94" t="s">
        <v>196</v>
      </c>
      <c r="AB28" s="94" t="s">
        <v>196</v>
      </c>
      <c r="AC28" s="94" t="s">
        <v>196</v>
      </c>
      <c r="AD28" s="94" t="s">
        <v>199</v>
      </c>
      <c r="AE28" s="94" t="s">
        <v>197</v>
      </c>
      <c r="AF28" s="94" t="s">
        <v>196</v>
      </c>
      <c r="AG28" s="102" t="s">
        <v>197</v>
      </c>
      <c r="AH28" s="102" t="s">
        <v>197</v>
      </c>
      <c r="AI28" s="102" t="s">
        <v>196</v>
      </c>
      <c r="AJ28" s="102" t="s">
        <v>199</v>
      </c>
      <c r="AK28" s="134">
        <f t="shared" si="0"/>
        <v>1</v>
      </c>
      <c r="AL28" s="134">
        <f t="shared" si="1"/>
        <v>1</v>
      </c>
      <c r="AM28" s="134">
        <f t="shared" si="2"/>
        <v>1</v>
      </c>
      <c r="AN28" s="134">
        <f t="shared" si="3"/>
        <v>0</v>
      </c>
      <c r="AO28" s="134">
        <f t="shared" si="4"/>
        <v>0</v>
      </c>
      <c r="AP28" s="134">
        <f t="shared" si="5"/>
        <v>0</v>
      </c>
      <c r="AQ28" s="134">
        <f t="shared" si="6"/>
        <v>1</v>
      </c>
      <c r="AR28" s="134">
        <f t="shared" si="7"/>
        <v>0</v>
      </c>
      <c r="AS28" s="134">
        <f t="shared" si="8"/>
        <v>1</v>
      </c>
      <c r="AT28" s="134">
        <f t="shared" si="9"/>
        <v>0</v>
      </c>
      <c r="AU28" s="134">
        <f t="shared" si="10"/>
        <v>0</v>
      </c>
      <c r="AV28" s="134">
        <f t="shared" si="11"/>
        <v>0</v>
      </c>
      <c r="AW28" s="134">
        <f t="shared" si="12"/>
        <v>1</v>
      </c>
      <c r="AX28" s="134">
        <f t="shared" si="13"/>
        <v>0</v>
      </c>
      <c r="AY28" s="134">
        <f t="shared" si="14"/>
        <v>0</v>
      </c>
      <c r="AZ28" s="134">
        <f t="shared" si="15"/>
        <v>0</v>
      </c>
      <c r="BA28" s="134">
        <f t="shared" si="16"/>
        <v>1</v>
      </c>
      <c r="BB28" s="134">
        <f t="shared" si="17"/>
        <v>0</v>
      </c>
      <c r="BC28" s="134">
        <f t="shared" si="18"/>
        <v>1</v>
      </c>
      <c r="BD28" s="134">
        <f t="shared" si="19"/>
        <v>1</v>
      </c>
      <c r="BE28" s="134">
        <f t="shared" si="20"/>
        <v>0</v>
      </c>
      <c r="BF28" s="134">
        <f t="shared" si="21"/>
        <v>1</v>
      </c>
      <c r="BG28" s="134">
        <f t="shared" si="22"/>
        <v>0</v>
      </c>
      <c r="BH28" s="134">
        <f t="shared" si="23"/>
        <v>1</v>
      </c>
      <c r="BI28" s="134">
        <f t="shared" si="24"/>
        <v>1</v>
      </c>
      <c r="BJ28" s="134">
        <f t="shared" si="25"/>
        <v>0</v>
      </c>
      <c r="BK28" s="134">
        <f t="shared" si="26"/>
        <v>0</v>
      </c>
      <c r="BL28" s="134">
        <f t="shared" si="27"/>
        <v>1</v>
      </c>
      <c r="BM28" s="134">
        <f t="shared" si="28"/>
        <v>0</v>
      </c>
      <c r="BN28" s="134">
        <f t="shared" si="29"/>
        <v>0</v>
      </c>
      <c r="BO28" s="134">
        <f t="shared" si="30"/>
        <v>0</v>
      </c>
      <c r="BP28" s="134">
        <f t="shared" si="31"/>
        <v>1</v>
      </c>
      <c r="BQ28" s="134">
        <f t="shared" si="32"/>
        <v>1</v>
      </c>
    </row>
    <row r="29" spans="1:69">
      <c r="A29" s="139">
        <v>21</v>
      </c>
      <c r="B29" s="144" t="s">
        <v>169</v>
      </c>
      <c r="C29" s="141" t="s">
        <v>25</v>
      </c>
      <c r="D29" s="78" t="s">
        <v>196</v>
      </c>
      <c r="E29" s="78" t="s">
        <v>197</v>
      </c>
      <c r="F29" s="78" t="s">
        <v>198</v>
      </c>
      <c r="G29" s="78" t="s">
        <v>197</v>
      </c>
      <c r="H29" s="78" t="s">
        <v>197</v>
      </c>
      <c r="I29" s="78" t="s">
        <v>199</v>
      </c>
      <c r="J29" s="78" t="s">
        <v>198</v>
      </c>
      <c r="K29" s="88" t="s">
        <v>200</v>
      </c>
      <c r="L29" s="88" t="s">
        <v>199</v>
      </c>
      <c r="M29" s="88" t="s">
        <v>196</v>
      </c>
      <c r="N29" s="88" t="s">
        <v>196</v>
      </c>
      <c r="O29" s="88" t="s">
        <v>198</v>
      </c>
      <c r="P29" s="88" t="s">
        <v>196</v>
      </c>
      <c r="Q29" s="88" t="s">
        <v>196</v>
      </c>
      <c r="R29" s="88" t="s">
        <v>196</v>
      </c>
      <c r="S29" s="88" t="s">
        <v>200</v>
      </c>
      <c r="T29" s="91" t="s">
        <v>200</v>
      </c>
      <c r="U29" s="91" t="s">
        <v>196</v>
      </c>
      <c r="V29" s="91" t="s">
        <v>198</v>
      </c>
      <c r="W29" s="91" t="s">
        <v>197</v>
      </c>
      <c r="X29" s="91" t="s">
        <v>197</v>
      </c>
      <c r="Y29" s="91" t="s">
        <v>196</v>
      </c>
      <c r="Z29" s="91" t="s">
        <v>197</v>
      </c>
      <c r="AA29" s="94" t="s">
        <v>196</v>
      </c>
      <c r="AB29" s="94" t="s">
        <v>198</v>
      </c>
      <c r="AC29" s="94" t="s">
        <v>198</v>
      </c>
      <c r="AD29" s="94" t="s">
        <v>196</v>
      </c>
      <c r="AE29" s="94" t="s">
        <v>198</v>
      </c>
      <c r="AF29" s="94" t="s">
        <v>197</v>
      </c>
      <c r="AG29" s="102" t="s">
        <v>196</v>
      </c>
      <c r="AH29" s="102" t="s">
        <v>196</v>
      </c>
      <c r="AI29" s="102" t="s">
        <v>198</v>
      </c>
      <c r="AJ29" s="102" t="s">
        <v>196</v>
      </c>
      <c r="AK29" s="134">
        <f t="shared" si="0"/>
        <v>1</v>
      </c>
      <c r="AL29" s="134">
        <f t="shared" si="1"/>
        <v>1</v>
      </c>
      <c r="AM29" s="134">
        <f t="shared" si="2"/>
        <v>1</v>
      </c>
      <c r="AN29" s="134">
        <f t="shared" si="3"/>
        <v>1</v>
      </c>
      <c r="AO29" s="134">
        <f t="shared" si="4"/>
        <v>1</v>
      </c>
      <c r="AP29" s="134">
        <f t="shared" si="5"/>
        <v>1</v>
      </c>
      <c r="AQ29" s="134">
        <f t="shared" si="6"/>
        <v>1</v>
      </c>
      <c r="AR29" s="134">
        <f t="shared" si="7"/>
        <v>1</v>
      </c>
      <c r="AS29" s="134">
        <f t="shared" si="8"/>
        <v>1</v>
      </c>
      <c r="AT29" s="134">
        <f t="shared" si="9"/>
        <v>1</v>
      </c>
      <c r="AU29" s="134">
        <f t="shared" si="10"/>
        <v>1</v>
      </c>
      <c r="AV29" s="134">
        <f t="shared" si="11"/>
        <v>1</v>
      </c>
      <c r="AW29" s="134">
        <f t="shared" si="12"/>
        <v>1</v>
      </c>
      <c r="AX29" s="134">
        <f t="shared" si="13"/>
        <v>0</v>
      </c>
      <c r="AY29" s="134">
        <f t="shared" si="14"/>
        <v>1</v>
      </c>
      <c r="AZ29" s="134">
        <f t="shared" si="15"/>
        <v>1</v>
      </c>
      <c r="BA29" s="134">
        <f t="shared" si="16"/>
        <v>0</v>
      </c>
      <c r="BB29" s="134">
        <f t="shared" si="17"/>
        <v>0</v>
      </c>
      <c r="BC29" s="134">
        <f t="shared" si="18"/>
        <v>1</v>
      </c>
      <c r="BD29" s="134">
        <f t="shared" si="19"/>
        <v>1</v>
      </c>
      <c r="BE29" s="134">
        <f t="shared" si="20"/>
        <v>1</v>
      </c>
      <c r="BF29" s="134">
        <f t="shared" si="21"/>
        <v>1</v>
      </c>
      <c r="BG29" s="134">
        <f t="shared" si="22"/>
        <v>0</v>
      </c>
      <c r="BH29" s="134">
        <f t="shared" si="23"/>
        <v>1</v>
      </c>
      <c r="BI29" s="134">
        <f t="shared" si="24"/>
        <v>0</v>
      </c>
      <c r="BJ29" s="134">
        <f t="shared" si="25"/>
        <v>1</v>
      </c>
      <c r="BK29" s="134">
        <f t="shared" si="26"/>
        <v>1</v>
      </c>
      <c r="BL29" s="134">
        <f t="shared" si="27"/>
        <v>0</v>
      </c>
      <c r="BM29" s="134">
        <f t="shared" si="28"/>
        <v>1</v>
      </c>
      <c r="BN29" s="134">
        <f t="shared" si="29"/>
        <v>1</v>
      </c>
      <c r="BO29" s="134">
        <f t="shared" si="30"/>
        <v>1</v>
      </c>
      <c r="BP29" s="134">
        <f t="shared" si="31"/>
        <v>0</v>
      </c>
      <c r="BQ29" s="134">
        <f t="shared" si="32"/>
        <v>0</v>
      </c>
    </row>
    <row r="30" spans="1:69">
      <c r="A30" s="139">
        <v>22</v>
      </c>
      <c r="B30" s="145" t="s">
        <v>170</v>
      </c>
      <c r="C30" s="141" t="s">
        <v>25</v>
      </c>
      <c r="D30" s="78" t="s">
        <v>199</v>
      </c>
      <c r="E30" s="78" t="s">
        <v>197</v>
      </c>
      <c r="F30" s="78" t="s">
        <v>196</v>
      </c>
      <c r="G30" s="78" t="s">
        <v>198</v>
      </c>
      <c r="H30" s="78" t="s">
        <v>197</v>
      </c>
      <c r="I30" s="78" t="s">
        <v>199</v>
      </c>
      <c r="J30" s="78" t="s">
        <v>196</v>
      </c>
      <c r="K30" s="88" t="s">
        <v>200</v>
      </c>
      <c r="L30" s="88" t="s">
        <v>199</v>
      </c>
      <c r="M30" s="88" t="s">
        <v>196</v>
      </c>
      <c r="N30" s="88" t="s">
        <v>197</v>
      </c>
      <c r="O30" s="88" t="s">
        <v>198</v>
      </c>
      <c r="P30" s="88" t="s">
        <v>196</v>
      </c>
      <c r="Q30" s="88" t="s">
        <v>199</v>
      </c>
      <c r="R30" s="88" t="s">
        <v>196</v>
      </c>
      <c r="S30" s="88" t="s">
        <v>200</v>
      </c>
      <c r="T30" s="91" t="s">
        <v>197</v>
      </c>
      <c r="U30" s="91" t="s">
        <v>196</v>
      </c>
      <c r="V30" s="91" t="s">
        <v>198</v>
      </c>
      <c r="W30" s="91" t="s">
        <v>197</v>
      </c>
      <c r="X30" s="91" t="s">
        <v>197</v>
      </c>
      <c r="Y30" s="91" t="s">
        <v>196</v>
      </c>
      <c r="Z30" s="91" t="s">
        <v>200</v>
      </c>
      <c r="AA30" s="94" t="s">
        <v>198</v>
      </c>
      <c r="AB30" s="94" t="s">
        <v>196</v>
      </c>
      <c r="AC30" s="94" t="s">
        <v>196</v>
      </c>
      <c r="AD30" s="94" t="s">
        <v>197</v>
      </c>
      <c r="AE30" s="94" t="s">
        <v>196</v>
      </c>
      <c r="AF30" s="94" t="s">
        <v>197</v>
      </c>
      <c r="AG30" s="102" t="s">
        <v>196</v>
      </c>
      <c r="AH30" s="102" t="s">
        <v>196</v>
      </c>
      <c r="AI30" s="102" t="s">
        <v>196</v>
      </c>
      <c r="AJ30" s="102" t="s">
        <v>200</v>
      </c>
      <c r="AK30" s="134">
        <f t="shared" si="0"/>
        <v>0</v>
      </c>
      <c r="AL30" s="134">
        <f t="shared" si="1"/>
        <v>1</v>
      </c>
      <c r="AM30" s="134">
        <f t="shared" si="2"/>
        <v>0</v>
      </c>
      <c r="AN30" s="134">
        <f t="shared" si="3"/>
        <v>0</v>
      </c>
      <c r="AO30" s="134">
        <f t="shared" si="4"/>
        <v>1</v>
      </c>
      <c r="AP30" s="134">
        <f t="shared" si="5"/>
        <v>1</v>
      </c>
      <c r="AQ30" s="134">
        <f t="shared" si="6"/>
        <v>0</v>
      </c>
      <c r="AR30" s="134">
        <f t="shared" si="7"/>
        <v>1</v>
      </c>
      <c r="AS30" s="134">
        <f t="shared" si="8"/>
        <v>1</v>
      </c>
      <c r="AT30" s="134">
        <f t="shared" si="9"/>
        <v>1</v>
      </c>
      <c r="AU30" s="134">
        <f t="shared" si="10"/>
        <v>0</v>
      </c>
      <c r="AV30" s="134">
        <f t="shared" si="11"/>
        <v>1</v>
      </c>
      <c r="AW30" s="134">
        <f t="shared" si="12"/>
        <v>1</v>
      </c>
      <c r="AX30" s="134">
        <f t="shared" si="13"/>
        <v>0</v>
      </c>
      <c r="AY30" s="134">
        <f t="shared" si="14"/>
        <v>1</v>
      </c>
      <c r="AZ30" s="134">
        <f t="shared" si="15"/>
        <v>1</v>
      </c>
      <c r="BA30" s="134">
        <f t="shared" si="16"/>
        <v>1</v>
      </c>
      <c r="BB30" s="134">
        <f t="shared" si="17"/>
        <v>0</v>
      </c>
      <c r="BC30" s="134">
        <f t="shared" si="18"/>
        <v>1</v>
      </c>
      <c r="BD30" s="134">
        <f t="shared" si="19"/>
        <v>1</v>
      </c>
      <c r="BE30" s="134">
        <f t="shared" si="20"/>
        <v>1</v>
      </c>
      <c r="BF30" s="134">
        <f t="shared" si="21"/>
        <v>1</v>
      </c>
      <c r="BG30" s="134">
        <f t="shared" si="22"/>
        <v>0</v>
      </c>
      <c r="BH30" s="134">
        <f t="shared" si="23"/>
        <v>0</v>
      </c>
      <c r="BI30" s="134">
        <f t="shared" si="24"/>
        <v>1</v>
      </c>
      <c r="BJ30" s="134">
        <f t="shared" si="25"/>
        <v>0</v>
      </c>
      <c r="BK30" s="134">
        <f t="shared" si="26"/>
        <v>0</v>
      </c>
      <c r="BL30" s="134">
        <f t="shared" si="27"/>
        <v>0</v>
      </c>
      <c r="BM30" s="134">
        <f t="shared" si="28"/>
        <v>1</v>
      </c>
      <c r="BN30" s="134">
        <f t="shared" si="29"/>
        <v>1</v>
      </c>
      <c r="BO30" s="134">
        <f t="shared" si="30"/>
        <v>1</v>
      </c>
      <c r="BP30" s="134">
        <f t="shared" si="31"/>
        <v>1</v>
      </c>
      <c r="BQ30" s="134">
        <f t="shared" si="32"/>
        <v>0</v>
      </c>
    </row>
    <row r="31" spans="1:69">
      <c r="A31" s="139">
        <v>23</v>
      </c>
      <c r="B31" s="141" t="s">
        <v>171</v>
      </c>
      <c r="C31" s="141" t="s">
        <v>26</v>
      </c>
      <c r="D31" s="78" t="s">
        <v>196</v>
      </c>
      <c r="E31" s="78" t="s">
        <v>197</v>
      </c>
      <c r="F31" s="78" t="s">
        <v>198</v>
      </c>
      <c r="G31" s="78" t="s">
        <v>198</v>
      </c>
      <c r="H31" s="78" t="s">
        <v>197</v>
      </c>
      <c r="I31" s="78" t="s">
        <v>199</v>
      </c>
      <c r="J31" s="78" t="s">
        <v>198</v>
      </c>
      <c r="K31" s="88" t="s">
        <v>198</v>
      </c>
      <c r="L31" s="88" t="s">
        <v>199</v>
      </c>
      <c r="M31" s="88" t="s">
        <v>197</v>
      </c>
      <c r="N31" s="88" t="s">
        <v>196</v>
      </c>
      <c r="O31" s="88" t="s">
        <v>198</v>
      </c>
      <c r="P31" s="88" t="s">
        <v>196</v>
      </c>
      <c r="Q31" s="88" t="s">
        <v>197</v>
      </c>
      <c r="R31" s="88" t="s">
        <v>199</v>
      </c>
      <c r="S31" s="88"/>
      <c r="T31" s="91" t="s">
        <v>197</v>
      </c>
      <c r="U31" s="91" t="s">
        <v>198</v>
      </c>
      <c r="V31" s="91" t="s">
        <v>198</v>
      </c>
      <c r="W31" s="91" t="s">
        <v>197</v>
      </c>
      <c r="X31" s="91" t="s">
        <v>197</v>
      </c>
      <c r="Y31" s="91" t="s">
        <v>196</v>
      </c>
      <c r="Z31" s="91" t="s">
        <v>199</v>
      </c>
      <c r="AA31" s="94" t="s">
        <v>200</v>
      </c>
      <c r="AB31" s="94" t="s">
        <v>196</v>
      </c>
      <c r="AC31" s="94" t="s">
        <v>199</v>
      </c>
      <c r="AD31" s="94" t="s">
        <v>198</v>
      </c>
      <c r="AE31" s="94" t="s">
        <v>198</v>
      </c>
      <c r="AF31" s="94" t="s">
        <v>197</v>
      </c>
      <c r="AG31" s="102" t="s">
        <v>196</v>
      </c>
      <c r="AH31" s="102" t="s">
        <v>196</v>
      </c>
      <c r="AI31" s="102" t="s">
        <v>196</v>
      </c>
      <c r="AJ31" s="102" t="s">
        <v>199</v>
      </c>
      <c r="AK31" s="134">
        <f t="shared" si="0"/>
        <v>1</v>
      </c>
      <c r="AL31" s="134">
        <f t="shared" si="1"/>
        <v>1</v>
      </c>
      <c r="AM31" s="134">
        <f t="shared" si="2"/>
        <v>1</v>
      </c>
      <c r="AN31" s="134">
        <f t="shared" si="3"/>
        <v>0</v>
      </c>
      <c r="AO31" s="134">
        <f t="shared" si="4"/>
        <v>1</v>
      </c>
      <c r="AP31" s="134">
        <f t="shared" si="5"/>
        <v>1</v>
      </c>
      <c r="AQ31" s="134">
        <f t="shared" si="6"/>
        <v>1</v>
      </c>
      <c r="AR31" s="134">
        <f t="shared" si="7"/>
        <v>0</v>
      </c>
      <c r="AS31" s="134">
        <f t="shared" si="8"/>
        <v>1</v>
      </c>
      <c r="AT31" s="134">
        <f t="shared" si="9"/>
        <v>0</v>
      </c>
      <c r="AU31" s="134">
        <f t="shared" si="10"/>
        <v>1</v>
      </c>
      <c r="AV31" s="134">
        <f t="shared" si="11"/>
        <v>1</v>
      </c>
      <c r="AW31" s="134">
        <f t="shared" si="12"/>
        <v>1</v>
      </c>
      <c r="AX31" s="134">
        <f t="shared" si="13"/>
        <v>0</v>
      </c>
      <c r="AY31" s="134">
        <f t="shared" si="14"/>
        <v>0</v>
      </c>
      <c r="AZ31" s="134">
        <f t="shared" si="15"/>
        <v>0</v>
      </c>
      <c r="BA31" s="134">
        <f t="shared" si="16"/>
        <v>1</v>
      </c>
      <c r="BB31" s="134">
        <f t="shared" si="17"/>
        <v>0</v>
      </c>
      <c r="BC31" s="134">
        <f t="shared" si="18"/>
        <v>1</v>
      </c>
      <c r="BD31" s="134">
        <f t="shared" si="19"/>
        <v>1</v>
      </c>
      <c r="BE31" s="134">
        <f t="shared" si="20"/>
        <v>1</v>
      </c>
      <c r="BF31" s="134">
        <f t="shared" si="21"/>
        <v>1</v>
      </c>
      <c r="BG31" s="134">
        <f t="shared" si="22"/>
        <v>0</v>
      </c>
      <c r="BH31" s="134">
        <f t="shared" si="23"/>
        <v>0</v>
      </c>
      <c r="BI31" s="134">
        <f t="shared" si="24"/>
        <v>1</v>
      </c>
      <c r="BJ31" s="134">
        <f t="shared" si="25"/>
        <v>0</v>
      </c>
      <c r="BK31" s="134">
        <f t="shared" si="26"/>
        <v>0</v>
      </c>
      <c r="BL31" s="134">
        <f t="shared" si="27"/>
        <v>0</v>
      </c>
      <c r="BM31" s="134">
        <f t="shared" si="28"/>
        <v>1</v>
      </c>
      <c r="BN31" s="134">
        <f t="shared" si="29"/>
        <v>1</v>
      </c>
      <c r="BO31" s="134">
        <f t="shared" si="30"/>
        <v>1</v>
      </c>
      <c r="BP31" s="134">
        <f t="shared" si="31"/>
        <v>1</v>
      </c>
      <c r="BQ31" s="134">
        <f t="shared" si="32"/>
        <v>1</v>
      </c>
    </row>
    <row r="32" spans="1:69">
      <c r="A32" s="139">
        <v>24</v>
      </c>
      <c r="B32" s="141" t="s">
        <v>172</v>
      </c>
      <c r="C32" s="141" t="s">
        <v>26</v>
      </c>
      <c r="D32" s="78" t="s">
        <v>196</v>
      </c>
      <c r="E32" s="78" t="s">
        <v>199</v>
      </c>
      <c r="F32" s="78" t="s">
        <v>198</v>
      </c>
      <c r="G32" s="78" t="s">
        <v>200</v>
      </c>
      <c r="H32" s="78" t="s">
        <v>197</v>
      </c>
      <c r="I32" s="78" t="s">
        <v>199</v>
      </c>
      <c r="J32" s="78" t="s">
        <v>196</v>
      </c>
      <c r="K32" s="88" t="s">
        <v>200</v>
      </c>
      <c r="L32" s="88" t="s">
        <v>199</v>
      </c>
      <c r="M32" s="88" t="s">
        <v>196</v>
      </c>
      <c r="N32" s="88" t="s">
        <v>199</v>
      </c>
      <c r="O32" s="88" t="s">
        <v>198</v>
      </c>
      <c r="P32" s="88" t="s">
        <v>196</v>
      </c>
      <c r="Q32" s="88" t="s">
        <v>199</v>
      </c>
      <c r="R32" s="88" t="s">
        <v>199</v>
      </c>
      <c r="S32" s="88" t="s">
        <v>196</v>
      </c>
      <c r="T32" s="91" t="s">
        <v>200</v>
      </c>
      <c r="U32" s="91" t="s">
        <v>199</v>
      </c>
      <c r="V32" s="91" t="s">
        <v>198</v>
      </c>
      <c r="W32" s="91" t="s">
        <v>196</v>
      </c>
      <c r="X32" s="91" t="s">
        <v>196</v>
      </c>
      <c r="Y32" s="91" t="s">
        <v>196</v>
      </c>
      <c r="Z32" s="91" t="s">
        <v>200</v>
      </c>
      <c r="AA32" s="94" t="s">
        <v>200</v>
      </c>
      <c r="AB32" s="94" t="s">
        <v>196</v>
      </c>
      <c r="AC32" s="94" t="s">
        <v>196</v>
      </c>
      <c r="AD32" s="94" t="s">
        <v>199</v>
      </c>
      <c r="AE32" s="94" t="s">
        <v>198</v>
      </c>
      <c r="AF32" s="94" t="s">
        <v>199</v>
      </c>
      <c r="AG32" s="102" t="s">
        <v>197</v>
      </c>
      <c r="AH32" s="102" t="s">
        <v>196</v>
      </c>
      <c r="AI32" s="102" t="s">
        <v>196</v>
      </c>
      <c r="AJ32" s="102" t="s">
        <v>196</v>
      </c>
      <c r="AK32" s="134">
        <f t="shared" si="0"/>
        <v>1</v>
      </c>
      <c r="AL32" s="134">
        <f t="shared" si="1"/>
        <v>0</v>
      </c>
      <c r="AM32" s="134">
        <f t="shared" si="2"/>
        <v>1</v>
      </c>
      <c r="AN32" s="134">
        <f t="shared" si="3"/>
        <v>0</v>
      </c>
      <c r="AO32" s="134">
        <f t="shared" si="4"/>
        <v>1</v>
      </c>
      <c r="AP32" s="134">
        <f t="shared" si="5"/>
        <v>1</v>
      </c>
      <c r="AQ32" s="134">
        <f t="shared" si="6"/>
        <v>0</v>
      </c>
      <c r="AR32" s="134">
        <f t="shared" si="7"/>
        <v>1</v>
      </c>
      <c r="AS32" s="134">
        <f t="shared" si="8"/>
        <v>1</v>
      </c>
      <c r="AT32" s="134">
        <f t="shared" si="9"/>
        <v>1</v>
      </c>
      <c r="AU32" s="134">
        <f t="shared" si="10"/>
        <v>0</v>
      </c>
      <c r="AV32" s="134">
        <f t="shared" si="11"/>
        <v>1</v>
      </c>
      <c r="AW32" s="134">
        <f t="shared" si="12"/>
        <v>1</v>
      </c>
      <c r="AX32" s="134">
        <f t="shared" si="13"/>
        <v>0</v>
      </c>
      <c r="AY32" s="134">
        <f t="shared" si="14"/>
        <v>0</v>
      </c>
      <c r="AZ32" s="134">
        <f t="shared" si="15"/>
        <v>0</v>
      </c>
      <c r="BA32" s="134">
        <f t="shared" si="16"/>
        <v>0</v>
      </c>
      <c r="BB32" s="134">
        <f t="shared" si="17"/>
        <v>0</v>
      </c>
      <c r="BC32" s="134">
        <f t="shared" si="18"/>
        <v>1</v>
      </c>
      <c r="BD32" s="134">
        <f t="shared" si="19"/>
        <v>0</v>
      </c>
      <c r="BE32" s="134">
        <f t="shared" si="20"/>
        <v>0</v>
      </c>
      <c r="BF32" s="134">
        <f t="shared" si="21"/>
        <v>1</v>
      </c>
      <c r="BG32" s="134">
        <f t="shared" si="22"/>
        <v>0</v>
      </c>
      <c r="BH32" s="134">
        <f t="shared" si="23"/>
        <v>0</v>
      </c>
      <c r="BI32" s="134">
        <f t="shared" si="24"/>
        <v>1</v>
      </c>
      <c r="BJ32" s="134">
        <f t="shared" si="25"/>
        <v>0</v>
      </c>
      <c r="BK32" s="134">
        <f t="shared" si="26"/>
        <v>0</v>
      </c>
      <c r="BL32" s="134">
        <f t="shared" si="27"/>
        <v>0</v>
      </c>
      <c r="BM32" s="134">
        <f t="shared" si="28"/>
        <v>0</v>
      </c>
      <c r="BN32" s="134">
        <f t="shared" si="29"/>
        <v>0</v>
      </c>
      <c r="BO32" s="134">
        <f t="shared" si="30"/>
        <v>1</v>
      </c>
      <c r="BP32" s="134">
        <f t="shared" si="31"/>
        <v>1</v>
      </c>
      <c r="BQ32" s="134">
        <f t="shared" si="32"/>
        <v>0</v>
      </c>
    </row>
    <row r="33" spans="1:69">
      <c r="A33" s="139">
        <v>25</v>
      </c>
      <c r="B33" s="141" t="s">
        <v>173</v>
      </c>
      <c r="C33" s="141" t="s">
        <v>26</v>
      </c>
      <c r="D33" s="78" t="s">
        <v>196</v>
      </c>
      <c r="E33" s="78" t="s">
        <v>196</v>
      </c>
      <c r="F33" s="78" t="s">
        <v>198</v>
      </c>
      <c r="G33" s="78" t="s">
        <v>197</v>
      </c>
      <c r="H33" s="78" t="s">
        <v>199</v>
      </c>
      <c r="I33" s="78" t="s">
        <v>198</v>
      </c>
      <c r="J33" s="78" t="s">
        <v>200</v>
      </c>
      <c r="K33" s="88" t="s">
        <v>200</v>
      </c>
      <c r="L33" s="88" t="s">
        <v>199</v>
      </c>
      <c r="M33" s="88" t="s">
        <v>196</v>
      </c>
      <c r="N33" s="88" t="s">
        <v>200</v>
      </c>
      <c r="O33" s="88" t="s">
        <v>198</v>
      </c>
      <c r="P33" s="88" t="s">
        <v>196</v>
      </c>
      <c r="Q33" s="88" t="s">
        <v>196</v>
      </c>
      <c r="R33" s="88" t="s">
        <v>199</v>
      </c>
      <c r="S33" s="88" t="s">
        <v>197</v>
      </c>
      <c r="T33" s="91" t="s">
        <v>199</v>
      </c>
      <c r="U33" s="91" t="s">
        <v>197</v>
      </c>
      <c r="V33" s="91" t="s">
        <v>198</v>
      </c>
      <c r="W33" s="91" t="s">
        <v>197</v>
      </c>
      <c r="X33" s="91" t="s">
        <v>197</v>
      </c>
      <c r="Y33" s="91" t="s">
        <v>196</v>
      </c>
      <c r="Z33" s="91" t="s">
        <v>200</v>
      </c>
      <c r="AA33" s="94" t="s">
        <v>199</v>
      </c>
      <c r="AB33" s="94" t="s">
        <v>199</v>
      </c>
      <c r="AC33" s="94" t="s">
        <v>200</v>
      </c>
      <c r="AD33" s="94" t="s">
        <v>198</v>
      </c>
      <c r="AE33" s="94" t="s">
        <v>199</v>
      </c>
      <c r="AF33" s="94" t="s">
        <v>199</v>
      </c>
      <c r="AG33" s="102" t="s">
        <v>196</v>
      </c>
      <c r="AH33" s="102" t="s">
        <v>196</v>
      </c>
      <c r="AI33" s="102" t="s">
        <v>196</v>
      </c>
      <c r="AJ33" s="102" t="s">
        <v>196</v>
      </c>
      <c r="AK33" s="134">
        <f t="shared" si="0"/>
        <v>1</v>
      </c>
      <c r="AL33" s="134">
        <f t="shared" si="1"/>
        <v>0</v>
      </c>
      <c r="AM33" s="134">
        <f t="shared" si="2"/>
        <v>1</v>
      </c>
      <c r="AN33" s="134">
        <f t="shared" si="3"/>
        <v>1</v>
      </c>
      <c r="AO33" s="134">
        <f t="shared" si="4"/>
        <v>0</v>
      </c>
      <c r="AP33" s="134">
        <f t="shared" si="5"/>
        <v>0</v>
      </c>
      <c r="AQ33" s="134">
        <f t="shared" si="6"/>
        <v>0</v>
      </c>
      <c r="AR33" s="134">
        <f t="shared" si="7"/>
        <v>1</v>
      </c>
      <c r="AS33" s="134">
        <f t="shared" si="8"/>
        <v>1</v>
      </c>
      <c r="AT33" s="134">
        <f t="shared" si="9"/>
        <v>1</v>
      </c>
      <c r="AU33" s="134">
        <f t="shared" si="10"/>
        <v>0</v>
      </c>
      <c r="AV33" s="134">
        <f t="shared" si="11"/>
        <v>1</v>
      </c>
      <c r="AW33" s="134">
        <f t="shared" si="12"/>
        <v>1</v>
      </c>
      <c r="AX33" s="134">
        <f t="shared" si="13"/>
        <v>0</v>
      </c>
      <c r="AY33" s="134">
        <f t="shared" si="14"/>
        <v>0</v>
      </c>
      <c r="AZ33" s="134">
        <f t="shared" si="15"/>
        <v>0</v>
      </c>
      <c r="BA33" s="134">
        <f t="shared" si="16"/>
        <v>0</v>
      </c>
      <c r="BB33" s="134">
        <f t="shared" si="17"/>
        <v>1</v>
      </c>
      <c r="BC33" s="134">
        <f t="shared" si="18"/>
        <v>1</v>
      </c>
      <c r="BD33" s="134">
        <f t="shared" si="19"/>
        <v>1</v>
      </c>
      <c r="BE33" s="134">
        <f t="shared" si="20"/>
        <v>1</v>
      </c>
      <c r="BF33" s="134">
        <f t="shared" si="21"/>
        <v>1</v>
      </c>
      <c r="BG33" s="134">
        <f t="shared" si="22"/>
        <v>0</v>
      </c>
      <c r="BH33" s="134">
        <f t="shared" si="23"/>
        <v>0</v>
      </c>
      <c r="BI33" s="134">
        <f t="shared" si="24"/>
        <v>0</v>
      </c>
      <c r="BJ33" s="134">
        <f t="shared" si="25"/>
        <v>0</v>
      </c>
      <c r="BK33" s="134">
        <f t="shared" si="26"/>
        <v>0</v>
      </c>
      <c r="BL33" s="134">
        <f t="shared" si="27"/>
        <v>0</v>
      </c>
      <c r="BM33" s="134">
        <f t="shared" si="28"/>
        <v>0</v>
      </c>
      <c r="BN33" s="134">
        <f t="shared" si="29"/>
        <v>1</v>
      </c>
      <c r="BO33" s="134">
        <f t="shared" si="30"/>
        <v>1</v>
      </c>
      <c r="BP33" s="134">
        <f t="shared" si="31"/>
        <v>1</v>
      </c>
      <c r="BQ33" s="134">
        <f t="shared" si="32"/>
        <v>0</v>
      </c>
    </row>
    <row r="34" spans="1:69">
      <c r="A34" s="139">
        <v>26</v>
      </c>
      <c r="B34" s="141" t="s">
        <v>174</v>
      </c>
      <c r="C34" s="141" t="s">
        <v>26</v>
      </c>
      <c r="D34" s="78" t="s">
        <v>196</v>
      </c>
      <c r="E34" s="78" t="s">
        <v>196</v>
      </c>
      <c r="F34" s="78" t="s">
        <v>199</v>
      </c>
      <c r="G34" s="78" t="s">
        <v>197</v>
      </c>
      <c r="H34" s="78" t="s">
        <v>196</v>
      </c>
      <c r="I34" s="78" t="s">
        <v>199</v>
      </c>
      <c r="J34" s="78" t="s">
        <v>196</v>
      </c>
      <c r="K34" s="88" t="s">
        <v>198</v>
      </c>
      <c r="L34" s="88" t="s">
        <v>199</v>
      </c>
      <c r="M34" s="88" t="s">
        <v>196</v>
      </c>
      <c r="N34" s="88" t="s">
        <v>200</v>
      </c>
      <c r="O34" s="88" t="s">
        <v>198</v>
      </c>
      <c r="P34" s="88" t="s">
        <v>196</v>
      </c>
      <c r="Q34" s="88" t="s">
        <v>198</v>
      </c>
      <c r="R34" s="88" t="s">
        <v>199</v>
      </c>
      <c r="S34" s="88" t="s">
        <v>198</v>
      </c>
      <c r="T34" s="91" t="s">
        <v>197</v>
      </c>
      <c r="U34" s="91" t="s">
        <v>196</v>
      </c>
      <c r="V34" s="91" t="s">
        <v>198</v>
      </c>
      <c r="W34" s="91" t="s">
        <v>196</v>
      </c>
      <c r="X34" s="91" t="s">
        <v>200</v>
      </c>
      <c r="Y34" s="91" t="s">
        <v>196</v>
      </c>
      <c r="Z34" s="91" t="s">
        <v>198</v>
      </c>
      <c r="AA34" s="94" t="s">
        <v>200</v>
      </c>
      <c r="AB34" s="94" t="s">
        <v>196</v>
      </c>
      <c r="AC34" s="94" t="s">
        <v>197</v>
      </c>
      <c r="AD34" s="94" t="s">
        <v>196</v>
      </c>
      <c r="AE34" s="94" t="s">
        <v>197</v>
      </c>
      <c r="AF34" s="94" t="s">
        <v>199</v>
      </c>
      <c r="AG34" s="102" t="s">
        <v>197</v>
      </c>
      <c r="AH34" s="102" t="s">
        <v>196</v>
      </c>
      <c r="AI34" s="102" t="s">
        <v>198</v>
      </c>
      <c r="AJ34" s="102" t="s">
        <v>197</v>
      </c>
      <c r="AK34" s="134">
        <f t="shared" si="0"/>
        <v>1</v>
      </c>
      <c r="AL34" s="134">
        <f t="shared" si="1"/>
        <v>0</v>
      </c>
      <c r="AM34" s="134">
        <f t="shared" si="2"/>
        <v>0</v>
      </c>
      <c r="AN34" s="134">
        <f t="shared" si="3"/>
        <v>1</v>
      </c>
      <c r="AO34" s="134">
        <f t="shared" si="4"/>
        <v>0</v>
      </c>
      <c r="AP34" s="134">
        <f t="shared" si="5"/>
        <v>1</v>
      </c>
      <c r="AQ34" s="134">
        <f t="shared" si="6"/>
        <v>0</v>
      </c>
      <c r="AR34" s="134">
        <f t="shared" si="7"/>
        <v>0</v>
      </c>
      <c r="AS34" s="134">
        <f t="shared" si="8"/>
        <v>1</v>
      </c>
      <c r="AT34" s="134">
        <f t="shared" si="9"/>
        <v>1</v>
      </c>
      <c r="AU34" s="134">
        <f t="shared" si="10"/>
        <v>0</v>
      </c>
      <c r="AV34" s="134">
        <f t="shared" si="11"/>
        <v>1</v>
      </c>
      <c r="AW34" s="134">
        <f t="shared" si="12"/>
        <v>1</v>
      </c>
      <c r="AX34" s="134">
        <f t="shared" si="13"/>
        <v>0</v>
      </c>
      <c r="AY34" s="134">
        <f t="shared" si="14"/>
        <v>0</v>
      </c>
      <c r="AZ34" s="134">
        <f t="shared" si="15"/>
        <v>0</v>
      </c>
      <c r="BA34" s="134">
        <f t="shared" si="16"/>
        <v>1</v>
      </c>
      <c r="BB34" s="134">
        <f t="shared" si="17"/>
        <v>0</v>
      </c>
      <c r="BC34" s="134">
        <f t="shared" si="18"/>
        <v>1</v>
      </c>
      <c r="BD34" s="134">
        <f t="shared" si="19"/>
        <v>0</v>
      </c>
      <c r="BE34" s="134">
        <f t="shared" si="20"/>
        <v>0</v>
      </c>
      <c r="BF34" s="134">
        <f t="shared" si="21"/>
        <v>1</v>
      </c>
      <c r="BG34" s="134">
        <f t="shared" si="22"/>
        <v>0</v>
      </c>
      <c r="BH34" s="134">
        <f t="shared" si="23"/>
        <v>0</v>
      </c>
      <c r="BI34" s="134">
        <f t="shared" si="24"/>
        <v>1</v>
      </c>
      <c r="BJ34" s="134">
        <f t="shared" si="25"/>
        <v>0</v>
      </c>
      <c r="BK34" s="134">
        <f t="shared" si="26"/>
        <v>1</v>
      </c>
      <c r="BL34" s="134">
        <f t="shared" si="27"/>
        <v>1</v>
      </c>
      <c r="BM34" s="134">
        <f t="shared" si="28"/>
        <v>0</v>
      </c>
      <c r="BN34" s="134">
        <f t="shared" si="29"/>
        <v>0</v>
      </c>
      <c r="BO34" s="134">
        <f t="shared" si="30"/>
        <v>1</v>
      </c>
      <c r="BP34" s="134">
        <f t="shared" si="31"/>
        <v>0</v>
      </c>
      <c r="BQ34" s="134">
        <f t="shared" si="32"/>
        <v>0</v>
      </c>
    </row>
    <row r="35" spans="1:69">
      <c r="A35" s="139">
        <v>27</v>
      </c>
      <c r="B35" s="141" t="s">
        <v>175</v>
      </c>
      <c r="C35" s="141" t="s">
        <v>26</v>
      </c>
      <c r="D35" s="78" t="s">
        <v>196</v>
      </c>
      <c r="E35" s="78" t="s">
        <v>198</v>
      </c>
      <c r="F35" s="78" t="s">
        <v>196</v>
      </c>
      <c r="G35" s="78" t="s">
        <v>198</v>
      </c>
      <c r="H35" s="78" t="s">
        <v>199</v>
      </c>
      <c r="I35" s="78" t="s">
        <v>196</v>
      </c>
      <c r="J35" s="78" t="s">
        <v>196</v>
      </c>
      <c r="K35" s="88" t="s">
        <v>199</v>
      </c>
      <c r="L35" s="88" t="s">
        <v>196</v>
      </c>
      <c r="M35" s="88" t="s">
        <v>198</v>
      </c>
      <c r="N35" s="88" t="s">
        <v>198</v>
      </c>
      <c r="O35" s="88" t="s">
        <v>198</v>
      </c>
      <c r="P35" s="88" t="s">
        <v>196</v>
      </c>
      <c r="Q35" s="88" t="s">
        <v>198</v>
      </c>
      <c r="R35" s="88" t="s">
        <v>196</v>
      </c>
      <c r="S35" s="88" t="s">
        <v>198</v>
      </c>
      <c r="T35" s="91" t="s">
        <v>197</v>
      </c>
      <c r="U35" s="91" t="s">
        <v>199</v>
      </c>
      <c r="V35" s="91" t="s">
        <v>199</v>
      </c>
      <c r="W35" s="91" t="s">
        <v>197</v>
      </c>
      <c r="X35" s="91" t="s">
        <v>197</v>
      </c>
      <c r="Y35" s="91" t="s">
        <v>196</v>
      </c>
      <c r="Z35" s="91" t="s">
        <v>196</v>
      </c>
      <c r="AA35" s="94" t="s">
        <v>199</v>
      </c>
      <c r="AB35" s="94" t="s">
        <v>196</v>
      </c>
      <c r="AC35" s="94" t="s">
        <v>198</v>
      </c>
      <c r="AD35" s="94" t="s">
        <v>199</v>
      </c>
      <c r="AE35" s="94" t="s">
        <v>197</v>
      </c>
      <c r="AF35" s="94" t="s">
        <v>197</v>
      </c>
      <c r="AG35" s="102" t="s">
        <v>196</v>
      </c>
      <c r="AH35" s="102" t="s">
        <v>196</v>
      </c>
      <c r="AI35" s="102" t="s">
        <v>198</v>
      </c>
      <c r="AJ35" s="102" t="s">
        <v>197</v>
      </c>
      <c r="AK35" s="134">
        <f t="shared" si="0"/>
        <v>1</v>
      </c>
      <c r="AL35" s="134">
        <f t="shared" si="1"/>
        <v>0</v>
      </c>
      <c r="AM35" s="134">
        <f t="shared" si="2"/>
        <v>0</v>
      </c>
      <c r="AN35" s="134">
        <f t="shared" si="3"/>
        <v>0</v>
      </c>
      <c r="AO35" s="134">
        <f t="shared" si="4"/>
        <v>0</v>
      </c>
      <c r="AP35" s="134">
        <f t="shared" si="5"/>
        <v>0</v>
      </c>
      <c r="AQ35" s="134">
        <f t="shared" si="6"/>
        <v>0</v>
      </c>
      <c r="AR35" s="134">
        <f t="shared" si="7"/>
        <v>0</v>
      </c>
      <c r="AS35" s="134">
        <f t="shared" si="8"/>
        <v>0</v>
      </c>
      <c r="AT35" s="134">
        <f t="shared" si="9"/>
        <v>0</v>
      </c>
      <c r="AU35" s="134">
        <f t="shared" si="10"/>
        <v>0</v>
      </c>
      <c r="AV35" s="134">
        <f t="shared" si="11"/>
        <v>1</v>
      </c>
      <c r="AW35" s="134">
        <f t="shared" si="12"/>
        <v>1</v>
      </c>
      <c r="AX35" s="134">
        <f t="shared" si="13"/>
        <v>0</v>
      </c>
      <c r="AY35" s="134">
        <f t="shared" si="14"/>
        <v>1</v>
      </c>
      <c r="AZ35" s="134">
        <f t="shared" si="15"/>
        <v>0</v>
      </c>
      <c r="BA35" s="134">
        <f t="shared" si="16"/>
        <v>1</v>
      </c>
      <c r="BB35" s="134">
        <f t="shared" si="17"/>
        <v>0</v>
      </c>
      <c r="BC35" s="134">
        <f t="shared" si="18"/>
        <v>0</v>
      </c>
      <c r="BD35" s="134">
        <f t="shared" si="19"/>
        <v>1</v>
      </c>
      <c r="BE35" s="134">
        <f t="shared" si="20"/>
        <v>1</v>
      </c>
      <c r="BF35" s="134">
        <f t="shared" si="21"/>
        <v>1</v>
      </c>
      <c r="BG35" s="134">
        <f t="shared" si="22"/>
        <v>1</v>
      </c>
      <c r="BH35" s="134">
        <f t="shared" si="23"/>
        <v>0</v>
      </c>
      <c r="BI35" s="134">
        <f t="shared" si="24"/>
        <v>1</v>
      </c>
      <c r="BJ35" s="134">
        <f t="shared" si="25"/>
        <v>1</v>
      </c>
      <c r="BK35" s="134">
        <f t="shared" si="26"/>
        <v>0</v>
      </c>
      <c r="BL35" s="134">
        <f t="shared" si="27"/>
        <v>1</v>
      </c>
      <c r="BM35" s="134">
        <f t="shared" si="28"/>
        <v>1</v>
      </c>
      <c r="BN35" s="134">
        <f t="shared" si="29"/>
        <v>1</v>
      </c>
      <c r="BO35" s="134">
        <f t="shared" si="30"/>
        <v>1</v>
      </c>
      <c r="BP35" s="134">
        <f t="shared" si="31"/>
        <v>0</v>
      </c>
      <c r="BQ35" s="134">
        <f t="shared" si="32"/>
        <v>0</v>
      </c>
    </row>
    <row r="36" spans="1:69">
      <c r="A36" s="139">
        <v>28</v>
      </c>
      <c r="B36" s="141" t="s">
        <v>176</v>
      </c>
      <c r="C36" s="141" t="s">
        <v>26</v>
      </c>
      <c r="D36" s="78" t="s">
        <v>199</v>
      </c>
      <c r="E36" s="78" t="s">
        <v>196</v>
      </c>
      <c r="F36" s="78" t="s">
        <v>198</v>
      </c>
      <c r="G36" s="78"/>
      <c r="H36" s="78" t="s">
        <v>197</v>
      </c>
      <c r="I36" s="78" t="s">
        <v>197</v>
      </c>
      <c r="J36" s="78" t="s">
        <v>197</v>
      </c>
      <c r="K36" s="88" t="s">
        <v>200</v>
      </c>
      <c r="L36" s="88" t="s">
        <v>199</v>
      </c>
      <c r="M36" s="88"/>
      <c r="N36" s="88" t="s">
        <v>196</v>
      </c>
      <c r="O36" s="88" t="s">
        <v>197</v>
      </c>
      <c r="P36" s="88" t="s">
        <v>196</v>
      </c>
      <c r="Q36" s="88" t="s">
        <v>196</v>
      </c>
      <c r="R36" s="88" t="s">
        <v>197</v>
      </c>
      <c r="S36" s="88" t="s">
        <v>196</v>
      </c>
      <c r="T36" s="91" t="s">
        <v>197</v>
      </c>
      <c r="U36" s="91" t="s">
        <v>197</v>
      </c>
      <c r="V36" s="91" t="s">
        <v>198</v>
      </c>
      <c r="W36" s="91" t="s">
        <v>197</v>
      </c>
      <c r="X36" s="91" t="s">
        <v>196</v>
      </c>
      <c r="Y36" s="91" t="s">
        <v>196</v>
      </c>
      <c r="Z36" s="91" t="s">
        <v>199</v>
      </c>
      <c r="AA36" s="94" t="s">
        <v>200</v>
      </c>
      <c r="AB36" s="94" t="s">
        <v>196</v>
      </c>
      <c r="AC36" s="94" t="s">
        <v>197</v>
      </c>
      <c r="AD36" s="94" t="s">
        <v>196</v>
      </c>
      <c r="AE36" s="94" t="s">
        <v>198</v>
      </c>
      <c r="AF36" s="94" t="s">
        <v>199</v>
      </c>
      <c r="AG36" s="102" t="s">
        <v>196</v>
      </c>
      <c r="AH36" s="102" t="s">
        <v>196</v>
      </c>
      <c r="AI36" s="102" t="s">
        <v>196</v>
      </c>
      <c r="AJ36" s="102" t="s">
        <v>199</v>
      </c>
      <c r="AK36" s="134">
        <f t="shared" si="0"/>
        <v>0</v>
      </c>
      <c r="AL36" s="134">
        <f t="shared" si="1"/>
        <v>0</v>
      </c>
      <c r="AM36" s="134">
        <f t="shared" si="2"/>
        <v>1</v>
      </c>
      <c r="AN36" s="134">
        <f t="shared" si="3"/>
        <v>0</v>
      </c>
      <c r="AO36" s="134">
        <f t="shared" si="4"/>
        <v>1</v>
      </c>
      <c r="AP36" s="134">
        <f t="shared" si="5"/>
        <v>0</v>
      </c>
      <c r="AQ36" s="134">
        <f t="shared" si="6"/>
        <v>0</v>
      </c>
      <c r="AR36" s="134">
        <f t="shared" si="7"/>
        <v>1</v>
      </c>
      <c r="AS36" s="134">
        <f t="shared" si="8"/>
        <v>1</v>
      </c>
      <c r="AT36" s="134">
        <f t="shared" si="9"/>
        <v>0</v>
      </c>
      <c r="AU36" s="134">
        <f t="shared" si="10"/>
        <v>1</v>
      </c>
      <c r="AV36" s="134">
        <f t="shared" si="11"/>
        <v>0</v>
      </c>
      <c r="AW36" s="134">
        <f t="shared" si="12"/>
        <v>1</v>
      </c>
      <c r="AX36" s="134">
        <f t="shared" si="13"/>
        <v>0</v>
      </c>
      <c r="AY36" s="134">
        <f t="shared" si="14"/>
        <v>0</v>
      </c>
      <c r="AZ36" s="134">
        <f t="shared" si="15"/>
        <v>0</v>
      </c>
      <c r="BA36" s="134">
        <f t="shared" si="16"/>
        <v>1</v>
      </c>
      <c r="BB36" s="134">
        <f t="shared" si="17"/>
        <v>1</v>
      </c>
      <c r="BC36" s="134">
        <f t="shared" si="18"/>
        <v>1</v>
      </c>
      <c r="BD36" s="134">
        <f t="shared" si="19"/>
        <v>1</v>
      </c>
      <c r="BE36" s="134">
        <f t="shared" si="20"/>
        <v>0</v>
      </c>
      <c r="BF36" s="134">
        <f t="shared" si="21"/>
        <v>1</v>
      </c>
      <c r="BG36" s="134">
        <f t="shared" si="22"/>
        <v>0</v>
      </c>
      <c r="BH36" s="134">
        <f t="shared" si="23"/>
        <v>0</v>
      </c>
      <c r="BI36" s="134">
        <f t="shared" si="24"/>
        <v>1</v>
      </c>
      <c r="BJ36" s="134">
        <f t="shared" si="25"/>
        <v>0</v>
      </c>
      <c r="BK36" s="134">
        <f t="shared" si="26"/>
        <v>1</v>
      </c>
      <c r="BL36" s="134">
        <f t="shared" si="27"/>
        <v>0</v>
      </c>
      <c r="BM36" s="134">
        <f t="shared" si="28"/>
        <v>0</v>
      </c>
      <c r="BN36" s="134">
        <f t="shared" si="29"/>
        <v>1</v>
      </c>
      <c r="BO36" s="134">
        <f t="shared" si="30"/>
        <v>1</v>
      </c>
      <c r="BP36" s="134">
        <f t="shared" si="31"/>
        <v>1</v>
      </c>
      <c r="BQ36" s="134">
        <f t="shared" si="32"/>
        <v>1</v>
      </c>
    </row>
    <row r="37" spans="1:69">
      <c r="A37" s="139">
        <v>29</v>
      </c>
      <c r="B37" s="141" t="s">
        <v>177</v>
      </c>
      <c r="C37" s="141" t="s">
        <v>26</v>
      </c>
      <c r="D37" s="78" t="s">
        <v>196</v>
      </c>
      <c r="E37" s="78" t="s">
        <v>197</v>
      </c>
      <c r="F37" s="78" t="s">
        <v>198</v>
      </c>
      <c r="G37" s="78" t="s">
        <v>197</v>
      </c>
      <c r="H37" s="78" t="s">
        <v>200</v>
      </c>
      <c r="I37" s="78" t="s">
        <v>199</v>
      </c>
      <c r="J37" s="78" t="s">
        <v>198</v>
      </c>
      <c r="K37" s="88" t="s">
        <v>197</v>
      </c>
      <c r="L37" s="88" t="s">
        <v>199</v>
      </c>
      <c r="M37" s="88" t="s">
        <v>196</v>
      </c>
      <c r="N37" s="88" t="s">
        <v>196</v>
      </c>
      <c r="O37" s="88" t="s">
        <v>198</v>
      </c>
      <c r="P37" s="88" t="s">
        <v>196</v>
      </c>
      <c r="Q37" s="88" t="s">
        <v>196</v>
      </c>
      <c r="R37" s="88" t="s">
        <v>196</v>
      </c>
      <c r="S37" s="88" t="s">
        <v>200</v>
      </c>
      <c r="T37" s="91" t="s">
        <v>197</v>
      </c>
      <c r="U37" s="91" t="s">
        <v>196</v>
      </c>
      <c r="V37" s="91" t="s">
        <v>198</v>
      </c>
      <c r="W37" s="91" t="s">
        <v>197</v>
      </c>
      <c r="X37" s="91" t="s">
        <v>196</v>
      </c>
      <c r="Y37" s="91" t="s">
        <v>196</v>
      </c>
      <c r="Z37" s="91" t="s">
        <v>199</v>
      </c>
      <c r="AA37" s="94" t="s">
        <v>196</v>
      </c>
      <c r="AB37" s="94" t="s">
        <v>199</v>
      </c>
      <c r="AC37" s="94" t="s">
        <v>197</v>
      </c>
      <c r="AD37" s="94" t="s">
        <v>197</v>
      </c>
      <c r="AE37" s="94" t="s">
        <v>196</v>
      </c>
      <c r="AF37" s="94" t="s">
        <v>197</v>
      </c>
      <c r="AG37" s="102" t="s">
        <v>196</v>
      </c>
      <c r="AH37" s="102" t="s">
        <v>196</v>
      </c>
      <c r="AI37" s="102" t="s">
        <v>196</v>
      </c>
      <c r="AJ37" s="102" t="s">
        <v>199</v>
      </c>
      <c r="AK37" s="134">
        <f t="shared" si="0"/>
        <v>1</v>
      </c>
      <c r="AL37" s="134">
        <f t="shared" si="1"/>
        <v>1</v>
      </c>
      <c r="AM37" s="134">
        <f t="shared" si="2"/>
        <v>1</v>
      </c>
      <c r="AN37" s="134">
        <f t="shared" si="3"/>
        <v>1</v>
      </c>
      <c r="AO37" s="134">
        <f t="shared" si="4"/>
        <v>0</v>
      </c>
      <c r="AP37" s="134">
        <f t="shared" si="5"/>
        <v>1</v>
      </c>
      <c r="AQ37" s="134">
        <f t="shared" si="6"/>
        <v>1</v>
      </c>
      <c r="AR37" s="134">
        <f t="shared" si="7"/>
        <v>0</v>
      </c>
      <c r="AS37" s="134">
        <f t="shared" si="8"/>
        <v>1</v>
      </c>
      <c r="AT37" s="134">
        <f t="shared" si="9"/>
        <v>1</v>
      </c>
      <c r="AU37" s="134">
        <f t="shared" si="10"/>
        <v>1</v>
      </c>
      <c r="AV37" s="134">
        <f t="shared" si="11"/>
        <v>1</v>
      </c>
      <c r="AW37" s="134">
        <f t="shared" si="12"/>
        <v>1</v>
      </c>
      <c r="AX37" s="134">
        <f t="shared" si="13"/>
        <v>0</v>
      </c>
      <c r="AY37" s="134">
        <f t="shared" si="14"/>
        <v>1</v>
      </c>
      <c r="AZ37" s="134">
        <f t="shared" si="15"/>
        <v>1</v>
      </c>
      <c r="BA37" s="134">
        <f t="shared" si="16"/>
        <v>1</v>
      </c>
      <c r="BB37" s="134">
        <f t="shared" si="17"/>
        <v>0</v>
      </c>
      <c r="BC37" s="134">
        <f t="shared" si="18"/>
        <v>1</v>
      </c>
      <c r="BD37" s="134">
        <f t="shared" si="19"/>
        <v>1</v>
      </c>
      <c r="BE37" s="134">
        <f t="shared" si="20"/>
        <v>0</v>
      </c>
      <c r="BF37" s="134">
        <f t="shared" si="21"/>
        <v>1</v>
      </c>
      <c r="BG37" s="134">
        <f t="shared" si="22"/>
        <v>0</v>
      </c>
      <c r="BH37" s="134">
        <f t="shared" si="23"/>
        <v>1</v>
      </c>
      <c r="BI37" s="134">
        <f t="shared" si="24"/>
        <v>0</v>
      </c>
      <c r="BJ37" s="134">
        <f t="shared" si="25"/>
        <v>0</v>
      </c>
      <c r="BK37" s="134">
        <f t="shared" si="26"/>
        <v>0</v>
      </c>
      <c r="BL37" s="134">
        <f t="shared" si="27"/>
        <v>0</v>
      </c>
      <c r="BM37" s="134">
        <f t="shared" si="28"/>
        <v>1</v>
      </c>
      <c r="BN37" s="134">
        <f t="shared" si="29"/>
        <v>1</v>
      </c>
      <c r="BO37" s="134">
        <f t="shared" si="30"/>
        <v>1</v>
      </c>
      <c r="BP37" s="134">
        <f t="shared" si="31"/>
        <v>1</v>
      </c>
      <c r="BQ37" s="134">
        <f t="shared" si="32"/>
        <v>1</v>
      </c>
    </row>
    <row r="38" spans="1:69">
      <c r="A38" s="139">
        <v>30</v>
      </c>
      <c r="B38" s="141" t="s">
        <v>178</v>
      </c>
      <c r="C38" s="141" t="s">
        <v>26</v>
      </c>
      <c r="D38" s="78" t="s">
        <v>196</v>
      </c>
      <c r="E38" s="78" t="s">
        <v>197</v>
      </c>
      <c r="F38" s="78" t="s">
        <v>198</v>
      </c>
      <c r="G38" s="78" t="s">
        <v>197</v>
      </c>
      <c r="H38" s="78" t="s">
        <v>196</v>
      </c>
      <c r="I38" s="78" t="s">
        <v>199</v>
      </c>
      <c r="J38" s="78" t="s">
        <v>198</v>
      </c>
      <c r="K38" s="88" t="s">
        <v>200</v>
      </c>
      <c r="L38" s="88" t="s">
        <v>199</v>
      </c>
      <c r="M38" s="88" t="s">
        <v>196</v>
      </c>
      <c r="N38" s="88" t="s">
        <v>198</v>
      </c>
      <c r="O38" s="88" t="s">
        <v>198</v>
      </c>
      <c r="P38" s="88" t="s">
        <v>196</v>
      </c>
      <c r="Q38" s="88" t="s">
        <v>199</v>
      </c>
      <c r="R38" s="88" t="s">
        <v>196</v>
      </c>
      <c r="S38" s="88"/>
      <c r="T38" s="91" t="s">
        <v>197</v>
      </c>
      <c r="U38" s="91" t="s">
        <v>197</v>
      </c>
      <c r="V38" s="91" t="s">
        <v>198</v>
      </c>
      <c r="W38" s="91" t="s">
        <v>197</v>
      </c>
      <c r="X38" s="91" t="s">
        <v>197</v>
      </c>
      <c r="Y38" s="91" t="s">
        <v>196</v>
      </c>
      <c r="Z38" s="91" t="s">
        <v>199</v>
      </c>
      <c r="AA38" s="94" t="s">
        <v>199</v>
      </c>
      <c r="AB38" s="94" t="s">
        <v>196</v>
      </c>
      <c r="AC38" s="94" t="s">
        <v>200</v>
      </c>
      <c r="AD38" s="94" t="s">
        <v>196</v>
      </c>
      <c r="AE38" s="94" t="s">
        <v>199</v>
      </c>
      <c r="AF38" s="94" t="s">
        <v>197</v>
      </c>
      <c r="AG38" s="102" t="s">
        <v>196</v>
      </c>
      <c r="AH38" s="102" t="s">
        <v>196</v>
      </c>
      <c r="AI38" s="102"/>
      <c r="AJ38" s="102" t="s">
        <v>196</v>
      </c>
      <c r="AK38" s="134">
        <f t="shared" si="0"/>
        <v>1</v>
      </c>
      <c r="AL38" s="134">
        <f t="shared" si="1"/>
        <v>1</v>
      </c>
      <c r="AM38" s="134">
        <f t="shared" si="2"/>
        <v>1</v>
      </c>
      <c r="AN38" s="134">
        <f t="shared" si="3"/>
        <v>1</v>
      </c>
      <c r="AO38" s="134">
        <f t="shared" si="4"/>
        <v>0</v>
      </c>
      <c r="AP38" s="134">
        <f t="shared" si="5"/>
        <v>1</v>
      </c>
      <c r="AQ38" s="134">
        <f t="shared" si="6"/>
        <v>1</v>
      </c>
      <c r="AR38" s="134">
        <f t="shared" si="7"/>
        <v>1</v>
      </c>
      <c r="AS38" s="134">
        <f t="shared" si="8"/>
        <v>1</v>
      </c>
      <c r="AT38" s="134">
        <f t="shared" si="9"/>
        <v>1</v>
      </c>
      <c r="AU38" s="134">
        <f t="shared" si="10"/>
        <v>0</v>
      </c>
      <c r="AV38" s="134">
        <f t="shared" si="11"/>
        <v>1</v>
      </c>
      <c r="AW38" s="134">
        <f t="shared" si="12"/>
        <v>1</v>
      </c>
      <c r="AX38" s="134">
        <f t="shared" si="13"/>
        <v>0</v>
      </c>
      <c r="AY38" s="134">
        <f t="shared" si="14"/>
        <v>1</v>
      </c>
      <c r="AZ38" s="134">
        <f t="shared" si="15"/>
        <v>0</v>
      </c>
      <c r="BA38" s="134">
        <f t="shared" si="16"/>
        <v>1</v>
      </c>
      <c r="BB38" s="134">
        <f t="shared" si="17"/>
        <v>1</v>
      </c>
      <c r="BC38" s="134">
        <f t="shared" si="18"/>
        <v>1</v>
      </c>
      <c r="BD38" s="134">
        <f t="shared" si="19"/>
        <v>1</v>
      </c>
      <c r="BE38" s="134">
        <f t="shared" si="20"/>
        <v>1</v>
      </c>
      <c r="BF38" s="134">
        <f t="shared" si="21"/>
        <v>1</v>
      </c>
      <c r="BG38" s="134">
        <f t="shared" si="22"/>
        <v>0</v>
      </c>
      <c r="BH38" s="134">
        <f t="shared" si="23"/>
        <v>0</v>
      </c>
      <c r="BI38" s="134">
        <f t="shared" si="24"/>
        <v>1</v>
      </c>
      <c r="BJ38" s="134">
        <f t="shared" si="25"/>
        <v>0</v>
      </c>
      <c r="BK38" s="134">
        <f t="shared" si="26"/>
        <v>1</v>
      </c>
      <c r="BL38" s="134">
        <f t="shared" si="27"/>
        <v>0</v>
      </c>
      <c r="BM38" s="134">
        <f t="shared" si="28"/>
        <v>1</v>
      </c>
      <c r="BN38" s="134">
        <f t="shared" si="29"/>
        <v>1</v>
      </c>
      <c r="BO38" s="134">
        <f t="shared" si="30"/>
        <v>1</v>
      </c>
      <c r="BP38" s="134">
        <f t="shared" si="31"/>
        <v>0</v>
      </c>
      <c r="BQ38" s="134">
        <f t="shared" si="32"/>
        <v>0</v>
      </c>
    </row>
    <row r="39" spans="1:69">
      <c r="A39" s="139">
        <v>31</v>
      </c>
      <c r="B39" s="141" t="s">
        <v>179</v>
      </c>
      <c r="C39" s="141" t="s">
        <v>26</v>
      </c>
      <c r="D39" s="78" t="s">
        <v>196</v>
      </c>
      <c r="E39" s="78" t="s">
        <v>196</v>
      </c>
      <c r="F39" s="78" t="s">
        <v>198</v>
      </c>
      <c r="G39" s="78" t="s">
        <v>197</v>
      </c>
      <c r="H39" s="78" t="s">
        <v>198</v>
      </c>
      <c r="I39" s="78" t="s">
        <v>199</v>
      </c>
      <c r="J39" s="78" t="s">
        <v>198</v>
      </c>
      <c r="K39" s="88" t="s">
        <v>197</v>
      </c>
      <c r="L39" s="88" t="s">
        <v>199</v>
      </c>
      <c r="M39" s="88" t="s">
        <v>196</v>
      </c>
      <c r="N39" s="88" t="s">
        <v>199</v>
      </c>
      <c r="O39" s="88" t="s">
        <v>198</v>
      </c>
      <c r="P39" s="88" t="s">
        <v>196</v>
      </c>
      <c r="Q39" s="88" t="s">
        <v>196</v>
      </c>
      <c r="R39" s="88" t="s">
        <v>199</v>
      </c>
      <c r="S39" s="88" t="s">
        <v>198</v>
      </c>
      <c r="T39" s="91" t="s">
        <v>200</v>
      </c>
      <c r="U39" s="91" t="s">
        <v>199</v>
      </c>
      <c r="V39" s="91" t="s">
        <v>198</v>
      </c>
      <c r="W39" s="91" t="s">
        <v>198</v>
      </c>
      <c r="X39" s="91" t="s">
        <v>196</v>
      </c>
      <c r="Y39" s="91" t="s">
        <v>196</v>
      </c>
      <c r="Z39" s="91" t="s">
        <v>199</v>
      </c>
      <c r="AA39" s="94" t="s">
        <v>198</v>
      </c>
      <c r="AB39" s="94" t="s">
        <v>196</v>
      </c>
      <c r="AC39" s="94" t="s">
        <v>196</v>
      </c>
      <c r="AD39" s="94" t="s">
        <v>200</v>
      </c>
      <c r="AE39" s="94" t="s">
        <v>197</v>
      </c>
      <c r="AF39" s="94" t="s">
        <v>200</v>
      </c>
      <c r="AG39" s="102" t="s">
        <v>196</v>
      </c>
      <c r="AH39" s="102" t="s">
        <v>196</v>
      </c>
      <c r="AI39" s="102" t="s">
        <v>198</v>
      </c>
      <c r="AJ39" s="102" t="s">
        <v>199</v>
      </c>
      <c r="AK39" s="134">
        <f t="shared" si="0"/>
        <v>1</v>
      </c>
      <c r="AL39" s="134">
        <f t="shared" si="1"/>
        <v>0</v>
      </c>
      <c r="AM39" s="134">
        <f t="shared" si="2"/>
        <v>1</v>
      </c>
      <c r="AN39" s="134">
        <f t="shared" si="3"/>
        <v>1</v>
      </c>
      <c r="AO39" s="134">
        <f t="shared" si="4"/>
        <v>0</v>
      </c>
      <c r="AP39" s="134">
        <f t="shared" si="5"/>
        <v>1</v>
      </c>
      <c r="AQ39" s="134">
        <f t="shared" si="6"/>
        <v>1</v>
      </c>
      <c r="AR39" s="134">
        <f t="shared" si="7"/>
        <v>0</v>
      </c>
      <c r="AS39" s="134">
        <f t="shared" si="8"/>
        <v>1</v>
      </c>
      <c r="AT39" s="134">
        <f t="shared" si="9"/>
        <v>1</v>
      </c>
      <c r="AU39" s="134">
        <f t="shared" si="10"/>
        <v>0</v>
      </c>
      <c r="AV39" s="134">
        <f t="shared" si="11"/>
        <v>1</v>
      </c>
      <c r="AW39" s="134">
        <f t="shared" si="12"/>
        <v>1</v>
      </c>
      <c r="AX39" s="134">
        <f t="shared" si="13"/>
        <v>0</v>
      </c>
      <c r="AY39" s="134">
        <f t="shared" si="14"/>
        <v>0</v>
      </c>
      <c r="AZ39" s="134">
        <f t="shared" si="15"/>
        <v>0</v>
      </c>
      <c r="BA39" s="134">
        <f t="shared" si="16"/>
        <v>0</v>
      </c>
      <c r="BB39" s="134">
        <f t="shared" si="17"/>
        <v>0</v>
      </c>
      <c r="BC39" s="134">
        <f t="shared" si="18"/>
        <v>1</v>
      </c>
      <c r="BD39" s="134">
        <f t="shared" si="19"/>
        <v>0</v>
      </c>
      <c r="BE39" s="134">
        <f t="shared" si="20"/>
        <v>0</v>
      </c>
      <c r="BF39" s="134">
        <f t="shared" si="21"/>
        <v>1</v>
      </c>
      <c r="BG39" s="134">
        <f t="shared" si="22"/>
        <v>0</v>
      </c>
      <c r="BH39" s="134">
        <f t="shared" si="23"/>
        <v>0</v>
      </c>
      <c r="BI39" s="134">
        <f t="shared" si="24"/>
        <v>1</v>
      </c>
      <c r="BJ39" s="134">
        <f t="shared" si="25"/>
        <v>0</v>
      </c>
      <c r="BK39" s="134">
        <f t="shared" si="26"/>
        <v>0</v>
      </c>
      <c r="BL39" s="134">
        <f t="shared" si="27"/>
        <v>1</v>
      </c>
      <c r="BM39" s="134">
        <f t="shared" si="28"/>
        <v>0</v>
      </c>
      <c r="BN39" s="134">
        <f t="shared" si="29"/>
        <v>1</v>
      </c>
      <c r="BO39" s="134">
        <f t="shared" si="30"/>
        <v>1</v>
      </c>
      <c r="BP39" s="134">
        <f t="shared" si="31"/>
        <v>0</v>
      </c>
      <c r="BQ39" s="134">
        <f t="shared" si="32"/>
        <v>1</v>
      </c>
    </row>
    <row r="40" spans="1:69">
      <c r="A40" s="139">
        <v>32</v>
      </c>
      <c r="B40" s="141" t="s">
        <v>180</v>
      </c>
      <c r="C40" s="141" t="s">
        <v>26</v>
      </c>
      <c r="D40" s="78" t="s">
        <v>196</v>
      </c>
      <c r="E40" s="78" t="s">
        <v>197</v>
      </c>
      <c r="F40" s="78" t="s">
        <v>199</v>
      </c>
      <c r="G40" s="78"/>
      <c r="H40" s="78"/>
      <c r="I40" s="78"/>
      <c r="J40" s="78" t="s">
        <v>199</v>
      </c>
      <c r="K40" s="88"/>
      <c r="L40" s="88"/>
      <c r="M40" s="88" t="s">
        <v>198</v>
      </c>
      <c r="N40" s="88" t="s">
        <v>199</v>
      </c>
      <c r="O40" s="88" t="s">
        <v>198</v>
      </c>
      <c r="P40" s="88" t="s">
        <v>196</v>
      </c>
      <c r="Q40" s="88" t="s">
        <v>200</v>
      </c>
      <c r="R40" s="88" t="s">
        <v>196</v>
      </c>
      <c r="S40" s="88" t="s">
        <v>198</v>
      </c>
      <c r="T40" s="91" t="s">
        <v>197</v>
      </c>
      <c r="U40" s="91" t="s">
        <v>200</v>
      </c>
      <c r="V40" s="91" t="s">
        <v>199</v>
      </c>
      <c r="W40" s="91" t="s">
        <v>197</v>
      </c>
      <c r="X40" s="91" t="s">
        <v>197</v>
      </c>
      <c r="Y40" s="91" t="s">
        <v>196</v>
      </c>
      <c r="Z40" s="91"/>
      <c r="AA40" s="94"/>
      <c r="AB40" s="94"/>
      <c r="AC40" s="94" t="s">
        <v>198</v>
      </c>
      <c r="AD40" s="94" t="s">
        <v>199</v>
      </c>
      <c r="AE40" s="94" t="s">
        <v>200</v>
      </c>
      <c r="AF40" s="94" t="s">
        <v>197</v>
      </c>
      <c r="AG40" s="102" t="s">
        <v>196</v>
      </c>
      <c r="AH40" s="102" t="s">
        <v>196</v>
      </c>
      <c r="AI40" s="102" t="s">
        <v>196</v>
      </c>
      <c r="AJ40" s="102" t="s">
        <v>196</v>
      </c>
      <c r="AK40" s="134">
        <f t="shared" si="0"/>
        <v>1</v>
      </c>
      <c r="AL40" s="134">
        <f t="shared" si="1"/>
        <v>1</v>
      </c>
      <c r="AM40" s="134">
        <f t="shared" si="2"/>
        <v>0</v>
      </c>
      <c r="AN40" s="134">
        <f t="shared" si="3"/>
        <v>0</v>
      </c>
      <c r="AO40" s="134">
        <f t="shared" si="4"/>
        <v>0</v>
      </c>
      <c r="AP40" s="134">
        <f t="shared" si="5"/>
        <v>0</v>
      </c>
      <c r="AQ40" s="134">
        <f t="shared" si="6"/>
        <v>0</v>
      </c>
      <c r="AR40" s="134">
        <f t="shared" si="7"/>
        <v>0</v>
      </c>
      <c r="AS40" s="134">
        <f t="shared" si="8"/>
        <v>0</v>
      </c>
      <c r="AT40" s="134">
        <f t="shared" si="9"/>
        <v>0</v>
      </c>
      <c r="AU40" s="134">
        <f t="shared" si="10"/>
        <v>0</v>
      </c>
      <c r="AV40" s="134">
        <f t="shared" si="11"/>
        <v>1</v>
      </c>
      <c r="AW40" s="134">
        <f t="shared" si="12"/>
        <v>1</v>
      </c>
      <c r="AX40" s="134">
        <f t="shared" si="13"/>
        <v>1</v>
      </c>
      <c r="AY40" s="134">
        <f t="shared" si="14"/>
        <v>1</v>
      </c>
      <c r="AZ40" s="134">
        <f t="shared" si="15"/>
        <v>0</v>
      </c>
      <c r="BA40" s="134">
        <f t="shared" si="16"/>
        <v>1</v>
      </c>
      <c r="BB40" s="134">
        <f t="shared" si="17"/>
        <v>0</v>
      </c>
      <c r="BC40" s="134">
        <f t="shared" si="18"/>
        <v>0</v>
      </c>
      <c r="BD40" s="134">
        <f t="shared" si="19"/>
        <v>1</v>
      </c>
      <c r="BE40" s="134">
        <f t="shared" si="20"/>
        <v>1</v>
      </c>
      <c r="BF40" s="134">
        <f t="shared" si="21"/>
        <v>1</v>
      </c>
      <c r="BG40" s="134">
        <f t="shared" si="22"/>
        <v>0</v>
      </c>
      <c r="BH40" s="134">
        <f t="shared" si="23"/>
        <v>0</v>
      </c>
      <c r="BI40" s="134">
        <f t="shared" si="24"/>
        <v>0</v>
      </c>
      <c r="BJ40" s="134">
        <f t="shared" si="25"/>
        <v>1</v>
      </c>
      <c r="BK40" s="134">
        <f t="shared" si="26"/>
        <v>0</v>
      </c>
      <c r="BL40" s="134">
        <f t="shared" si="27"/>
        <v>0</v>
      </c>
      <c r="BM40" s="134">
        <f t="shared" si="28"/>
        <v>1</v>
      </c>
      <c r="BN40" s="134">
        <f t="shared" si="29"/>
        <v>1</v>
      </c>
      <c r="BO40" s="134">
        <f t="shared" si="30"/>
        <v>1</v>
      </c>
      <c r="BP40" s="134">
        <f t="shared" si="31"/>
        <v>1</v>
      </c>
      <c r="BQ40" s="134">
        <f t="shared" si="32"/>
        <v>0</v>
      </c>
    </row>
    <row r="41" spans="1:69">
      <c r="A41" s="139">
        <v>33</v>
      </c>
      <c r="B41" s="141" t="s">
        <v>181</v>
      </c>
      <c r="C41" s="141" t="s">
        <v>26</v>
      </c>
      <c r="D41" s="78" t="s">
        <v>196</v>
      </c>
      <c r="E41" s="78" t="s">
        <v>197</v>
      </c>
      <c r="F41" s="78" t="s">
        <v>198</v>
      </c>
      <c r="G41" s="78" t="s">
        <v>200</v>
      </c>
      <c r="H41" s="78" t="s">
        <v>198</v>
      </c>
      <c r="I41" s="78" t="s">
        <v>197</v>
      </c>
      <c r="J41" s="78" t="s">
        <v>198</v>
      </c>
      <c r="K41" s="88" t="s">
        <v>196</v>
      </c>
      <c r="L41" s="88" t="s">
        <v>199</v>
      </c>
      <c r="M41" s="88" t="s">
        <v>196</v>
      </c>
      <c r="N41" s="88" t="s">
        <v>198</v>
      </c>
      <c r="O41" s="88" t="s">
        <v>198</v>
      </c>
      <c r="P41" s="88" t="s">
        <v>196</v>
      </c>
      <c r="Q41" s="88" t="s">
        <v>199</v>
      </c>
      <c r="R41" s="88" t="s">
        <v>197</v>
      </c>
      <c r="S41" s="88" t="s">
        <v>196</v>
      </c>
      <c r="T41" s="91" t="s">
        <v>200</v>
      </c>
      <c r="U41" s="91" t="s">
        <v>196</v>
      </c>
      <c r="V41" s="91" t="s">
        <v>198</v>
      </c>
      <c r="W41" s="91" t="s">
        <v>197</v>
      </c>
      <c r="X41" s="91" t="s">
        <v>197</v>
      </c>
      <c r="Y41" s="91" t="s">
        <v>199</v>
      </c>
      <c r="Z41" s="91" t="s">
        <v>199</v>
      </c>
      <c r="AA41" s="94" t="s">
        <v>198</v>
      </c>
      <c r="AB41" s="94" t="s">
        <v>196</v>
      </c>
      <c r="AC41" s="94" t="s">
        <v>196</v>
      </c>
      <c r="AD41" s="94" t="s">
        <v>199</v>
      </c>
      <c r="AE41" s="94" t="s">
        <v>198</v>
      </c>
      <c r="AF41" s="94" t="s">
        <v>200</v>
      </c>
      <c r="AG41" s="102" t="s">
        <v>196</v>
      </c>
      <c r="AH41" s="102" t="s">
        <v>196</v>
      </c>
      <c r="AI41" s="102" t="s">
        <v>196</v>
      </c>
      <c r="AJ41" s="102" t="s">
        <v>196</v>
      </c>
      <c r="AK41" s="134">
        <f t="shared" si="0"/>
        <v>1</v>
      </c>
      <c r="AL41" s="134">
        <f t="shared" si="1"/>
        <v>1</v>
      </c>
      <c r="AM41" s="134">
        <f t="shared" si="2"/>
        <v>1</v>
      </c>
      <c r="AN41" s="134">
        <f t="shared" si="3"/>
        <v>0</v>
      </c>
      <c r="AO41" s="134">
        <f t="shared" si="4"/>
        <v>0</v>
      </c>
      <c r="AP41" s="134">
        <f t="shared" si="5"/>
        <v>0</v>
      </c>
      <c r="AQ41" s="134">
        <f t="shared" si="6"/>
        <v>1</v>
      </c>
      <c r="AR41" s="134">
        <f t="shared" si="7"/>
        <v>0</v>
      </c>
      <c r="AS41" s="134">
        <f t="shared" si="8"/>
        <v>1</v>
      </c>
      <c r="AT41" s="134">
        <f t="shared" si="9"/>
        <v>1</v>
      </c>
      <c r="AU41" s="134">
        <f t="shared" si="10"/>
        <v>0</v>
      </c>
      <c r="AV41" s="134">
        <f t="shared" si="11"/>
        <v>1</v>
      </c>
      <c r="AW41" s="134">
        <f t="shared" si="12"/>
        <v>1</v>
      </c>
      <c r="AX41" s="134">
        <f t="shared" si="13"/>
        <v>0</v>
      </c>
      <c r="AY41" s="134">
        <f t="shared" si="14"/>
        <v>0</v>
      </c>
      <c r="AZ41" s="134">
        <f t="shared" si="15"/>
        <v>0</v>
      </c>
      <c r="BA41" s="134">
        <f t="shared" si="16"/>
        <v>0</v>
      </c>
      <c r="BB41" s="134">
        <f t="shared" si="17"/>
        <v>0</v>
      </c>
      <c r="BC41" s="134">
        <f t="shared" si="18"/>
        <v>1</v>
      </c>
      <c r="BD41" s="134">
        <f t="shared" si="19"/>
        <v>1</v>
      </c>
      <c r="BE41" s="134">
        <f t="shared" si="20"/>
        <v>1</v>
      </c>
      <c r="BF41" s="134">
        <f t="shared" si="21"/>
        <v>0</v>
      </c>
      <c r="BG41" s="134">
        <f t="shared" si="22"/>
        <v>0</v>
      </c>
      <c r="BH41" s="134">
        <f t="shared" si="23"/>
        <v>0</v>
      </c>
      <c r="BI41" s="134">
        <f t="shared" si="24"/>
        <v>1</v>
      </c>
      <c r="BJ41" s="134">
        <f t="shared" si="25"/>
        <v>0</v>
      </c>
      <c r="BK41" s="134">
        <f t="shared" si="26"/>
        <v>0</v>
      </c>
      <c r="BL41" s="134">
        <f t="shared" si="27"/>
        <v>0</v>
      </c>
      <c r="BM41" s="134">
        <f t="shared" si="28"/>
        <v>0</v>
      </c>
      <c r="BN41" s="134">
        <f t="shared" si="29"/>
        <v>1</v>
      </c>
      <c r="BO41" s="134">
        <f t="shared" si="30"/>
        <v>1</v>
      </c>
      <c r="BP41" s="134">
        <f t="shared" si="31"/>
        <v>1</v>
      </c>
      <c r="BQ41" s="134">
        <f t="shared" si="32"/>
        <v>0</v>
      </c>
    </row>
    <row r="42" spans="1:69">
      <c r="A42" s="139">
        <v>34</v>
      </c>
      <c r="B42" s="141" t="s">
        <v>182</v>
      </c>
      <c r="C42" s="141" t="s">
        <v>26</v>
      </c>
      <c r="D42" s="78" t="s">
        <v>196</v>
      </c>
      <c r="E42" s="78" t="s">
        <v>198</v>
      </c>
      <c r="F42" s="78" t="s">
        <v>197</v>
      </c>
      <c r="G42" s="78" t="s">
        <v>200</v>
      </c>
      <c r="H42" s="78" t="s">
        <v>199</v>
      </c>
      <c r="I42" s="78" t="s">
        <v>198</v>
      </c>
      <c r="J42" s="78" t="s">
        <v>198</v>
      </c>
      <c r="K42" s="88" t="s">
        <v>200</v>
      </c>
      <c r="L42" s="88" t="s">
        <v>199</v>
      </c>
      <c r="M42" s="88" t="s">
        <v>196</v>
      </c>
      <c r="N42" s="88" t="s">
        <v>200</v>
      </c>
      <c r="O42" s="88" t="s">
        <v>198</v>
      </c>
      <c r="P42" s="88" t="s">
        <v>196</v>
      </c>
      <c r="Q42" s="88" t="s">
        <v>199</v>
      </c>
      <c r="R42" s="88" t="s">
        <v>197</v>
      </c>
      <c r="S42" s="88" t="s">
        <v>196</v>
      </c>
      <c r="T42" s="91" t="s">
        <v>196</v>
      </c>
      <c r="U42" s="91" t="s">
        <v>199</v>
      </c>
      <c r="V42" s="91" t="s">
        <v>198</v>
      </c>
      <c r="W42" s="91" t="s">
        <v>197</v>
      </c>
      <c r="X42" s="91" t="s">
        <v>197</v>
      </c>
      <c r="Y42" s="91" t="s">
        <v>196</v>
      </c>
      <c r="Z42" s="91" t="s">
        <v>200</v>
      </c>
      <c r="AA42" s="94" t="s">
        <v>198</v>
      </c>
      <c r="AB42" s="94" t="s">
        <v>197</v>
      </c>
      <c r="AC42" s="94" t="s">
        <v>198</v>
      </c>
      <c r="AD42" s="94" t="s">
        <v>196</v>
      </c>
      <c r="AE42" s="94" t="s">
        <v>196</v>
      </c>
      <c r="AF42" s="94" t="s">
        <v>199</v>
      </c>
      <c r="AG42" s="102" t="s">
        <v>196</v>
      </c>
      <c r="AH42" s="102" t="s">
        <v>196</v>
      </c>
      <c r="AI42" s="102" t="s">
        <v>198</v>
      </c>
      <c r="AJ42" s="102" t="s">
        <v>199</v>
      </c>
      <c r="AK42" s="134">
        <f t="shared" si="0"/>
        <v>1</v>
      </c>
      <c r="AL42" s="134">
        <f t="shared" si="1"/>
        <v>0</v>
      </c>
      <c r="AM42" s="134">
        <f t="shared" si="2"/>
        <v>0</v>
      </c>
      <c r="AN42" s="134">
        <f t="shared" si="3"/>
        <v>0</v>
      </c>
      <c r="AO42" s="134">
        <f t="shared" si="4"/>
        <v>0</v>
      </c>
      <c r="AP42" s="134">
        <f t="shared" si="5"/>
        <v>0</v>
      </c>
      <c r="AQ42" s="134">
        <f t="shared" si="6"/>
        <v>1</v>
      </c>
      <c r="AR42" s="134">
        <f t="shared" si="7"/>
        <v>1</v>
      </c>
      <c r="AS42" s="134">
        <f t="shared" si="8"/>
        <v>1</v>
      </c>
      <c r="AT42" s="134">
        <f t="shared" si="9"/>
        <v>1</v>
      </c>
      <c r="AU42" s="134">
        <f t="shared" si="10"/>
        <v>0</v>
      </c>
      <c r="AV42" s="134">
        <f t="shared" si="11"/>
        <v>1</v>
      </c>
      <c r="AW42" s="134">
        <f t="shared" si="12"/>
        <v>1</v>
      </c>
      <c r="AX42" s="134">
        <f t="shared" si="13"/>
        <v>0</v>
      </c>
      <c r="AY42" s="134">
        <f t="shared" si="14"/>
        <v>0</v>
      </c>
      <c r="AZ42" s="134">
        <f t="shared" si="15"/>
        <v>0</v>
      </c>
      <c r="BA42" s="134">
        <f t="shared" si="16"/>
        <v>0</v>
      </c>
      <c r="BB42" s="134">
        <f t="shared" si="17"/>
        <v>0</v>
      </c>
      <c r="BC42" s="134">
        <f t="shared" si="18"/>
        <v>1</v>
      </c>
      <c r="BD42" s="134">
        <f t="shared" si="19"/>
        <v>1</v>
      </c>
      <c r="BE42" s="134">
        <f t="shared" si="20"/>
        <v>1</v>
      </c>
      <c r="BF42" s="134">
        <f t="shared" si="21"/>
        <v>1</v>
      </c>
      <c r="BG42" s="134">
        <f t="shared" si="22"/>
        <v>0</v>
      </c>
      <c r="BH42" s="134">
        <f t="shared" si="23"/>
        <v>0</v>
      </c>
      <c r="BI42" s="134">
        <f t="shared" si="24"/>
        <v>0</v>
      </c>
      <c r="BJ42" s="134">
        <f t="shared" si="25"/>
        <v>1</v>
      </c>
      <c r="BK42" s="134">
        <f t="shared" si="26"/>
        <v>1</v>
      </c>
      <c r="BL42" s="134">
        <f t="shared" si="27"/>
        <v>0</v>
      </c>
      <c r="BM42" s="134">
        <f t="shared" si="28"/>
        <v>0</v>
      </c>
      <c r="BN42" s="134">
        <f t="shared" si="29"/>
        <v>1</v>
      </c>
      <c r="BO42" s="134">
        <f t="shared" si="30"/>
        <v>1</v>
      </c>
      <c r="BP42" s="134">
        <f t="shared" si="31"/>
        <v>0</v>
      </c>
      <c r="BQ42" s="134">
        <f t="shared" si="32"/>
        <v>1</v>
      </c>
    </row>
    <row r="43" spans="1:69">
      <c r="A43" s="139">
        <v>35</v>
      </c>
      <c r="B43" s="141" t="s">
        <v>183</v>
      </c>
      <c r="C43" s="141" t="s">
        <v>26</v>
      </c>
      <c r="D43" s="78" t="s">
        <v>196</v>
      </c>
      <c r="E43" s="78" t="s">
        <v>196</v>
      </c>
      <c r="F43" s="78"/>
      <c r="G43" s="78" t="s">
        <v>199</v>
      </c>
      <c r="H43" s="78" t="s">
        <v>199</v>
      </c>
      <c r="I43" s="78" t="s">
        <v>199</v>
      </c>
      <c r="J43" s="78" t="s">
        <v>198</v>
      </c>
      <c r="K43" s="88"/>
      <c r="L43" s="88" t="s">
        <v>199</v>
      </c>
      <c r="M43" s="88"/>
      <c r="N43" s="88" t="s">
        <v>198</v>
      </c>
      <c r="O43" s="88" t="s">
        <v>198</v>
      </c>
      <c r="P43" s="88" t="s">
        <v>196</v>
      </c>
      <c r="Q43" s="88" t="s">
        <v>198</v>
      </c>
      <c r="R43" s="88" t="s">
        <v>196</v>
      </c>
      <c r="S43" s="88" t="s">
        <v>198</v>
      </c>
      <c r="T43" s="91" t="s">
        <v>200</v>
      </c>
      <c r="U43" s="91" t="s">
        <v>200</v>
      </c>
      <c r="V43" s="91" t="s">
        <v>198</v>
      </c>
      <c r="W43" s="91"/>
      <c r="X43" s="91" t="s">
        <v>197</v>
      </c>
      <c r="Y43" s="91" t="s">
        <v>196</v>
      </c>
      <c r="Z43" s="91" t="s">
        <v>200</v>
      </c>
      <c r="AA43" s="94" t="s">
        <v>199</v>
      </c>
      <c r="AB43" s="94" t="s">
        <v>198</v>
      </c>
      <c r="AC43" s="94"/>
      <c r="AD43" s="94"/>
      <c r="AE43" s="94" t="s">
        <v>196</v>
      </c>
      <c r="AF43" s="94" t="s">
        <v>199</v>
      </c>
      <c r="AG43" s="102" t="s">
        <v>196</v>
      </c>
      <c r="AH43" s="102" t="s">
        <v>196</v>
      </c>
      <c r="AI43" s="102" t="s">
        <v>196</v>
      </c>
      <c r="AJ43" s="102" t="s">
        <v>196</v>
      </c>
      <c r="AK43" s="134">
        <f t="shared" si="0"/>
        <v>1</v>
      </c>
      <c r="AL43" s="134">
        <f t="shared" si="1"/>
        <v>0</v>
      </c>
      <c r="AM43" s="134">
        <f t="shared" si="2"/>
        <v>0</v>
      </c>
      <c r="AN43" s="134">
        <f t="shared" si="3"/>
        <v>0</v>
      </c>
      <c r="AO43" s="134">
        <f t="shared" si="4"/>
        <v>0</v>
      </c>
      <c r="AP43" s="134">
        <f t="shared" si="5"/>
        <v>1</v>
      </c>
      <c r="AQ43" s="134">
        <f t="shared" si="6"/>
        <v>1</v>
      </c>
      <c r="AR43" s="134">
        <f t="shared" si="7"/>
        <v>0</v>
      </c>
      <c r="AS43" s="134">
        <f t="shared" si="8"/>
        <v>1</v>
      </c>
      <c r="AT43" s="134">
        <f t="shared" si="9"/>
        <v>0</v>
      </c>
      <c r="AU43" s="134">
        <f t="shared" si="10"/>
        <v>0</v>
      </c>
      <c r="AV43" s="134">
        <f t="shared" si="11"/>
        <v>1</v>
      </c>
      <c r="AW43" s="134">
        <f t="shared" si="12"/>
        <v>1</v>
      </c>
      <c r="AX43" s="134">
        <f t="shared" si="13"/>
        <v>0</v>
      </c>
      <c r="AY43" s="134">
        <f t="shared" si="14"/>
        <v>1</v>
      </c>
      <c r="AZ43" s="134">
        <f t="shared" si="15"/>
        <v>0</v>
      </c>
      <c r="BA43" s="134">
        <f t="shared" si="16"/>
        <v>0</v>
      </c>
      <c r="BB43" s="134">
        <f t="shared" si="17"/>
        <v>0</v>
      </c>
      <c r="BC43" s="134">
        <f t="shared" si="18"/>
        <v>1</v>
      </c>
      <c r="BD43" s="134">
        <f t="shared" si="19"/>
        <v>0</v>
      </c>
      <c r="BE43" s="134">
        <f t="shared" si="20"/>
        <v>1</v>
      </c>
      <c r="BF43" s="134">
        <f t="shared" si="21"/>
        <v>1</v>
      </c>
      <c r="BG43" s="134">
        <f t="shared" si="22"/>
        <v>0</v>
      </c>
      <c r="BH43" s="134">
        <f t="shared" si="23"/>
        <v>0</v>
      </c>
      <c r="BI43" s="134">
        <f t="shared" si="24"/>
        <v>0</v>
      </c>
      <c r="BJ43" s="134">
        <f t="shared" si="25"/>
        <v>0</v>
      </c>
      <c r="BK43" s="134">
        <f t="shared" si="26"/>
        <v>0</v>
      </c>
      <c r="BL43" s="134">
        <f t="shared" si="27"/>
        <v>0</v>
      </c>
      <c r="BM43" s="134">
        <f t="shared" si="28"/>
        <v>0</v>
      </c>
      <c r="BN43" s="134">
        <f t="shared" si="29"/>
        <v>1</v>
      </c>
      <c r="BO43" s="134">
        <f t="shared" si="30"/>
        <v>1</v>
      </c>
      <c r="BP43" s="134">
        <f t="shared" si="31"/>
        <v>1</v>
      </c>
      <c r="BQ43" s="134">
        <f t="shared" si="32"/>
        <v>0</v>
      </c>
    </row>
    <row r="44" spans="1:69">
      <c r="A44" s="139">
        <v>36</v>
      </c>
      <c r="B44" s="141" t="s">
        <v>184</v>
      </c>
      <c r="C44" s="141" t="s">
        <v>26</v>
      </c>
      <c r="D44" s="78" t="s">
        <v>199</v>
      </c>
      <c r="E44" s="78" t="s">
        <v>197</v>
      </c>
      <c r="F44" s="78" t="s">
        <v>199</v>
      </c>
      <c r="G44" s="78" t="s">
        <v>197</v>
      </c>
      <c r="H44" s="78" t="s">
        <v>199</v>
      </c>
      <c r="I44" s="78" t="s">
        <v>199</v>
      </c>
      <c r="J44" s="78" t="s">
        <v>196</v>
      </c>
      <c r="K44" s="88" t="s">
        <v>197</v>
      </c>
      <c r="L44" s="88" t="s">
        <v>199</v>
      </c>
      <c r="M44" s="88" t="s">
        <v>196</v>
      </c>
      <c r="N44" s="88" t="s">
        <v>196</v>
      </c>
      <c r="O44" s="88" t="s">
        <v>198</v>
      </c>
      <c r="P44" s="88" t="s">
        <v>196</v>
      </c>
      <c r="Q44" s="88" t="s">
        <v>198</v>
      </c>
      <c r="R44" s="88" t="s">
        <v>197</v>
      </c>
      <c r="S44" s="88" t="s">
        <v>200</v>
      </c>
      <c r="T44" s="91" t="s">
        <v>197</v>
      </c>
      <c r="U44" s="91" t="s">
        <v>196</v>
      </c>
      <c r="V44" s="91" t="s">
        <v>198</v>
      </c>
      <c r="W44" s="91" t="s">
        <v>197</v>
      </c>
      <c r="X44" s="91" t="s">
        <v>196</v>
      </c>
      <c r="Y44" s="91" t="s">
        <v>196</v>
      </c>
      <c r="Z44" s="91" t="s">
        <v>196</v>
      </c>
      <c r="AA44" s="94" t="s">
        <v>200</v>
      </c>
      <c r="AB44" s="94" t="s">
        <v>196</v>
      </c>
      <c r="AC44" s="94" t="s">
        <v>198</v>
      </c>
      <c r="AD44" s="94" t="s">
        <v>199</v>
      </c>
      <c r="AE44" s="94" t="s">
        <v>198</v>
      </c>
      <c r="AF44" s="94" t="s">
        <v>197</v>
      </c>
      <c r="AG44" s="102" t="s">
        <v>196</v>
      </c>
      <c r="AH44" s="102" t="s">
        <v>196</v>
      </c>
      <c r="AI44" s="102" t="s">
        <v>196</v>
      </c>
      <c r="AJ44" s="102" t="s">
        <v>196</v>
      </c>
      <c r="AK44" s="134">
        <f t="shared" si="0"/>
        <v>0</v>
      </c>
      <c r="AL44" s="134">
        <f t="shared" si="1"/>
        <v>1</v>
      </c>
      <c r="AM44" s="134">
        <f t="shared" si="2"/>
        <v>0</v>
      </c>
      <c r="AN44" s="134">
        <f t="shared" si="3"/>
        <v>1</v>
      </c>
      <c r="AO44" s="134">
        <f t="shared" si="4"/>
        <v>0</v>
      </c>
      <c r="AP44" s="134">
        <f t="shared" si="5"/>
        <v>1</v>
      </c>
      <c r="AQ44" s="134">
        <f t="shared" si="6"/>
        <v>0</v>
      </c>
      <c r="AR44" s="134">
        <f t="shared" si="7"/>
        <v>0</v>
      </c>
      <c r="AS44" s="134">
        <f t="shared" si="8"/>
        <v>1</v>
      </c>
      <c r="AT44" s="134">
        <f t="shared" si="9"/>
        <v>1</v>
      </c>
      <c r="AU44" s="134">
        <f t="shared" si="10"/>
        <v>1</v>
      </c>
      <c r="AV44" s="134">
        <f t="shared" si="11"/>
        <v>1</v>
      </c>
      <c r="AW44" s="134">
        <f t="shared" si="12"/>
        <v>1</v>
      </c>
      <c r="AX44" s="134">
        <f t="shared" si="13"/>
        <v>0</v>
      </c>
      <c r="AY44" s="134">
        <f t="shared" si="14"/>
        <v>0</v>
      </c>
      <c r="AZ44" s="134">
        <f t="shared" si="15"/>
        <v>1</v>
      </c>
      <c r="BA44" s="134">
        <f t="shared" si="16"/>
        <v>1</v>
      </c>
      <c r="BB44" s="134">
        <f t="shared" si="17"/>
        <v>0</v>
      </c>
      <c r="BC44" s="134">
        <f t="shared" si="18"/>
        <v>1</v>
      </c>
      <c r="BD44" s="134">
        <f t="shared" si="19"/>
        <v>1</v>
      </c>
      <c r="BE44" s="134">
        <f t="shared" si="20"/>
        <v>0</v>
      </c>
      <c r="BF44" s="134">
        <f t="shared" si="21"/>
        <v>1</v>
      </c>
      <c r="BG44" s="134">
        <f t="shared" si="22"/>
        <v>1</v>
      </c>
      <c r="BH44" s="134">
        <f t="shared" si="23"/>
        <v>0</v>
      </c>
      <c r="BI44" s="134">
        <f t="shared" si="24"/>
        <v>1</v>
      </c>
      <c r="BJ44" s="134">
        <f t="shared" si="25"/>
        <v>1</v>
      </c>
      <c r="BK44" s="134">
        <f t="shared" si="26"/>
        <v>0</v>
      </c>
      <c r="BL44" s="134">
        <f t="shared" si="27"/>
        <v>0</v>
      </c>
      <c r="BM44" s="134">
        <f t="shared" si="28"/>
        <v>1</v>
      </c>
      <c r="BN44" s="134">
        <f t="shared" si="29"/>
        <v>1</v>
      </c>
      <c r="BO44" s="134">
        <f t="shared" si="30"/>
        <v>1</v>
      </c>
      <c r="BP44" s="134">
        <f t="shared" si="31"/>
        <v>1</v>
      </c>
      <c r="BQ44" s="134">
        <f t="shared" si="32"/>
        <v>0</v>
      </c>
    </row>
    <row r="45" spans="1:69">
      <c r="A45" s="139">
        <v>37</v>
      </c>
      <c r="B45" s="141" t="s">
        <v>185</v>
      </c>
      <c r="C45" s="141" t="s">
        <v>26</v>
      </c>
      <c r="D45" s="78" t="s">
        <v>196</v>
      </c>
      <c r="E45" s="78" t="s">
        <v>197</v>
      </c>
      <c r="F45" s="78" t="s">
        <v>198</v>
      </c>
      <c r="G45" s="78" t="s">
        <v>197</v>
      </c>
      <c r="H45" s="78"/>
      <c r="I45" s="78" t="s">
        <v>199</v>
      </c>
      <c r="J45" s="78" t="s">
        <v>198</v>
      </c>
      <c r="K45" s="88" t="s">
        <v>198</v>
      </c>
      <c r="L45" s="88" t="s">
        <v>199</v>
      </c>
      <c r="M45" s="88" t="s">
        <v>196</v>
      </c>
      <c r="N45" s="88" t="s">
        <v>197</v>
      </c>
      <c r="O45" s="88" t="s">
        <v>198</v>
      </c>
      <c r="P45" s="88" t="s">
        <v>196</v>
      </c>
      <c r="Q45" s="88" t="s">
        <v>196</v>
      </c>
      <c r="R45" s="88" t="s">
        <v>197</v>
      </c>
      <c r="S45" s="88" t="s">
        <v>199</v>
      </c>
      <c r="T45" s="91" t="s">
        <v>197</v>
      </c>
      <c r="U45" s="91" t="s">
        <v>198</v>
      </c>
      <c r="V45" s="91" t="s">
        <v>198</v>
      </c>
      <c r="W45" s="91" t="s">
        <v>197</v>
      </c>
      <c r="X45" s="91" t="s">
        <v>196</v>
      </c>
      <c r="Y45" s="91" t="s">
        <v>196</v>
      </c>
      <c r="Z45" s="91" t="s">
        <v>199</v>
      </c>
      <c r="AA45" s="94" t="s">
        <v>198</v>
      </c>
      <c r="AB45" s="94" t="s">
        <v>196</v>
      </c>
      <c r="AC45" s="94" t="s">
        <v>200</v>
      </c>
      <c r="AD45" s="94" t="s">
        <v>198</v>
      </c>
      <c r="AE45" s="94" t="s">
        <v>196</v>
      </c>
      <c r="AF45" s="94" t="s">
        <v>197</v>
      </c>
      <c r="AG45" s="102" t="s">
        <v>196</v>
      </c>
      <c r="AH45" s="102" t="s">
        <v>197</v>
      </c>
      <c r="AI45" s="102" t="s">
        <v>196</v>
      </c>
      <c r="AJ45" s="102" t="s">
        <v>196</v>
      </c>
      <c r="AK45" s="134">
        <f t="shared" si="0"/>
        <v>1</v>
      </c>
      <c r="AL45" s="134">
        <f t="shared" si="1"/>
        <v>1</v>
      </c>
      <c r="AM45" s="134">
        <f t="shared" si="2"/>
        <v>1</v>
      </c>
      <c r="AN45" s="134">
        <f t="shared" si="3"/>
        <v>1</v>
      </c>
      <c r="AO45" s="134">
        <f t="shared" si="4"/>
        <v>0</v>
      </c>
      <c r="AP45" s="134">
        <f t="shared" si="5"/>
        <v>1</v>
      </c>
      <c r="AQ45" s="134">
        <f t="shared" si="6"/>
        <v>1</v>
      </c>
      <c r="AR45" s="134">
        <f t="shared" si="7"/>
        <v>0</v>
      </c>
      <c r="AS45" s="134">
        <f t="shared" si="8"/>
        <v>1</v>
      </c>
      <c r="AT45" s="134">
        <f t="shared" si="9"/>
        <v>1</v>
      </c>
      <c r="AU45" s="134">
        <f t="shared" si="10"/>
        <v>0</v>
      </c>
      <c r="AV45" s="134">
        <f t="shared" si="11"/>
        <v>1</v>
      </c>
      <c r="AW45" s="134">
        <f t="shared" si="12"/>
        <v>1</v>
      </c>
      <c r="AX45" s="134">
        <f t="shared" si="13"/>
        <v>0</v>
      </c>
      <c r="AY45" s="134">
        <f t="shared" si="14"/>
        <v>0</v>
      </c>
      <c r="AZ45" s="134">
        <f t="shared" si="15"/>
        <v>0</v>
      </c>
      <c r="BA45" s="134">
        <f t="shared" si="16"/>
        <v>1</v>
      </c>
      <c r="BB45" s="134">
        <f t="shared" si="17"/>
        <v>0</v>
      </c>
      <c r="BC45" s="134">
        <f t="shared" si="18"/>
        <v>1</v>
      </c>
      <c r="BD45" s="134">
        <f t="shared" si="19"/>
        <v>1</v>
      </c>
      <c r="BE45" s="134">
        <f t="shared" si="20"/>
        <v>0</v>
      </c>
      <c r="BF45" s="134">
        <f t="shared" si="21"/>
        <v>1</v>
      </c>
      <c r="BG45" s="134">
        <f t="shared" si="22"/>
        <v>0</v>
      </c>
      <c r="BH45" s="134">
        <f t="shared" si="23"/>
        <v>0</v>
      </c>
      <c r="BI45" s="134">
        <f t="shared" si="24"/>
        <v>1</v>
      </c>
      <c r="BJ45" s="134">
        <f t="shared" si="25"/>
        <v>0</v>
      </c>
      <c r="BK45" s="134">
        <f t="shared" si="26"/>
        <v>0</v>
      </c>
      <c r="BL45" s="134">
        <f t="shared" si="27"/>
        <v>0</v>
      </c>
      <c r="BM45" s="134">
        <f t="shared" si="28"/>
        <v>1</v>
      </c>
      <c r="BN45" s="134">
        <f t="shared" si="29"/>
        <v>1</v>
      </c>
      <c r="BO45" s="134">
        <f t="shared" si="30"/>
        <v>0</v>
      </c>
      <c r="BP45" s="134">
        <f t="shared" si="31"/>
        <v>1</v>
      </c>
      <c r="BQ45" s="134">
        <f t="shared" si="32"/>
        <v>0</v>
      </c>
    </row>
    <row r="46" spans="1:69">
      <c r="A46" s="139">
        <v>38</v>
      </c>
      <c r="B46" s="141" t="s">
        <v>186</v>
      </c>
      <c r="C46" s="141" t="s">
        <v>26</v>
      </c>
      <c r="D46" s="78" t="s">
        <v>198</v>
      </c>
      <c r="E46" s="78" t="s">
        <v>197</v>
      </c>
      <c r="F46" s="78" t="s">
        <v>198</v>
      </c>
      <c r="G46" s="78" t="s">
        <v>196</v>
      </c>
      <c r="H46" s="78" t="s">
        <v>196</v>
      </c>
      <c r="I46" s="78" t="s">
        <v>200</v>
      </c>
      <c r="J46" s="78" t="s">
        <v>196</v>
      </c>
      <c r="K46" s="88" t="s">
        <v>197</v>
      </c>
      <c r="L46" s="88" t="s">
        <v>199</v>
      </c>
      <c r="M46" s="88" t="s">
        <v>197</v>
      </c>
      <c r="N46" s="88" t="s">
        <v>196</v>
      </c>
      <c r="O46" s="88" t="s">
        <v>199</v>
      </c>
      <c r="P46" s="88" t="s">
        <v>196</v>
      </c>
      <c r="Q46" s="88" t="s">
        <v>196</v>
      </c>
      <c r="R46" s="88" t="s">
        <v>199</v>
      </c>
      <c r="S46" s="88" t="s">
        <v>198</v>
      </c>
      <c r="T46" s="91" t="s">
        <v>197</v>
      </c>
      <c r="U46" s="91" t="s">
        <v>200</v>
      </c>
      <c r="V46" s="91" t="s">
        <v>198</v>
      </c>
      <c r="W46" s="91" t="s">
        <v>196</v>
      </c>
      <c r="X46" s="91" t="s">
        <v>198</v>
      </c>
      <c r="Y46" s="91" t="s">
        <v>200</v>
      </c>
      <c r="Z46" s="91" t="s">
        <v>196</v>
      </c>
      <c r="AA46" s="94" t="s">
        <v>200</v>
      </c>
      <c r="AB46" s="94" t="s">
        <v>200</v>
      </c>
      <c r="AC46" s="94" t="s">
        <v>199</v>
      </c>
      <c r="AD46" s="94" t="s">
        <v>199</v>
      </c>
      <c r="AE46" s="94" t="s">
        <v>198</v>
      </c>
      <c r="AF46" s="94"/>
      <c r="AG46" s="102" t="s">
        <v>196</v>
      </c>
      <c r="AH46" s="102" t="s">
        <v>200</v>
      </c>
      <c r="AI46" s="102" t="s">
        <v>199</v>
      </c>
      <c r="AJ46" s="102" t="s">
        <v>200</v>
      </c>
      <c r="AK46" s="134">
        <f t="shared" si="0"/>
        <v>0</v>
      </c>
      <c r="AL46" s="134">
        <f t="shared" si="1"/>
        <v>1</v>
      </c>
      <c r="AM46" s="134">
        <f t="shared" si="2"/>
        <v>1</v>
      </c>
      <c r="AN46" s="134">
        <f t="shared" si="3"/>
        <v>0</v>
      </c>
      <c r="AO46" s="134">
        <f t="shared" si="4"/>
        <v>0</v>
      </c>
      <c r="AP46" s="134">
        <f t="shared" si="5"/>
        <v>0</v>
      </c>
      <c r="AQ46" s="134">
        <f t="shared" si="6"/>
        <v>0</v>
      </c>
      <c r="AR46" s="134">
        <f t="shared" si="7"/>
        <v>0</v>
      </c>
      <c r="AS46" s="134">
        <f t="shared" si="8"/>
        <v>1</v>
      </c>
      <c r="AT46" s="134">
        <f t="shared" si="9"/>
        <v>0</v>
      </c>
      <c r="AU46" s="134">
        <f t="shared" si="10"/>
        <v>1</v>
      </c>
      <c r="AV46" s="134">
        <f t="shared" si="11"/>
        <v>0</v>
      </c>
      <c r="AW46" s="134">
        <f t="shared" si="12"/>
        <v>1</v>
      </c>
      <c r="AX46" s="134">
        <f t="shared" si="13"/>
        <v>0</v>
      </c>
      <c r="AY46" s="134">
        <f t="shared" si="14"/>
        <v>0</v>
      </c>
      <c r="AZ46" s="134">
        <f t="shared" si="15"/>
        <v>0</v>
      </c>
      <c r="BA46" s="134">
        <f t="shared" si="16"/>
        <v>1</v>
      </c>
      <c r="BB46" s="134">
        <f t="shared" si="17"/>
        <v>0</v>
      </c>
      <c r="BC46" s="134">
        <f t="shared" si="18"/>
        <v>1</v>
      </c>
      <c r="BD46" s="134">
        <f t="shared" si="19"/>
        <v>0</v>
      </c>
      <c r="BE46" s="134">
        <f t="shared" si="20"/>
        <v>0</v>
      </c>
      <c r="BF46" s="134">
        <f t="shared" si="21"/>
        <v>0</v>
      </c>
      <c r="BG46" s="134">
        <f t="shared" si="22"/>
        <v>1</v>
      </c>
      <c r="BH46" s="134">
        <f t="shared" si="23"/>
        <v>0</v>
      </c>
      <c r="BI46" s="134">
        <f t="shared" si="24"/>
        <v>0</v>
      </c>
      <c r="BJ46" s="134">
        <f t="shared" si="25"/>
        <v>0</v>
      </c>
      <c r="BK46" s="134">
        <f t="shared" si="26"/>
        <v>0</v>
      </c>
      <c r="BL46" s="134">
        <f t="shared" si="27"/>
        <v>0</v>
      </c>
      <c r="BM46" s="134">
        <f t="shared" si="28"/>
        <v>0</v>
      </c>
      <c r="BN46" s="134">
        <f t="shared" si="29"/>
        <v>1</v>
      </c>
      <c r="BO46" s="134">
        <f t="shared" si="30"/>
        <v>0</v>
      </c>
      <c r="BP46" s="134">
        <f t="shared" si="31"/>
        <v>0</v>
      </c>
      <c r="BQ46" s="134">
        <f t="shared" si="32"/>
        <v>0</v>
      </c>
    </row>
    <row r="47" spans="1:69">
      <c r="A47" s="139">
        <v>39</v>
      </c>
      <c r="B47" s="141" t="s">
        <v>187</v>
      </c>
      <c r="C47" s="141" t="s">
        <v>26</v>
      </c>
      <c r="D47" s="78" t="s">
        <v>196</v>
      </c>
      <c r="E47" s="78" t="s">
        <v>197</v>
      </c>
      <c r="F47" s="78" t="s">
        <v>198</v>
      </c>
      <c r="G47" s="78" t="s">
        <v>197</v>
      </c>
      <c r="H47" s="78" t="s">
        <v>197</v>
      </c>
      <c r="I47" s="78" t="s">
        <v>199</v>
      </c>
      <c r="J47" s="78" t="s">
        <v>198</v>
      </c>
      <c r="K47" s="88" t="s">
        <v>198</v>
      </c>
      <c r="L47" s="88" t="s">
        <v>199</v>
      </c>
      <c r="M47" s="88" t="s">
        <v>196</v>
      </c>
      <c r="N47" s="88" t="s">
        <v>198</v>
      </c>
      <c r="O47" s="88" t="s">
        <v>198</v>
      </c>
      <c r="P47" s="88" t="s">
        <v>196</v>
      </c>
      <c r="Q47" s="88" t="s">
        <v>200</v>
      </c>
      <c r="R47" s="88" t="s">
        <v>196</v>
      </c>
      <c r="S47" s="88" t="s">
        <v>200</v>
      </c>
      <c r="T47" s="91" t="s">
        <v>197</v>
      </c>
      <c r="U47" s="91" t="s">
        <v>198</v>
      </c>
      <c r="V47" s="91" t="s">
        <v>198</v>
      </c>
      <c r="W47" s="91" t="s">
        <v>197</v>
      </c>
      <c r="X47" s="91" t="s">
        <v>197</v>
      </c>
      <c r="Y47" s="91" t="s">
        <v>196</v>
      </c>
      <c r="Z47" s="91" t="s">
        <v>196</v>
      </c>
      <c r="AA47" s="94" t="s">
        <v>200</v>
      </c>
      <c r="AB47" s="94" t="s">
        <v>196</v>
      </c>
      <c r="AC47" s="94" t="s">
        <v>198</v>
      </c>
      <c r="AD47" s="94" t="s">
        <v>200</v>
      </c>
      <c r="AE47" s="94" t="s">
        <v>198</v>
      </c>
      <c r="AF47" s="94" t="s">
        <v>196</v>
      </c>
      <c r="AG47" s="102" t="s">
        <v>196</v>
      </c>
      <c r="AH47" s="102" t="s">
        <v>196</v>
      </c>
      <c r="AI47" s="102" t="s">
        <v>196</v>
      </c>
      <c r="AJ47" s="102" t="s">
        <v>196</v>
      </c>
      <c r="AK47" s="134">
        <f t="shared" si="0"/>
        <v>1</v>
      </c>
      <c r="AL47" s="134">
        <f t="shared" si="1"/>
        <v>1</v>
      </c>
      <c r="AM47" s="134">
        <f t="shared" si="2"/>
        <v>1</v>
      </c>
      <c r="AN47" s="134">
        <f t="shared" si="3"/>
        <v>1</v>
      </c>
      <c r="AO47" s="134">
        <f t="shared" si="4"/>
        <v>1</v>
      </c>
      <c r="AP47" s="134">
        <f t="shared" si="5"/>
        <v>1</v>
      </c>
      <c r="AQ47" s="134">
        <f t="shared" si="6"/>
        <v>1</v>
      </c>
      <c r="AR47" s="134">
        <f t="shared" si="7"/>
        <v>0</v>
      </c>
      <c r="AS47" s="134">
        <f t="shared" si="8"/>
        <v>1</v>
      </c>
      <c r="AT47" s="134">
        <f t="shared" si="9"/>
        <v>1</v>
      </c>
      <c r="AU47" s="134">
        <f t="shared" si="10"/>
        <v>0</v>
      </c>
      <c r="AV47" s="134">
        <f t="shared" si="11"/>
        <v>1</v>
      </c>
      <c r="AW47" s="134">
        <f t="shared" si="12"/>
        <v>1</v>
      </c>
      <c r="AX47" s="134">
        <f t="shared" si="13"/>
        <v>1</v>
      </c>
      <c r="AY47" s="134">
        <f t="shared" si="14"/>
        <v>1</v>
      </c>
      <c r="AZ47" s="134">
        <f t="shared" si="15"/>
        <v>1</v>
      </c>
      <c r="BA47" s="134">
        <f t="shared" si="16"/>
        <v>1</v>
      </c>
      <c r="BB47" s="134">
        <f t="shared" si="17"/>
        <v>0</v>
      </c>
      <c r="BC47" s="134">
        <f t="shared" si="18"/>
        <v>1</v>
      </c>
      <c r="BD47" s="134">
        <f t="shared" si="19"/>
        <v>1</v>
      </c>
      <c r="BE47" s="134">
        <f t="shared" si="20"/>
        <v>1</v>
      </c>
      <c r="BF47" s="134">
        <f t="shared" si="21"/>
        <v>1</v>
      </c>
      <c r="BG47" s="134">
        <f t="shared" si="22"/>
        <v>1</v>
      </c>
      <c r="BH47" s="134">
        <f t="shared" si="23"/>
        <v>0</v>
      </c>
      <c r="BI47" s="134">
        <f t="shared" si="24"/>
        <v>1</v>
      </c>
      <c r="BJ47" s="134">
        <f t="shared" si="25"/>
        <v>1</v>
      </c>
      <c r="BK47" s="134">
        <f t="shared" si="26"/>
        <v>0</v>
      </c>
      <c r="BL47" s="134">
        <f t="shared" si="27"/>
        <v>0</v>
      </c>
      <c r="BM47" s="134">
        <f t="shared" si="28"/>
        <v>0</v>
      </c>
      <c r="BN47" s="134">
        <f t="shared" si="29"/>
        <v>1</v>
      </c>
      <c r="BO47" s="134">
        <f t="shared" si="30"/>
        <v>1</v>
      </c>
      <c r="BP47" s="134">
        <f t="shared" si="31"/>
        <v>1</v>
      </c>
      <c r="BQ47" s="134">
        <f t="shared" si="32"/>
        <v>0</v>
      </c>
    </row>
    <row r="48" spans="1:69">
      <c r="A48" s="139">
        <v>40</v>
      </c>
      <c r="B48" s="141" t="s">
        <v>188</v>
      </c>
      <c r="C48" s="141" t="s">
        <v>26</v>
      </c>
      <c r="D48" s="78" t="s">
        <v>196</v>
      </c>
      <c r="E48" s="78" t="s">
        <v>196</v>
      </c>
      <c r="F48" s="78" t="s">
        <v>200</v>
      </c>
      <c r="G48" s="78" t="s">
        <v>197</v>
      </c>
      <c r="H48" s="78" t="s">
        <v>199</v>
      </c>
      <c r="I48" s="78" t="s">
        <v>199</v>
      </c>
      <c r="J48" s="78" t="s">
        <v>199</v>
      </c>
      <c r="K48" s="88" t="s">
        <v>197</v>
      </c>
      <c r="L48" s="88" t="s">
        <v>199</v>
      </c>
      <c r="M48" s="88" t="s">
        <v>196</v>
      </c>
      <c r="N48" s="88" t="s">
        <v>199</v>
      </c>
      <c r="O48" s="88" t="s">
        <v>198</v>
      </c>
      <c r="P48" s="88" t="s">
        <v>196</v>
      </c>
      <c r="Q48" s="88" t="s">
        <v>198</v>
      </c>
      <c r="R48" s="88" t="s">
        <v>196</v>
      </c>
      <c r="S48" s="88" t="s">
        <v>199</v>
      </c>
      <c r="T48" s="91" t="s">
        <v>197</v>
      </c>
      <c r="U48" s="91" t="s">
        <v>197</v>
      </c>
      <c r="V48" s="91" t="s">
        <v>198</v>
      </c>
      <c r="W48" s="91" t="s">
        <v>199</v>
      </c>
      <c r="X48" s="91" t="s">
        <v>196</v>
      </c>
      <c r="Y48" s="91" t="s">
        <v>196</v>
      </c>
      <c r="Z48" s="91" t="s">
        <v>198</v>
      </c>
      <c r="AA48" s="94" t="s">
        <v>200</v>
      </c>
      <c r="AB48" s="94" t="s">
        <v>198</v>
      </c>
      <c r="AC48" s="94" t="s">
        <v>197</v>
      </c>
      <c r="AD48" s="94" t="s">
        <v>196</v>
      </c>
      <c r="AE48" s="94" t="s">
        <v>197</v>
      </c>
      <c r="AF48" s="94" t="s">
        <v>196</v>
      </c>
      <c r="AG48" s="102" t="s">
        <v>200</v>
      </c>
      <c r="AH48" s="102" t="s">
        <v>196</v>
      </c>
      <c r="AI48" s="102" t="s">
        <v>196</v>
      </c>
      <c r="AJ48" s="102" t="s">
        <v>197</v>
      </c>
      <c r="AK48" s="134">
        <f t="shared" si="0"/>
        <v>1</v>
      </c>
      <c r="AL48" s="134">
        <f t="shared" si="1"/>
        <v>0</v>
      </c>
      <c r="AM48" s="134">
        <f t="shared" si="2"/>
        <v>0</v>
      </c>
      <c r="AN48" s="134">
        <f t="shared" si="3"/>
        <v>1</v>
      </c>
      <c r="AO48" s="134">
        <f t="shared" si="4"/>
        <v>0</v>
      </c>
      <c r="AP48" s="134">
        <f t="shared" si="5"/>
        <v>1</v>
      </c>
      <c r="AQ48" s="134">
        <f t="shared" si="6"/>
        <v>0</v>
      </c>
      <c r="AR48" s="134">
        <f t="shared" si="7"/>
        <v>0</v>
      </c>
      <c r="AS48" s="134">
        <f t="shared" si="8"/>
        <v>1</v>
      </c>
      <c r="AT48" s="134">
        <f t="shared" si="9"/>
        <v>1</v>
      </c>
      <c r="AU48" s="134">
        <f t="shared" si="10"/>
        <v>0</v>
      </c>
      <c r="AV48" s="134">
        <f t="shared" si="11"/>
        <v>1</v>
      </c>
      <c r="AW48" s="134">
        <f t="shared" si="12"/>
        <v>1</v>
      </c>
      <c r="AX48" s="134">
        <f t="shared" si="13"/>
        <v>0</v>
      </c>
      <c r="AY48" s="134">
        <f t="shared" si="14"/>
        <v>1</v>
      </c>
      <c r="AZ48" s="134">
        <f t="shared" si="15"/>
        <v>0</v>
      </c>
      <c r="BA48" s="134">
        <f t="shared" si="16"/>
        <v>1</v>
      </c>
      <c r="BB48" s="134">
        <f t="shared" si="17"/>
        <v>1</v>
      </c>
      <c r="BC48" s="134">
        <f t="shared" si="18"/>
        <v>1</v>
      </c>
      <c r="BD48" s="134">
        <f t="shared" si="19"/>
        <v>0</v>
      </c>
      <c r="BE48" s="134">
        <f t="shared" si="20"/>
        <v>0</v>
      </c>
      <c r="BF48" s="134">
        <f t="shared" si="21"/>
        <v>1</v>
      </c>
      <c r="BG48" s="134">
        <f t="shared" si="22"/>
        <v>0</v>
      </c>
      <c r="BH48" s="134">
        <f t="shared" si="23"/>
        <v>0</v>
      </c>
      <c r="BI48" s="134">
        <f t="shared" si="24"/>
        <v>0</v>
      </c>
      <c r="BJ48" s="134">
        <f t="shared" si="25"/>
        <v>0</v>
      </c>
      <c r="BK48" s="134">
        <f t="shared" si="26"/>
        <v>1</v>
      </c>
      <c r="BL48" s="134">
        <f t="shared" si="27"/>
        <v>1</v>
      </c>
      <c r="BM48" s="134">
        <f t="shared" si="28"/>
        <v>0</v>
      </c>
      <c r="BN48" s="134">
        <f t="shared" si="29"/>
        <v>0</v>
      </c>
      <c r="BO48" s="134">
        <f t="shared" si="30"/>
        <v>1</v>
      </c>
      <c r="BP48" s="134">
        <f t="shared" si="31"/>
        <v>1</v>
      </c>
      <c r="BQ48" s="134">
        <f t="shared" si="32"/>
        <v>0</v>
      </c>
    </row>
    <row r="49" spans="1:69">
      <c r="A49" s="139">
        <v>41</v>
      </c>
      <c r="B49" s="141" t="s">
        <v>189</v>
      </c>
      <c r="C49" s="141" t="s">
        <v>26</v>
      </c>
      <c r="D49" s="78" t="s">
        <v>198</v>
      </c>
      <c r="E49" s="78" t="s">
        <v>196</v>
      </c>
      <c r="F49" s="78" t="s">
        <v>199</v>
      </c>
      <c r="G49" s="78" t="s">
        <v>200</v>
      </c>
      <c r="H49" s="78" t="s">
        <v>199</v>
      </c>
      <c r="I49" s="78" t="s">
        <v>199</v>
      </c>
      <c r="J49" s="78" t="s">
        <v>200</v>
      </c>
      <c r="K49" s="88" t="s">
        <v>196</v>
      </c>
      <c r="L49" s="88" t="s">
        <v>199</v>
      </c>
      <c r="M49" s="88" t="s">
        <v>196</v>
      </c>
      <c r="N49" s="88" t="s">
        <v>196</v>
      </c>
      <c r="O49" s="88" t="s">
        <v>198</v>
      </c>
      <c r="P49" s="88" t="s">
        <v>196</v>
      </c>
      <c r="Q49" s="88" t="s">
        <v>199</v>
      </c>
      <c r="R49" s="88" t="s">
        <v>197</v>
      </c>
      <c r="S49" s="88" t="s">
        <v>198</v>
      </c>
      <c r="T49" s="91" t="s">
        <v>196</v>
      </c>
      <c r="U49" s="91" t="s">
        <v>197</v>
      </c>
      <c r="V49" s="91" t="s">
        <v>196</v>
      </c>
      <c r="W49" s="91" t="s">
        <v>197</v>
      </c>
      <c r="X49" s="91" t="s">
        <v>196</v>
      </c>
      <c r="Y49" s="91" t="s">
        <v>196</v>
      </c>
      <c r="Z49" s="91" t="s">
        <v>199</v>
      </c>
      <c r="AA49" s="94" t="s">
        <v>200</v>
      </c>
      <c r="AB49" s="94" t="s">
        <v>196</v>
      </c>
      <c r="AC49" s="94" t="s">
        <v>199</v>
      </c>
      <c r="AD49" s="94" t="s">
        <v>200</v>
      </c>
      <c r="AE49" s="94" t="s">
        <v>199</v>
      </c>
      <c r="AF49" s="94" t="s">
        <v>199</v>
      </c>
      <c r="AG49" s="102" t="s">
        <v>196</v>
      </c>
      <c r="AH49" s="102" t="s">
        <v>196</v>
      </c>
      <c r="AI49" s="102" t="s">
        <v>196</v>
      </c>
      <c r="AJ49" s="102" t="s">
        <v>196</v>
      </c>
      <c r="AK49" s="134">
        <f t="shared" si="0"/>
        <v>0</v>
      </c>
      <c r="AL49" s="134">
        <f t="shared" si="1"/>
        <v>0</v>
      </c>
      <c r="AM49" s="134">
        <f t="shared" si="2"/>
        <v>0</v>
      </c>
      <c r="AN49" s="134">
        <f t="shared" si="3"/>
        <v>0</v>
      </c>
      <c r="AO49" s="134">
        <f t="shared" si="4"/>
        <v>0</v>
      </c>
      <c r="AP49" s="134">
        <f t="shared" si="5"/>
        <v>1</v>
      </c>
      <c r="AQ49" s="134">
        <f t="shared" si="6"/>
        <v>0</v>
      </c>
      <c r="AR49" s="134">
        <f t="shared" si="7"/>
        <v>0</v>
      </c>
      <c r="AS49" s="134">
        <f t="shared" si="8"/>
        <v>1</v>
      </c>
      <c r="AT49" s="134">
        <f t="shared" si="9"/>
        <v>1</v>
      </c>
      <c r="AU49" s="134">
        <f t="shared" si="10"/>
        <v>1</v>
      </c>
      <c r="AV49" s="134">
        <f t="shared" si="11"/>
        <v>1</v>
      </c>
      <c r="AW49" s="134">
        <f t="shared" si="12"/>
        <v>1</v>
      </c>
      <c r="AX49" s="134">
        <f t="shared" si="13"/>
        <v>0</v>
      </c>
      <c r="AY49" s="134">
        <f t="shared" si="14"/>
        <v>0</v>
      </c>
      <c r="AZ49" s="134">
        <f t="shared" si="15"/>
        <v>0</v>
      </c>
      <c r="BA49" s="134">
        <f t="shared" si="16"/>
        <v>0</v>
      </c>
      <c r="BB49" s="134">
        <f t="shared" si="17"/>
        <v>1</v>
      </c>
      <c r="BC49" s="134">
        <f t="shared" si="18"/>
        <v>0</v>
      </c>
      <c r="BD49" s="134">
        <f t="shared" si="19"/>
        <v>1</v>
      </c>
      <c r="BE49" s="134">
        <f t="shared" si="20"/>
        <v>0</v>
      </c>
      <c r="BF49" s="134">
        <f t="shared" si="21"/>
        <v>1</v>
      </c>
      <c r="BG49" s="134">
        <f t="shared" si="22"/>
        <v>0</v>
      </c>
      <c r="BH49" s="134">
        <f t="shared" si="23"/>
        <v>0</v>
      </c>
      <c r="BI49" s="134">
        <f t="shared" si="24"/>
        <v>1</v>
      </c>
      <c r="BJ49" s="134">
        <f t="shared" si="25"/>
        <v>0</v>
      </c>
      <c r="BK49" s="134">
        <f t="shared" si="26"/>
        <v>0</v>
      </c>
      <c r="BL49" s="134">
        <f t="shared" si="27"/>
        <v>0</v>
      </c>
      <c r="BM49" s="134">
        <f t="shared" si="28"/>
        <v>0</v>
      </c>
      <c r="BN49" s="134">
        <f t="shared" si="29"/>
        <v>1</v>
      </c>
      <c r="BO49" s="134">
        <f t="shared" si="30"/>
        <v>1</v>
      </c>
      <c r="BP49" s="134">
        <f t="shared" si="31"/>
        <v>1</v>
      </c>
      <c r="BQ49" s="134">
        <f t="shared" si="32"/>
        <v>0</v>
      </c>
    </row>
    <row r="50" spans="1:69">
      <c r="A50" s="139">
        <v>42</v>
      </c>
      <c r="B50" s="141" t="s">
        <v>190</v>
      </c>
      <c r="C50" s="141" t="s">
        <v>26</v>
      </c>
      <c r="D50" s="78" t="s">
        <v>196</v>
      </c>
      <c r="E50" s="78" t="s">
        <v>197</v>
      </c>
      <c r="F50" s="78" t="s">
        <v>198</v>
      </c>
      <c r="G50" s="78" t="s">
        <v>198</v>
      </c>
      <c r="H50" s="78" t="s">
        <v>197</v>
      </c>
      <c r="I50" s="78" t="s">
        <v>199</v>
      </c>
      <c r="J50" s="78" t="s">
        <v>198</v>
      </c>
      <c r="K50" s="88" t="s">
        <v>200</v>
      </c>
      <c r="L50" s="88" t="s">
        <v>199</v>
      </c>
      <c r="M50" s="88" t="s">
        <v>196</v>
      </c>
      <c r="N50" s="88" t="s">
        <v>196</v>
      </c>
      <c r="O50" s="88" t="s">
        <v>198</v>
      </c>
      <c r="P50" s="88" t="s">
        <v>196</v>
      </c>
      <c r="Q50" s="88" t="s">
        <v>198</v>
      </c>
      <c r="R50" s="88" t="s">
        <v>199</v>
      </c>
      <c r="S50" s="88" t="s">
        <v>200</v>
      </c>
      <c r="T50" s="91" t="s">
        <v>197</v>
      </c>
      <c r="U50" s="91" t="s">
        <v>197</v>
      </c>
      <c r="V50" s="91" t="s">
        <v>198</v>
      </c>
      <c r="W50" s="91" t="s">
        <v>197</v>
      </c>
      <c r="X50" s="91" t="s">
        <v>196</v>
      </c>
      <c r="Y50" s="91" t="s">
        <v>196</v>
      </c>
      <c r="Z50" s="91" t="s">
        <v>199</v>
      </c>
      <c r="AA50" s="94" t="s">
        <v>197</v>
      </c>
      <c r="AB50" s="94" t="s">
        <v>196</v>
      </c>
      <c r="AC50" s="94" t="s">
        <v>197</v>
      </c>
      <c r="AD50" s="94" t="s">
        <v>196</v>
      </c>
      <c r="AE50" s="94" t="s">
        <v>197</v>
      </c>
      <c r="AF50" s="94" t="s">
        <v>197</v>
      </c>
      <c r="AG50" s="102" t="s">
        <v>196</v>
      </c>
      <c r="AH50" s="102" t="s">
        <v>196</v>
      </c>
      <c r="AI50" s="102" t="s">
        <v>196</v>
      </c>
      <c r="AJ50" s="102" t="s">
        <v>199</v>
      </c>
      <c r="AK50" s="134">
        <f t="shared" si="0"/>
        <v>1</v>
      </c>
      <c r="AL50" s="134">
        <f t="shared" si="1"/>
        <v>1</v>
      </c>
      <c r="AM50" s="134">
        <f t="shared" si="2"/>
        <v>1</v>
      </c>
      <c r="AN50" s="134">
        <f t="shared" si="3"/>
        <v>0</v>
      </c>
      <c r="AO50" s="134">
        <f t="shared" si="4"/>
        <v>1</v>
      </c>
      <c r="AP50" s="134">
        <f t="shared" si="5"/>
        <v>1</v>
      </c>
      <c r="AQ50" s="134">
        <f t="shared" si="6"/>
        <v>1</v>
      </c>
      <c r="AR50" s="134">
        <f t="shared" si="7"/>
        <v>1</v>
      </c>
      <c r="AS50" s="134">
        <f t="shared" si="8"/>
        <v>1</v>
      </c>
      <c r="AT50" s="134">
        <f t="shared" si="9"/>
        <v>1</v>
      </c>
      <c r="AU50" s="134">
        <f t="shared" si="10"/>
        <v>1</v>
      </c>
      <c r="AV50" s="134">
        <f t="shared" si="11"/>
        <v>1</v>
      </c>
      <c r="AW50" s="134">
        <f t="shared" si="12"/>
        <v>1</v>
      </c>
      <c r="AX50" s="134">
        <f t="shared" si="13"/>
        <v>0</v>
      </c>
      <c r="AY50" s="134">
        <f t="shared" si="14"/>
        <v>0</v>
      </c>
      <c r="AZ50" s="134">
        <f t="shared" si="15"/>
        <v>1</v>
      </c>
      <c r="BA50" s="134">
        <f t="shared" si="16"/>
        <v>1</v>
      </c>
      <c r="BB50" s="134">
        <f t="shared" si="17"/>
        <v>1</v>
      </c>
      <c r="BC50" s="134">
        <f t="shared" si="18"/>
        <v>1</v>
      </c>
      <c r="BD50" s="134">
        <f t="shared" si="19"/>
        <v>1</v>
      </c>
      <c r="BE50" s="134">
        <f t="shared" si="20"/>
        <v>0</v>
      </c>
      <c r="BF50" s="134">
        <f t="shared" si="21"/>
        <v>1</v>
      </c>
      <c r="BG50" s="134">
        <f t="shared" si="22"/>
        <v>0</v>
      </c>
      <c r="BH50" s="134">
        <f t="shared" si="23"/>
        <v>0</v>
      </c>
      <c r="BI50" s="134">
        <f t="shared" si="24"/>
        <v>1</v>
      </c>
      <c r="BJ50" s="134">
        <f t="shared" si="25"/>
        <v>0</v>
      </c>
      <c r="BK50" s="134">
        <f t="shared" si="26"/>
        <v>1</v>
      </c>
      <c r="BL50" s="134">
        <f t="shared" si="27"/>
        <v>1</v>
      </c>
      <c r="BM50" s="134">
        <f t="shared" si="28"/>
        <v>1</v>
      </c>
      <c r="BN50" s="134">
        <f t="shared" si="29"/>
        <v>1</v>
      </c>
      <c r="BO50" s="134">
        <f t="shared" si="30"/>
        <v>1</v>
      </c>
      <c r="BP50" s="134">
        <f t="shared" si="31"/>
        <v>1</v>
      </c>
      <c r="BQ50" s="134">
        <f t="shared" si="32"/>
        <v>1</v>
      </c>
    </row>
    <row r="51" spans="1:69">
      <c r="A51" s="139">
        <v>43</v>
      </c>
      <c r="B51" s="141" t="s">
        <v>191</v>
      </c>
      <c r="C51" s="141" t="s">
        <v>26</v>
      </c>
      <c r="D51" s="78" t="s">
        <v>196</v>
      </c>
      <c r="E51" s="78" t="s">
        <v>197</v>
      </c>
      <c r="F51" s="78" t="s">
        <v>198</v>
      </c>
      <c r="G51" s="78" t="s">
        <v>197</v>
      </c>
      <c r="H51" s="78" t="s">
        <v>197</v>
      </c>
      <c r="I51" s="78" t="s">
        <v>199</v>
      </c>
      <c r="J51" s="78" t="s">
        <v>198</v>
      </c>
      <c r="K51" s="88" t="s">
        <v>197</v>
      </c>
      <c r="L51" s="88" t="s">
        <v>199</v>
      </c>
      <c r="M51" s="88" t="s">
        <v>196</v>
      </c>
      <c r="N51" s="88" t="s">
        <v>198</v>
      </c>
      <c r="O51" s="88" t="s">
        <v>198</v>
      </c>
      <c r="P51" s="88" t="s">
        <v>196</v>
      </c>
      <c r="Q51" s="88" t="s">
        <v>200</v>
      </c>
      <c r="R51" s="88" t="s">
        <v>196</v>
      </c>
      <c r="S51" s="88" t="s">
        <v>199</v>
      </c>
      <c r="T51" s="91" t="s">
        <v>197</v>
      </c>
      <c r="U51" s="91" t="s">
        <v>198</v>
      </c>
      <c r="V51" s="91" t="s">
        <v>198</v>
      </c>
      <c r="W51" s="91" t="s">
        <v>197</v>
      </c>
      <c r="X51" s="91" t="s">
        <v>196</v>
      </c>
      <c r="Y51" s="91" t="s">
        <v>196</v>
      </c>
      <c r="Z51" s="91" t="s">
        <v>199</v>
      </c>
      <c r="AA51" s="94" t="s">
        <v>196</v>
      </c>
      <c r="AB51" s="94" t="s">
        <v>196</v>
      </c>
      <c r="AC51" s="94" t="s">
        <v>199</v>
      </c>
      <c r="AD51" s="94" t="s">
        <v>196</v>
      </c>
      <c r="AE51" s="94" t="s">
        <v>198</v>
      </c>
      <c r="AF51" s="94" t="s">
        <v>197</v>
      </c>
      <c r="AG51" s="102" t="s">
        <v>196</v>
      </c>
      <c r="AH51" s="102" t="s">
        <v>196</v>
      </c>
      <c r="AI51" s="102" t="s">
        <v>198</v>
      </c>
      <c r="AJ51" s="102" t="s">
        <v>196</v>
      </c>
      <c r="AK51" s="134">
        <f t="shared" si="0"/>
        <v>1</v>
      </c>
      <c r="AL51" s="134">
        <f t="shared" si="1"/>
        <v>1</v>
      </c>
      <c r="AM51" s="134">
        <f t="shared" si="2"/>
        <v>1</v>
      </c>
      <c r="AN51" s="134">
        <f t="shared" si="3"/>
        <v>1</v>
      </c>
      <c r="AO51" s="134">
        <f t="shared" si="4"/>
        <v>1</v>
      </c>
      <c r="AP51" s="134">
        <f t="shared" si="5"/>
        <v>1</v>
      </c>
      <c r="AQ51" s="134">
        <f t="shared" si="6"/>
        <v>1</v>
      </c>
      <c r="AR51" s="134">
        <f t="shared" si="7"/>
        <v>0</v>
      </c>
      <c r="AS51" s="134">
        <f t="shared" si="8"/>
        <v>1</v>
      </c>
      <c r="AT51" s="134">
        <f t="shared" si="9"/>
        <v>1</v>
      </c>
      <c r="AU51" s="134">
        <f t="shared" si="10"/>
        <v>0</v>
      </c>
      <c r="AV51" s="134">
        <f t="shared" si="11"/>
        <v>1</v>
      </c>
      <c r="AW51" s="134">
        <f t="shared" si="12"/>
        <v>1</v>
      </c>
      <c r="AX51" s="134">
        <f t="shared" si="13"/>
        <v>1</v>
      </c>
      <c r="AY51" s="134">
        <f t="shared" si="14"/>
        <v>1</v>
      </c>
      <c r="AZ51" s="134">
        <f t="shared" si="15"/>
        <v>0</v>
      </c>
      <c r="BA51" s="134">
        <f t="shared" si="16"/>
        <v>1</v>
      </c>
      <c r="BB51" s="134">
        <f t="shared" si="17"/>
        <v>0</v>
      </c>
      <c r="BC51" s="134">
        <f t="shared" si="18"/>
        <v>1</v>
      </c>
      <c r="BD51" s="134">
        <f t="shared" si="19"/>
        <v>1</v>
      </c>
      <c r="BE51" s="134">
        <f t="shared" si="20"/>
        <v>0</v>
      </c>
      <c r="BF51" s="134">
        <f t="shared" si="21"/>
        <v>1</v>
      </c>
      <c r="BG51" s="134">
        <f t="shared" si="22"/>
        <v>0</v>
      </c>
      <c r="BH51" s="134">
        <f t="shared" si="23"/>
        <v>1</v>
      </c>
      <c r="BI51" s="134">
        <f t="shared" si="24"/>
        <v>1</v>
      </c>
      <c r="BJ51" s="134">
        <f t="shared" si="25"/>
        <v>0</v>
      </c>
      <c r="BK51" s="134">
        <f t="shared" si="26"/>
        <v>1</v>
      </c>
      <c r="BL51" s="134">
        <f t="shared" si="27"/>
        <v>0</v>
      </c>
      <c r="BM51" s="134">
        <f t="shared" si="28"/>
        <v>1</v>
      </c>
      <c r="BN51" s="134">
        <f t="shared" si="29"/>
        <v>1</v>
      </c>
      <c r="BO51" s="134">
        <f t="shared" si="30"/>
        <v>1</v>
      </c>
      <c r="BP51" s="134">
        <f t="shared" si="31"/>
        <v>0</v>
      </c>
      <c r="BQ51" s="134">
        <f t="shared" si="32"/>
        <v>0</v>
      </c>
    </row>
    <row r="52" spans="1:69">
      <c r="A52" s="139">
        <v>44</v>
      </c>
      <c r="B52" s="141" t="s">
        <v>192</v>
      </c>
      <c r="C52" s="141" t="s">
        <v>26</v>
      </c>
      <c r="D52" s="78" t="s">
        <v>196</v>
      </c>
      <c r="E52" s="78" t="s">
        <v>197</v>
      </c>
      <c r="F52" s="78" t="s">
        <v>198</v>
      </c>
      <c r="G52" s="78" t="s">
        <v>197</v>
      </c>
      <c r="H52" s="78" t="s">
        <v>197</v>
      </c>
      <c r="I52" s="78" t="s">
        <v>199</v>
      </c>
      <c r="J52" s="78" t="s">
        <v>198</v>
      </c>
      <c r="K52" s="88" t="s">
        <v>200</v>
      </c>
      <c r="L52" s="88" t="s">
        <v>199</v>
      </c>
      <c r="M52" s="88" t="s">
        <v>196</v>
      </c>
      <c r="N52" s="88" t="s">
        <v>198</v>
      </c>
      <c r="O52" s="88" t="s">
        <v>198</v>
      </c>
      <c r="P52" s="88" t="s">
        <v>196</v>
      </c>
      <c r="Q52" s="88" t="s">
        <v>198</v>
      </c>
      <c r="R52" s="88" t="s">
        <v>196</v>
      </c>
      <c r="S52" s="88" t="s">
        <v>198</v>
      </c>
      <c r="T52" s="91" t="s">
        <v>197</v>
      </c>
      <c r="U52" s="91" t="s">
        <v>197</v>
      </c>
      <c r="V52" s="91" t="s">
        <v>198</v>
      </c>
      <c r="W52" s="91" t="s">
        <v>197</v>
      </c>
      <c r="X52" s="91" t="s">
        <v>197</v>
      </c>
      <c r="Y52" s="91" t="s">
        <v>196</v>
      </c>
      <c r="Z52" s="91" t="s">
        <v>196</v>
      </c>
      <c r="AA52" s="94" t="s">
        <v>199</v>
      </c>
      <c r="AB52" s="94" t="s">
        <v>198</v>
      </c>
      <c r="AC52" s="94" t="s">
        <v>197</v>
      </c>
      <c r="AD52" s="94" t="s">
        <v>196</v>
      </c>
      <c r="AE52" s="94" t="s">
        <v>197</v>
      </c>
      <c r="AF52" s="94" t="s">
        <v>197</v>
      </c>
      <c r="AG52" s="102" t="s">
        <v>196</v>
      </c>
      <c r="AH52" s="102" t="s">
        <v>196</v>
      </c>
      <c r="AI52" s="102" t="s">
        <v>196</v>
      </c>
      <c r="AJ52" s="102" t="s">
        <v>196</v>
      </c>
      <c r="AK52" s="134">
        <f t="shared" si="0"/>
        <v>1</v>
      </c>
      <c r="AL52" s="134">
        <f t="shared" si="1"/>
        <v>1</v>
      </c>
      <c r="AM52" s="134">
        <f t="shared" si="2"/>
        <v>1</v>
      </c>
      <c r="AN52" s="134">
        <f t="shared" si="3"/>
        <v>1</v>
      </c>
      <c r="AO52" s="134">
        <f t="shared" si="4"/>
        <v>1</v>
      </c>
      <c r="AP52" s="134">
        <f t="shared" si="5"/>
        <v>1</v>
      </c>
      <c r="AQ52" s="134">
        <f t="shared" si="6"/>
        <v>1</v>
      </c>
      <c r="AR52" s="134">
        <f t="shared" si="7"/>
        <v>1</v>
      </c>
      <c r="AS52" s="134">
        <f t="shared" si="8"/>
        <v>1</v>
      </c>
      <c r="AT52" s="134">
        <f t="shared" si="9"/>
        <v>1</v>
      </c>
      <c r="AU52" s="134">
        <f t="shared" si="10"/>
        <v>0</v>
      </c>
      <c r="AV52" s="134">
        <f t="shared" si="11"/>
        <v>1</v>
      </c>
      <c r="AW52" s="134">
        <f t="shared" si="12"/>
        <v>1</v>
      </c>
      <c r="AX52" s="134">
        <f t="shared" si="13"/>
        <v>0</v>
      </c>
      <c r="AY52" s="134">
        <f t="shared" si="14"/>
        <v>1</v>
      </c>
      <c r="AZ52" s="134">
        <f t="shared" si="15"/>
        <v>0</v>
      </c>
      <c r="BA52" s="134">
        <f t="shared" si="16"/>
        <v>1</v>
      </c>
      <c r="BB52" s="134">
        <f t="shared" si="17"/>
        <v>1</v>
      </c>
      <c r="BC52" s="134">
        <f t="shared" si="18"/>
        <v>1</v>
      </c>
      <c r="BD52" s="134">
        <f t="shared" si="19"/>
        <v>1</v>
      </c>
      <c r="BE52" s="134">
        <f t="shared" si="20"/>
        <v>1</v>
      </c>
      <c r="BF52" s="134">
        <f t="shared" si="21"/>
        <v>1</v>
      </c>
      <c r="BG52" s="134">
        <f t="shared" si="22"/>
        <v>1</v>
      </c>
      <c r="BH52" s="134">
        <f t="shared" si="23"/>
        <v>0</v>
      </c>
      <c r="BI52" s="134">
        <f t="shared" si="24"/>
        <v>0</v>
      </c>
      <c r="BJ52" s="134">
        <f t="shared" si="25"/>
        <v>0</v>
      </c>
      <c r="BK52" s="134">
        <f t="shared" si="26"/>
        <v>1</v>
      </c>
      <c r="BL52" s="134">
        <f t="shared" si="27"/>
        <v>1</v>
      </c>
      <c r="BM52" s="134">
        <f t="shared" si="28"/>
        <v>1</v>
      </c>
      <c r="BN52" s="134">
        <f t="shared" si="29"/>
        <v>1</v>
      </c>
      <c r="BO52" s="134">
        <f t="shared" si="30"/>
        <v>1</v>
      </c>
      <c r="BP52" s="134">
        <f t="shared" si="31"/>
        <v>1</v>
      </c>
      <c r="BQ52" s="134">
        <f t="shared" si="32"/>
        <v>0</v>
      </c>
    </row>
    <row r="53" spans="1:69">
      <c r="A53" s="139">
        <v>45</v>
      </c>
      <c r="B53" s="146" t="s">
        <v>193</v>
      </c>
      <c r="C53" s="141" t="s">
        <v>26</v>
      </c>
      <c r="D53" s="78" t="s">
        <v>197</v>
      </c>
      <c r="E53" s="78" t="s">
        <v>197</v>
      </c>
      <c r="F53" s="78" t="s">
        <v>196</v>
      </c>
      <c r="G53" s="78" t="s">
        <v>197</v>
      </c>
      <c r="H53" s="78" t="s">
        <v>196</v>
      </c>
      <c r="I53" s="78" t="s">
        <v>199</v>
      </c>
      <c r="J53" s="78" t="s">
        <v>198</v>
      </c>
      <c r="K53" s="88"/>
      <c r="L53" s="88"/>
      <c r="M53" s="88" t="s">
        <v>196</v>
      </c>
      <c r="N53" s="88" t="s">
        <v>196</v>
      </c>
      <c r="O53" s="88" t="s">
        <v>198</v>
      </c>
      <c r="P53" s="88" t="s">
        <v>196</v>
      </c>
      <c r="Q53" s="88" t="s">
        <v>197</v>
      </c>
      <c r="R53" s="88" t="s">
        <v>199</v>
      </c>
      <c r="S53" s="88"/>
      <c r="T53" s="91" t="s">
        <v>197</v>
      </c>
      <c r="U53" s="91" t="s">
        <v>197</v>
      </c>
      <c r="V53" s="91" t="s">
        <v>198</v>
      </c>
      <c r="W53" s="91" t="s">
        <v>197</v>
      </c>
      <c r="X53" s="91" t="s">
        <v>197</v>
      </c>
      <c r="Y53" s="91" t="s">
        <v>196</v>
      </c>
      <c r="Z53" s="91"/>
      <c r="AA53" s="94"/>
      <c r="AB53" s="94"/>
      <c r="AC53" s="94" t="s">
        <v>197</v>
      </c>
      <c r="AD53" s="94" t="s">
        <v>199</v>
      </c>
      <c r="AE53" s="94" t="s">
        <v>196</v>
      </c>
      <c r="AF53" s="94"/>
      <c r="AG53" s="102" t="s">
        <v>196</v>
      </c>
      <c r="AH53" s="102" t="s">
        <v>196</v>
      </c>
      <c r="AI53" s="102" t="s">
        <v>197</v>
      </c>
      <c r="AJ53" s="102" t="s">
        <v>199</v>
      </c>
      <c r="AK53" s="134">
        <f t="shared" si="0"/>
        <v>0</v>
      </c>
      <c r="AL53" s="134">
        <f t="shared" si="1"/>
        <v>1</v>
      </c>
      <c r="AM53" s="134">
        <f t="shared" si="2"/>
        <v>0</v>
      </c>
      <c r="AN53" s="134">
        <f t="shared" si="3"/>
        <v>1</v>
      </c>
      <c r="AO53" s="134">
        <f t="shared" si="4"/>
        <v>0</v>
      </c>
      <c r="AP53" s="134">
        <f t="shared" si="5"/>
        <v>1</v>
      </c>
      <c r="AQ53" s="134">
        <f t="shared" si="6"/>
        <v>1</v>
      </c>
      <c r="AR53" s="134">
        <f t="shared" si="7"/>
        <v>0</v>
      </c>
      <c r="AS53" s="134">
        <f t="shared" si="8"/>
        <v>0</v>
      </c>
      <c r="AT53" s="134">
        <f t="shared" si="9"/>
        <v>1</v>
      </c>
      <c r="AU53" s="134">
        <f t="shared" si="10"/>
        <v>1</v>
      </c>
      <c r="AV53" s="134">
        <f t="shared" si="11"/>
        <v>1</v>
      </c>
      <c r="AW53" s="134">
        <f t="shared" si="12"/>
        <v>1</v>
      </c>
      <c r="AX53" s="134">
        <f t="shared" si="13"/>
        <v>0</v>
      </c>
      <c r="AY53" s="134">
        <f t="shared" si="14"/>
        <v>0</v>
      </c>
      <c r="AZ53" s="134">
        <f t="shared" si="15"/>
        <v>0</v>
      </c>
      <c r="BA53" s="134">
        <f t="shared" si="16"/>
        <v>1</v>
      </c>
      <c r="BB53" s="134">
        <f t="shared" si="17"/>
        <v>1</v>
      </c>
      <c r="BC53" s="134">
        <f t="shared" si="18"/>
        <v>1</v>
      </c>
      <c r="BD53" s="134">
        <f t="shared" si="19"/>
        <v>1</v>
      </c>
      <c r="BE53" s="134">
        <f t="shared" si="20"/>
        <v>1</v>
      </c>
      <c r="BF53" s="134">
        <f t="shared" si="21"/>
        <v>1</v>
      </c>
      <c r="BG53" s="134">
        <f t="shared" si="22"/>
        <v>0</v>
      </c>
      <c r="BH53" s="134">
        <f t="shared" si="23"/>
        <v>0</v>
      </c>
      <c r="BI53" s="134">
        <f t="shared" si="24"/>
        <v>0</v>
      </c>
      <c r="BJ53" s="134">
        <f t="shared" si="25"/>
        <v>0</v>
      </c>
      <c r="BK53" s="134">
        <f t="shared" si="26"/>
        <v>0</v>
      </c>
      <c r="BL53" s="134">
        <f t="shared" si="27"/>
        <v>0</v>
      </c>
      <c r="BM53" s="134">
        <f t="shared" si="28"/>
        <v>0</v>
      </c>
      <c r="BN53" s="134">
        <f t="shared" si="29"/>
        <v>1</v>
      </c>
      <c r="BO53" s="134">
        <f t="shared" si="30"/>
        <v>1</v>
      </c>
      <c r="BP53" s="134">
        <f t="shared" si="31"/>
        <v>0</v>
      </c>
      <c r="BQ53" s="134">
        <f t="shared" si="32"/>
        <v>1</v>
      </c>
    </row>
    <row r="54" spans="1:69">
      <c r="A54" s="147"/>
      <c r="B54" s="148"/>
    </row>
  </sheetData>
  <sheetProtection algorithmName="SHA-512" hashValue="zU/jwsTH3NsqvyHGrxUbCGd2JnnJRAOAiNXI7LuoSyOxA5Bp82qeCvVO/MAC/eCSRAQAFh4ncgGoj1+3DiGKXA==" saltValue="6/3rV5RU5MBdrAXPBO7KVw==" spinCount="100000" sheet="1" objects="1" scenarios="1" selectLockedCells="1" selectUnlockedCells="1"/>
  <mergeCells count="32">
    <mergeCell ref="D1:I1"/>
    <mergeCell ref="J1:AJ1"/>
    <mergeCell ref="D2:N2"/>
    <mergeCell ref="O2:AJ2"/>
    <mergeCell ref="D3:G3"/>
    <mergeCell ref="H3:AJ3"/>
    <mergeCell ref="D4:AI4"/>
    <mergeCell ref="D5:J5"/>
    <mergeCell ref="K5:S5"/>
    <mergeCell ref="T5:Z5"/>
    <mergeCell ref="AA5:AF5"/>
    <mergeCell ref="AG5:AJ5"/>
    <mergeCell ref="AE6:AF7"/>
    <mergeCell ref="AG6:AH7"/>
    <mergeCell ref="AI6:AJ7"/>
    <mergeCell ref="Y6:Y7"/>
    <mergeCell ref="Z6:Z7"/>
    <mergeCell ref="A6:C7"/>
    <mergeCell ref="Q6:S7"/>
    <mergeCell ref="T6:V7"/>
    <mergeCell ref="AA6:AB7"/>
    <mergeCell ref="AC6:AD7"/>
    <mergeCell ref="E6:F7"/>
    <mergeCell ref="K6:L7"/>
    <mergeCell ref="M6:N7"/>
    <mergeCell ref="O6:P7"/>
    <mergeCell ref="W6:X7"/>
    <mergeCell ref="D6:D7"/>
    <mergeCell ref="G6:G7"/>
    <mergeCell ref="H6:H7"/>
    <mergeCell ref="I6:I7"/>
    <mergeCell ref="J6:J7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D957F389-79DF-4A19-99CD-067FD5D7943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14:cfRule type="iconSet" priority="2" id="{4296B9C2-7492-4F1D-A6CD-10B7A3C5FF2D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14:cfRule type="iconSet" priority="3" id="{E5208B4F-AB45-4ACA-8176-F9144B8344EE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D9:AJ53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BS47"/>
  <sheetViews>
    <sheetView zoomScale="55" zoomScaleNormal="55" workbookViewId="0">
      <pane ySplit="1" topLeftCell="A2" activePane="bottomLeft" state="frozen"/>
      <selection pane="bottomLeft" activeCell="BS1" sqref="A1:BS1048576"/>
    </sheetView>
  </sheetViews>
  <sheetFormatPr baseColWidth="10" defaultColWidth="8" defaultRowHeight="15"/>
  <cols>
    <col min="1" max="1" width="4" style="134" hidden="1" customWidth="1"/>
    <col min="2" max="2" width="25.5" style="134" hidden="1" customWidth="1"/>
    <col min="3" max="3" width="3.75" style="134" hidden="1" customWidth="1"/>
    <col min="4" max="4" width="4.375" style="134" hidden="1" customWidth="1"/>
    <col min="5" max="5" width="4.125" style="134" hidden="1" customWidth="1"/>
    <col min="6" max="6" width="3.75" style="134" hidden="1" customWidth="1"/>
    <col min="7" max="23" width="4.125" style="134" hidden="1" customWidth="1"/>
    <col min="24" max="24" width="5" style="134" hidden="1" customWidth="1"/>
    <col min="25" max="25" width="4.125" style="134" hidden="1" customWidth="1"/>
    <col min="26" max="26" width="5.25" style="134" hidden="1" customWidth="1"/>
    <col min="27" max="27" width="4.125" style="134" hidden="1" customWidth="1"/>
    <col min="28" max="28" width="5" style="134" hidden="1" customWidth="1"/>
    <col min="29" max="35" width="4.125" style="134" hidden="1" customWidth="1"/>
    <col min="36" max="36" width="6" style="134" hidden="1" customWidth="1"/>
    <col min="37" max="37" width="3.375" style="134" hidden="1" customWidth="1"/>
    <col min="38" max="38" width="3.875" style="134" hidden="1" customWidth="1"/>
    <col min="39" max="39" width="4.375" style="134" hidden="1" customWidth="1"/>
    <col min="40" max="41" width="3" style="134" hidden="1" customWidth="1"/>
    <col min="42" max="43" width="3.375" style="134" hidden="1" customWidth="1"/>
    <col min="44" max="44" width="3.5" style="134" hidden="1" customWidth="1"/>
    <col min="45" max="45" width="3.375" style="134" hidden="1" customWidth="1"/>
    <col min="46" max="46" width="4.625" style="134" hidden="1" customWidth="1"/>
    <col min="47" max="47" width="4.375" style="134" hidden="1" customWidth="1"/>
    <col min="48" max="48" width="4.25" style="134" hidden="1" customWidth="1"/>
    <col min="49" max="49" width="3.5" style="134" hidden="1" customWidth="1"/>
    <col min="50" max="50" width="4" style="134" hidden="1" customWidth="1"/>
    <col min="51" max="51" width="5.75" style="134" hidden="1" customWidth="1"/>
    <col min="52" max="52" width="4.375" style="134" hidden="1" customWidth="1"/>
    <col min="53" max="53" width="6.125" style="134" hidden="1" customWidth="1"/>
    <col min="54" max="54" width="5.375" style="134" hidden="1" customWidth="1"/>
    <col min="55" max="55" width="4.625" style="134" hidden="1" customWidth="1"/>
    <col min="56" max="56" width="3.625" style="134" hidden="1" customWidth="1"/>
    <col min="57" max="57" width="4" style="134" hidden="1" customWidth="1"/>
    <col min="58" max="58" width="4.875" style="134" hidden="1" customWidth="1"/>
    <col min="59" max="59" width="4.625" style="134" hidden="1" customWidth="1"/>
    <col min="60" max="61" width="4.875" style="134" hidden="1" customWidth="1"/>
    <col min="62" max="62" width="6.5" style="134" hidden="1" customWidth="1"/>
    <col min="63" max="63" width="3.75" style="134" hidden="1" customWidth="1"/>
    <col min="64" max="64" width="6.125" style="134" hidden="1" customWidth="1"/>
    <col min="65" max="65" width="5.5" style="134" hidden="1" customWidth="1"/>
    <col min="66" max="66" width="4.125" style="134" hidden="1" customWidth="1"/>
    <col min="67" max="67" width="5.875" style="134" hidden="1" customWidth="1"/>
    <col min="68" max="68" width="4" style="134" hidden="1" customWidth="1"/>
    <col min="69" max="69" width="3.5" style="134" hidden="1" customWidth="1"/>
    <col min="70" max="71" width="8" style="134" hidden="1" customWidth="1"/>
    <col min="72" max="16384" width="8" style="134"/>
  </cols>
  <sheetData>
    <row r="1" spans="1:69" ht="23.25">
      <c r="B1" s="135" t="s">
        <v>27</v>
      </c>
      <c r="C1" s="135"/>
      <c r="D1" s="384" t="s">
        <v>28</v>
      </c>
      <c r="E1" s="385"/>
      <c r="F1" s="385"/>
      <c r="G1" s="385"/>
      <c r="H1" s="385"/>
      <c r="I1" s="386"/>
      <c r="J1" s="387" t="s">
        <v>29</v>
      </c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</row>
    <row r="2" spans="1:69" ht="22.5" customHeight="1">
      <c r="B2" s="135" t="s">
        <v>30</v>
      </c>
      <c r="C2" s="135"/>
      <c r="D2" s="384" t="s">
        <v>31</v>
      </c>
      <c r="E2" s="385"/>
      <c r="F2" s="385"/>
      <c r="G2" s="385"/>
      <c r="H2" s="385"/>
      <c r="I2" s="385"/>
      <c r="J2" s="385"/>
      <c r="K2" s="385"/>
      <c r="L2" s="385"/>
      <c r="M2" s="385"/>
      <c r="N2" s="386"/>
      <c r="O2" s="389" t="s">
        <v>32</v>
      </c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</row>
    <row r="3" spans="1:69" ht="22.5" customHeight="1">
      <c r="B3" s="135" t="s">
        <v>33</v>
      </c>
      <c r="C3" s="135"/>
      <c r="D3" s="391" t="s">
        <v>201</v>
      </c>
      <c r="E3" s="392"/>
      <c r="F3" s="392"/>
      <c r="G3" s="393"/>
      <c r="H3" s="394" t="s">
        <v>35</v>
      </c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6"/>
    </row>
    <row r="4" spans="1:69" ht="23.25" customHeight="1">
      <c r="D4" s="372" t="s">
        <v>202</v>
      </c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4"/>
      <c r="AH4" s="374"/>
      <c r="AI4" s="375"/>
      <c r="AJ4" s="142"/>
    </row>
    <row r="5" spans="1:69" ht="20.25" customHeight="1">
      <c r="D5" s="376" t="s">
        <v>51</v>
      </c>
      <c r="E5" s="376"/>
      <c r="F5" s="376"/>
      <c r="G5" s="376"/>
      <c r="H5" s="376"/>
      <c r="I5" s="376"/>
      <c r="J5" s="376"/>
      <c r="K5" s="377" t="s">
        <v>52</v>
      </c>
      <c r="L5" s="377"/>
      <c r="M5" s="377"/>
      <c r="N5" s="377"/>
      <c r="O5" s="377"/>
      <c r="P5" s="377"/>
      <c r="Q5" s="377"/>
      <c r="R5" s="377"/>
      <c r="S5" s="377"/>
      <c r="T5" s="378" t="s">
        <v>53</v>
      </c>
      <c r="U5" s="378"/>
      <c r="V5" s="378"/>
      <c r="W5" s="378"/>
      <c r="X5" s="378"/>
      <c r="Y5" s="378"/>
      <c r="Z5" s="378"/>
      <c r="AA5" s="379" t="s">
        <v>54</v>
      </c>
      <c r="AB5" s="380"/>
      <c r="AC5" s="380"/>
      <c r="AD5" s="380"/>
      <c r="AE5" s="380"/>
      <c r="AF5" s="380"/>
      <c r="AG5" s="381" t="s">
        <v>55</v>
      </c>
      <c r="AH5" s="382"/>
      <c r="AI5" s="382"/>
      <c r="AJ5" s="383"/>
    </row>
    <row r="6" spans="1:69" ht="41.25" customHeight="1">
      <c r="A6" s="191" t="s">
        <v>64</v>
      </c>
      <c r="B6" s="192"/>
      <c r="C6" s="193"/>
      <c r="D6" s="349" t="s">
        <v>65</v>
      </c>
      <c r="E6" s="354" t="s">
        <v>66</v>
      </c>
      <c r="F6" s="355"/>
      <c r="G6" s="350" t="s">
        <v>4</v>
      </c>
      <c r="H6" s="340" t="s">
        <v>5</v>
      </c>
      <c r="I6" s="326" t="s">
        <v>6</v>
      </c>
      <c r="J6" s="352" t="s">
        <v>7</v>
      </c>
      <c r="K6" s="194" t="s">
        <v>57</v>
      </c>
      <c r="L6" s="195"/>
      <c r="M6" s="198" t="s">
        <v>67</v>
      </c>
      <c r="N6" s="199"/>
      <c r="O6" s="202" t="s">
        <v>10</v>
      </c>
      <c r="P6" s="203"/>
      <c r="Q6" s="225" t="s">
        <v>11</v>
      </c>
      <c r="R6" s="226"/>
      <c r="S6" s="227"/>
      <c r="T6" s="231" t="s">
        <v>12</v>
      </c>
      <c r="U6" s="232"/>
      <c r="V6" s="233"/>
      <c r="W6" s="206" t="s">
        <v>13</v>
      </c>
      <c r="X6" s="207"/>
      <c r="Y6" s="342" t="s">
        <v>14</v>
      </c>
      <c r="Z6" s="344" t="s">
        <v>15</v>
      </c>
      <c r="AA6" s="210" t="s">
        <v>16</v>
      </c>
      <c r="AB6" s="211"/>
      <c r="AC6" s="237" t="s">
        <v>17</v>
      </c>
      <c r="AD6" s="238"/>
      <c r="AE6" s="241" t="s">
        <v>18</v>
      </c>
      <c r="AF6" s="242"/>
      <c r="AG6" s="245" t="s">
        <v>68</v>
      </c>
      <c r="AH6" s="246"/>
      <c r="AI6" s="249" t="s">
        <v>69</v>
      </c>
      <c r="AJ6" s="249"/>
    </row>
    <row r="7" spans="1:69" ht="138" customHeight="1">
      <c r="A7" s="191"/>
      <c r="B7" s="192"/>
      <c r="C7" s="193"/>
      <c r="D7" s="348"/>
      <c r="E7" s="356"/>
      <c r="F7" s="357"/>
      <c r="G7" s="351"/>
      <c r="H7" s="341"/>
      <c r="I7" s="327"/>
      <c r="J7" s="353"/>
      <c r="K7" s="196"/>
      <c r="L7" s="197"/>
      <c r="M7" s="200"/>
      <c r="N7" s="201"/>
      <c r="O7" s="204"/>
      <c r="P7" s="205"/>
      <c r="Q7" s="228"/>
      <c r="R7" s="229"/>
      <c r="S7" s="230"/>
      <c r="T7" s="234"/>
      <c r="U7" s="235"/>
      <c r="V7" s="236"/>
      <c r="W7" s="208"/>
      <c r="X7" s="209"/>
      <c r="Y7" s="343"/>
      <c r="Z7" s="345"/>
      <c r="AA7" s="212"/>
      <c r="AB7" s="213"/>
      <c r="AC7" s="239"/>
      <c r="AD7" s="240"/>
      <c r="AE7" s="243"/>
      <c r="AF7" s="244"/>
      <c r="AG7" s="247"/>
      <c r="AH7" s="248"/>
      <c r="AI7" s="250"/>
      <c r="AJ7" s="250"/>
    </row>
    <row r="8" spans="1:69" ht="42.6" customHeight="1">
      <c r="A8" s="136" t="s">
        <v>108</v>
      </c>
      <c r="B8" s="137" t="s">
        <v>109</v>
      </c>
      <c r="C8" s="138"/>
      <c r="D8" s="72" t="s">
        <v>110</v>
      </c>
      <c r="E8" s="73" t="s">
        <v>111</v>
      </c>
      <c r="F8" s="74" t="s">
        <v>112</v>
      </c>
      <c r="G8" s="72" t="s">
        <v>113</v>
      </c>
      <c r="H8" s="75" t="s">
        <v>114</v>
      </c>
      <c r="I8" s="75" t="s">
        <v>115</v>
      </c>
      <c r="J8" s="75" t="s">
        <v>116</v>
      </c>
      <c r="K8" s="87" t="s">
        <v>121</v>
      </c>
      <c r="L8" s="87" t="s">
        <v>122</v>
      </c>
      <c r="M8" s="87" t="s">
        <v>123</v>
      </c>
      <c r="N8" s="87" t="s">
        <v>124</v>
      </c>
      <c r="O8" s="87" t="s">
        <v>125</v>
      </c>
      <c r="P8" s="87" t="s">
        <v>126</v>
      </c>
      <c r="Q8" s="87" t="s">
        <v>127</v>
      </c>
      <c r="R8" s="87" t="s">
        <v>128</v>
      </c>
      <c r="S8" s="87" t="s">
        <v>129</v>
      </c>
      <c r="T8" s="89" t="s">
        <v>130</v>
      </c>
      <c r="U8" s="90" t="s">
        <v>131</v>
      </c>
      <c r="V8" s="90" t="s">
        <v>135</v>
      </c>
      <c r="W8" s="90" t="s">
        <v>140</v>
      </c>
      <c r="X8" s="90" t="s">
        <v>141</v>
      </c>
      <c r="Y8" s="90" t="s">
        <v>142</v>
      </c>
      <c r="Z8" s="90" t="s">
        <v>119</v>
      </c>
      <c r="AA8" s="92" t="s">
        <v>138</v>
      </c>
      <c r="AB8" s="93" t="s">
        <v>139</v>
      </c>
      <c r="AC8" s="93" t="s">
        <v>136</v>
      </c>
      <c r="AD8" s="93" t="s">
        <v>137</v>
      </c>
      <c r="AE8" s="93" t="s">
        <v>134</v>
      </c>
      <c r="AF8" s="93" t="s">
        <v>132</v>
      </c>
      <c r="AG8" s="100" t="s">
        <v>120</v>
      </c>
      <c r="AH8" s="100" t="s">
        <v>117</v>
      </c>
      <c r="AI8" s="100" t="s">
        <v>118</v>
      </c>
      <c r="AJ8" s="101" t="s">
        <v>133</v>
      </c>
      <c r="AK8" s="72" t="s">
        <v>110</v>
      </c>
      <c r="AL8" s="73" t="s">
        <v>111</v>
      </c>
      <c r="AM8" s="74" t="s">
        <v>112</v>
      </c>
      <c r="AN8" s="72" t="s">
        <v>113</v>
      </c>
      <c r="AO8" s="75" t="s">
        <v>114</v>
      </c>
      <c r="AP8" s="75" t="s">
        <v>115</v>
      </c>
      <c r="AQ8" s="75" t="s">
        <v>116</v>
      </c>
      <c r="AR8" s="87" t="s">
        <v>121</v>
      </c>
      <c r="AS8" s="87" t="s">
        <v>122</v>
      </c>
      <c r="AT8" s="87" t="s">
        <v>123</v>
      </c>
      <c r="AU8" s="87" t="s">
        <v>124</v>
      </c>
      <c r="AV8" s="87" t="s">
        <v>125</v>
      </c>
      <c r="AW8" s="87" t="s">
        <v>126</v>
      </c>
      <c r="AX8" s="87" t="s">
        <v>127</v>
      </c>
      <c r="AY8" s="87" t="s">
        <v>128</v>
      </c>
      <c r="AZ8" s="87" t="s">
        <v>129</v>
      </c>
      <c r="BA8" s="89" t="s">
        <v>130</v>
      </c>
      <c r="BB8" s="90" t="s">
        <v>131</v>
      </c>
      <c r="BC8" s="90" t="s">
        <v>135</v>
      </c>
      <c r="BD8" s="90" t="s">
        <v>140</v>
      </c>
      <c r="BE8" s="90" t="s">
        <v>141</v>
      </c>
      <c r="BF8" s="90" t="s">
        <v>142</v>
      </c>
      <c r="BG8" s="90" t="s">
        <v>119</v>
      </c>
      <c r="BH8" s="92" t="s">
        <v>138</v>
      </c>
      <c r="BI8" s="93" t="s">
        <v>139</v>
      </c>
      <c r="BJ8" s="93" t="s">
        <v>136</v>
      </c>
      <c r="BK8" s="93" t="s">
        <v>137</v>
      </c>
      <c r="BL8" s="93" t="s">
        <v>134</v>
      </c>
      <c r="BM8" s="93" t="s">
        <v>132</v>
      </c>
      <c r="BN8" s="100" t="s">
        <v>120</v>
      </c>
      <c r="BO8" s="100" t="s">
        <v>117</v>
      </c>
      <c r="BP8" s="100" t="s">
        <v>118</v>
      </c>
      <c r="BQ8" s="101" t="s">
        <v>133</v>
      </c>
    </row>
    <row r="9" spans="1:69">
      <c r="A9" s="139">
        <v>1</v>
      </c>
      <c r="B9" s="140" t="s">
        <v>203</v>
      </c>
      <c r="C9" s="141" t="s">
        <v>204</v>
      </c>
      <c r="D9" s="78" t="s">
        <v>197</v>
      </c>
      <c r="E9" s="78" t="s">
        <v>196</v>
      </c>
      <c r="F9" s="78" t="s">
        <v>199</v>
      </c>
      <c r="G9" s="78" t="s">
        <v>197</v>
      </c>
      <c r="H9" s="78" t="s">
        <v>196</v>
      </c>
      <c r="I9" s="78" t="s">
        <v>198</v>
      </c>
      <c r="J9" s="78" t="s">
        <v>198</v>
      </c>
      <c r="K9" s="88" t="s">
        <v>198</v>
      </c>
      <c r="L9" s="88" t="s">
        <v>196</v>
      </c>
      <c r="M9" s="88" t="s">
        <v>198</v>
      </c>
      <c r="N9" s="88" t="s">
        <v>196</v>
      </c>
      <c r="O9" s="88" t="s">
        <v>197</v>
      </c>
      <c r="P9" s="88" t="s">
        <v>198</v>
      </c>
      <c r="Q9" s="88" t="s">
        <v>196</v>
      </c>
      <c r="R9" s="88" t="s">
        <v>196</v>
      </c>
      <c r="S9" s="88" t="s">
        <v>198</v>
      </c>
      <c r="T9" s="91" t="s">
        <v>199</v>
      </c>
      <c r="U9" s="91" t="s">
        <v>198</v>
      </c>
      <c r="V9" s="91" t="s">
        <v>199</v>
      </c>
      <c r="W9" s="91" t="s">
        <v>199</v>
      </c>
      <c r="X9" s="91" t="s">
        <v>199</v>
      </c>
      <c r="Y9" s="91" t="s">
        <v>197</v>
      </c>
      <c r="Z9" s="91" t="s">
        <v>198</v>
      </c>
      <c r="AA9" s="94" t="s">
        <v>198</v>
      </c>
      <c r="AB9" s="94" t="s">
        <v>197</v>
      </c>
      <c r="AC9" s="94" t="s">
        <v>196</v>
      </c>
      <c r="AD9" s="94" t="s">
        <v>200</v>
      </c>
      <c r="AE9" s="94" t="s">
        <v>196</v>
      </c>
      <c r="AF9" s="94"/>
      <c r="AG9" s="143" t="s">
        <v>198</v>
      </c>
      <c r="AH9" s="143" t="s">
        <v>196</v>
      </c>
      <c r="AI9" s="143" t="s">
        <v>199</v>
      </c>
      <c r="AJ9" s="143" t="s">
        <v>196</v>
      </c>
      <c r="AK9" s="134">
        <f t="shared" ref="AK9:AK47" si="0">IF(D9="A",1,0)</f>
        <v>0</v>
      </c>
      <c r="AL9" s="134">
        <f t="shared" ref="AL9:AL47" si="1">IF(E9="C",1,0)</f>
        <v>1</v>
      </c>
      <c r="AM9" s="134">
        <f t="shared" ref="AM9:AM47" si="2">IF(F9="A",1,0)</f>
        <v>1</v>
      </c>
      <c r="AN9" s="134">
        <f t="shared" ref="AN9:AN47" si="3">IF(G9="D",1,0)</f>
        <v>1</v>
      </c>
      <c r="AO9" s="134">
        <f t="shared" ref="AO9:AO47" si="4">IF(H9="C",1,0)</f>
        <v>1</v>
      </c>
      <c r="AP9" s="134">
        <f t="shared" ref="AP9:AP47" si="5">IF(I9="B",1,0)</f>
        <v>1</v>
      </c>
      <c r="AQ9" s="134">
        <f t="shared" ref="AQ9:AQ47" si="6">IF(J9="B",1,0)</f>
        <v>1</v>
      </c>
      <c r="AR9" s="134">
        <f t="shared" ref="AR9:AR47" si="7">IF(K9="B",1,0)</f>
        <v>1</v>
      </c>
      <c r="AS9" s="134">
        <f t="shared" ref="AS9:AS47" si="8">IF(L9="C",1,0)</f>
        <v>1</v>
      </c>
      <c r="AT9" s="134">
        <f t="shared" ref="AT9:AT47" si="9">IF(M9="B",1,0)</f>
        <v>1</v>
      </c>
      <c r="AU9" s="134">
        <f t="shared" ref="AU9:AU47" si="10">IF(N9="C",1,0)</f>
        <v>1</v>
      </c>
      <c r="AV9" s="134">
        <f t="shared" ref="AV9:AV47" si="11">IF(O9="C",1,0)</f>
        <v>0</v>
      </c>
      <c r="AW9" s="134">
        <f t="shared" ref="AW9:AW47" si="12">IF(P9="B",1,0)</f>
        <v>1</v>
      </c>
      <c r="AX9" s="134">
        <f t="shared" ref="AX9:AX47" si="13">IF(Q9="C",1,0)</f>
        <v>1</v>
      </c>
      <c r="AY9" s="134">
        <f t="shared" ref="AY9:AY47" si="14">IF(R9="C",1,0)</f>
        <v>1</v>
      </c>
      <c r="AZ9" s="134">
        <f t="shared" ref="AZ9:AZ47" si="15">IF(S9="B",1,0)</f>
        <v>1</v>
      </c>
      <c r="BA9" s="134">
        <f t="shared" ref="BA9:BA47" si="16">IF(T9="B",1,0)</f>
        <v>0</v>
      </c>
      <c r="BB9" s="134">
        <f t="shared" ref="BB9:BB47" si="17">IF(U9="B",1,0)</f>
        <v>1</v>
      </c>
      <c r="BC9" s="134">
        <f t="shared" ref="BC9:BC47" si="18">IF(V9="A",1,0)</f>
        <v>1</v>
      </c>
      <c r="BD9" s="134">
        <f t="shared" ref="BD9:BD47" si="19">IF(W9="A",1,0)</f>
        <v>1</v>
      </c>
      <c r="BE9" s="134">
        <f t="shared" ref="BE9:BE47" si="20">IF(X9="B",1,0)</f>
        <v>0</v>
      </c>
      <c r="BF9" s="134">
        <f t="shared" ref="BF9:BF47" si="21">IF(Y9="D",1,0)</f>
        <v>1</v>
      </c>
      <c r="BG9" s="134">
        <f t="shared" ref="BG9:BG47" si="22">IF(Z9="B",1,0)</f>
        <v>1</v>
      </c>
      <c r="BH9" s="134">
        <f t="shared" ref="BH9:BH47" si="23">IF(AA9="C",1,0)</f>
        <v>0</v>
      </c>
      <c r="BI9" s="134">
        <f t="shared" ref="BI9:BI47" si="24">IF(AB9="B",1,0)</f>
        <v>0</v>
      </c>
      <c r="BJ9" s="134">
        <f t="shared" ref="BJ9:BJ47" si="25">IF(AC9="D",1,0)</f>
        <v>0</v>
      </c>
      <c r="BK9" s="134">
        <f t="shared" ref="BK9:BK47" si="26">IF(AD9="D",1,0)</f>
        <v>0</v>
      </c>
      <c r="BL9" s="134">
        <f t="shared" ref="BL9:BL47" si="27">IF(AE9="C",1,0)</f>
        <v>1</v>
      </c>
      <c r="BM9" s="134">
        <f t="shared" ref="BM9:BM47" si="28">IF(AF9="C",1,0)</f>
        <v>0</v>
      </c>
      <c r="BN9" s="134">
        <f t="shared" ref="BN9:BN47" si="29">IF(AG9="B",1,0)</f>
        <v>1</v>
      </c>
      <c r="BO9" s="134">
        <f t="shared" ref="BO9:BO47" si="30">IF(AH9="C",1,0)</f>
        <v>1</v>
      </c>
      <c r="BP9" s="134">
        <f t="shared" ref="BP9:BP47" si="31">IF(AI9="B",1,0)</f>
        <v>0</v>
      </c>
      <c r="BQ9" s="134">
        <f t="shared" ref="BQ9:BQ47" si="32">IF(AJ9="B",1,0)</f>
        <v>0</v>
      </c>
    </row>
    <row r="10" spans="1:69">
      <c r="A10" s="139">
        <v>2</v>
      </c>
      <c r="B10" s="140" t="s">
        <v>205</v>
      </c>
      <c r="C10" s="141" t="s">
        <v>204</v>
      </c>
      <c r="D10" s="78" t="s">
        <v>199</v>
      </c>
      <c r="E10" s="78" t="s">
        <v>198</v>
      </c>
      <c r="F10" s="78" t="s">
        <v>198</v>
      </c>
      <c r="G10" s="78" t="s">
        <v>199</v>
      </c>
      <c r="H10" s="78" t="s">
        <v>196</v>
      </c>
      <c r="I10" s="78" t="s">
        <v>198</v>
      </c>
      <c r="J10" s="78" t="s">
        <v>200</v>
      </c>
      <c r="K10" s="88" t="s">
        <v>198</v>
      </c>
      <c r="L10" s="88" t="s">
        <v>196</v>
      </c>
      <c r="M10" s="88" t="s">
        <v>198</v>
      </c>
      <c r="N10" s="88" t="s">
        <v>196</v>
      </c>
      <c r="O10" s="88" t="s">
        <v>199</v>
      </c>
      <c r="P10" s="88" t="s">
        <v>197</v>
      </c>
      <c r="Q10" s="88" t="s">
        <v>196</v>
      </c>
      <c r="R10" s="88" t="s">
        <v>197</v>
      </c>
      <c r="S10" s="88" t="s">
        <v>198</v>
      </c>
      <c r="T10" s="91" t="s">
        <v>199</v>
      </c>
      <c r="U10" s="91" t="s">
        <v>198</v>
      </c>
      <c r="V10" s="91" t="s">
        <v>199</v>
      </c>
      <c r="W10" s="91" t="s">
        <v>200</v>
      </c>
      <c r="X10" s="91" t="s">
        <v>198</v>
      </c>
      <c r="Y10" s="91" t="s">
        <v>198</v>
      </c>
      <c r="Z10" s="91" t="s">
        <v>198</v>
      </c>
      <c r="AA10" s="94" t="s">
        <v>199</v>
      </c>
      <c r="AB10" s="94" t="s">
        <v>196</v>
      </c>
      <c r="AC10" s="94" t="s">
        <v>199</v>
      </c>
      <c r="AD10" s="94" t="s">
        <v>198</v>
      </c>
      <c r="AE10" s="94" t="s">
        <v>196</v>
      </c>
      <c r="AF10" s="94" t="s">
        <v>196</v>
      </c>
      <c r="AG10" s="143" t="s">
        <v>198</v>
      </c>
      <c r="AH10" s="143" t="s">
        <v>196</v>
      </c>
      <c r="AI10" s="143" t="s">
        <v>198</v>
      </c>
      <c r="AJ10" s="143" t="s">
        <v>199</v>
      </c>
      <c r="AK10" s="134">
        <f t="shared" si="0"/>
        <v>1</v>
      </c>
      <c r="AL10" s="134">
        <f t="shared" si="1"/>
        <v>0</v>
      </c>
      <c r="AM10" s="134">
        <f t="shared" si="2"/>
        <v>0</v>
      </c>
      <c r="AN10" s="134">
        <f t="shared" si="3"/>
        <v>0</v>
      </c>
      <c r="AO10" s="134">
        <f t="shared" si="4"/>
        <v>1</v>
      </c>
      <c r="AP10" s="134">
        <f t="shared" si="5"/>
        <v>1</v>
      </c>
      <c r="AQ10" s="134">
        <f t="shared" si="6"/>
        <v>0</v>
      </c>
      <c r="AR10" s="134">
        <f t="shared" si="7"/>
        <v>1</v>
      </c>
      <c r="AS10" s="134">
        <f t="shared" si="8"/>
        <v>1</v>
      </c>
      <c r="AT10" s="134">
        <f t="shared" si="9"/>
        <v>1</v>
      </c>
      <c r="AU10" s="134">
        <f t="shared" si="10"/>
        <v>1</v>
      </c>
      <c r="AV10" s="134">
        <f t="shared" si="11"/>
        <v>0</v>
      </c>
      <c r="AW10" s="134">
        <f t="shared" si="12"/>
        <v>0</v>
      </c>
      <c r="AX10" s="134">
        <f t="shared" si="13"/>
        <v>1</v>
      </c>
      <c r="AY10" s="134">
        <f t="shared" si="14"/>
        <v>0</v>
      </c>
      <c r="AZ10" s="134">
        <f t="shared" si="15"/>
        <v>1</v>
      </c>
      <c r="BA10" s="134">
        <f t="shared" si="16"/>
        <v>0</v>
      </c>
      <c r="BB10" s="134">
        <f t="shared" si="17"/>
        <v>1</v>
      </c>
      <c r="BC10" s="134">
        <f t="shared" si="18"/>
        <v>1</v>
      </c>
      <c r="BD10" s="134">
        <f t="shared" si="19"/>
        <v>0</v>
      </c>
      <c r="BE10" s="134">
        <f t="shared" si="20"/>
        <v>1</v>
      </c>
      <c r="BF10" s="134">
        <f t="shared" si="21"/>
        <v>0</v>
      </c>
      <c r="BG10" s="134">
        <f t="shared" si="22"/>
        <v>1</v>
      </c>
      <c r="BH10" s="134">
        <f t="shared" si="23"/>
        <v>0</v>
      </c>
      <c r="BI10" s="134">
        <f t="shared" si="24"/>
        <v>0</v>
      </c>
      <c r="BJ10" s="134">
        <f t="shared" si="25"/>
        <v>0</v>
      </c>
      <c r="BK10" s="134">
        <f t="shared" si="26"/>
        <v>0</v>
      </c>
      <c r="BL10" s="134">
        <f t="shared" si="27"/>
        <v>1</v>
      </c>
      <c r="BM10" s="134">
        <f t="shared" si="28"/>
        <v>1</v>
      </c>
      <c r="BN10" s="134">
        <f t="shared" si="29"/>
        <v>1</v>
      </c>
      <c r="BO10" s="134">
        <f t="shared" si="30"/>
        <v>1</v>
      </c>
      <c r="BP10" s="134">
        <f t="shared" si="31"/>
        <v>1</v>
      </c>
      <c r="BQ10" s="134">
        <f t="shared" si="32"/>
        <v>0</v>
      </c>
    </row>
    <row r="11" spans="1:69">
      <c r="A11" s="139">
        <v>3</v>
      </c>
      <c r="B11" s="140" t="s">
        <v>206</v>
      </c>
      <c r="C11" s="141" t="s">
        <v>204</v>
      </c>
      <c r="D11" s="78" t="s">
        <v>199</v>
      </c>
      <c r="E11" s="78" t="s">
        <v>196</v>
      </c>
      <c r="F11" s="78" t="s">
        <v>198</v>
      </c>
      <c r="G11" s="78" t="s">
        <v>197</v>
      </c>
      <c r="H11" s="78" t="s">
        <v>196</v>
      </c>
      <c r="I11" s="78" t="s">
        <v>198</v>
      </c>
      <c r="J11" s="78" t="s">
        <v>200</v>
      </c>
      <c r="K11" s="88" t="s">
        <v>198</v>
      </c>
      <c r="L11" s="88" t="s">
        <v>196</v>
      </c>
      <c r="M11" s="88" t="s">
        <v>198</v>
      </c>
      <c r="N11" s="88" t="s">
        <v>196</v>
      </c>
      <c r="O11" s="88" t="s">
        <v>199</v>
      </c>
      <c r="P11" s="88" t="s">
        <v>199</v>
      </c>
      <c r="Q11" s="88" t="s">
        <v>197</v>
      </c>
      <c r="R11" s="88" t="s">
        <v>197</v>
      </c>
      <c r="S11" s="88" t="s">
        <v>198</v>
      </c>
      <c r="T11" s="91" t="s">
        <v>199</v>
      </c>
      <c r="U11" s="91" t="s">
        <v>198</v>
      </c>
      <c r="V11" s="91" t="s">
        <v>198</v>
      </c>
      <c r="W11" s="91" t="s">
        <v>199</v>
      </c>
      <c r="X11" s="91" t="s">
        <v>198</v>
      </c>
      <c r="Y11" s="91" t="s">
        <v>196</v>
      </c>
      <c r="Z11" s="91" t="s">
        <v>198</v>
      </c>
      <c r="AA11" s="94" t="s">
        <v>196</v>
      </c>
      <c r="AB11" s="94" t="s">
        <v>197</v>
      </c>
      <c r="AC11" s="94" t="s">
        <v>196</v>
      </c>
      <c r="AD11" s="94" t="s">
        <v>198</v>
      </c>
      <c r="AE11" s="94" t="s">
        <v>196</v>
      </c>
      <c r="AF11" s="94" t="s">
        <v>196</v>
      </c>
      <c r="AG11" s="143" t="s">
        <v>198</v>
      </c>
      <c r="AH11" s="143" t="s">
        <v>196</v>
      </c>
      <c r="AI11" s="143" t="s">
        <v>197</v>
      </c>
      <c r="AJ11" s="143" t="s">
        <v>199</v>
      </c>
      <c r="AK11" s="134">
        <f t="shared" si="0"/>
        <v>1</v>
      </c>
      <c r="AL11" s="134">
        <f t="shared" si="1"/>
        <v>1</v>
      </c>
      <c r="AM11" s="134">
        <f t="shared" si="2"/>
        <v>0</v>
      </c>
      <c r="AN11" s="134">
        <f t="shared" si="3"/>
        <v>1</v>
      </c>
      <c r="AO11" s="134">
        <f t="shared" si="4"/>
        <v>1</v>
      </c>
      <c r="AP11" s="134">
        <f t="shared" si="5"/>
        <v>1</v>
      </c>
      <c r="AQ11" s="134">
        <f t="shared" si="6"/>
        <v>0</v>
      </c>
      <c r="AR11" s="134">
        <f t="shared" si="7"/>
        <v>1</v>
      </c>
      <c r="AS11" s="134">
        <f t="shared" si="8"/>
        <v>1</v>
      </c>
      <c r="AT11" s="134">
        <f t="shared" si="9"/>
        <v>1</v>
      </c>
      <c r="AU11" s="134">
        <f t="shared" si="10"/>
        <v>1</v>
      </c>
      <c r="AV11" s="134">
        <f t="shared" si="11"/>
        <v>0</v>
      </c>
      <c r="AW11" s="134">
        <f t="shared" si="12"/>
        <v>0</v>
      </c>
      <c r="AX11" s="134">
        <f t="shared" si="13"/>
        <v>0</v>
      </c>
      <c r="AY11" s="134">
        <f t="shared" si="14"/>
        <v>0</v>
      </c>
      <c r="AZ11" s="134">
        <f t="shared" si="15"/>
        <v>1</v>
      </c>
      <c r="BA11" s="134">
        <f t="shared" si="16"/>
        <v>0</v>
      </c>
      <c r="BB11" s="134">
        <f t="shared" si="17"/>
        <v>1</v>
      </c>
      <c r="BC11" s="134">
        <f t="shared" si="18"/>
        <v>0</v>
      </c>
      <c r="BD11" s="134">
        <f t="shared" si="19"/>
        <v>1</v>
      </c>
      <c r="BE11" s="134">
        <f t="shared" si="20"/>
        <v>1</v>
      </c>
      <c r="BF11" s="134">
        <f t="shared" si="21"/>
        <v>0</v>
      </c>
      <c r="BG11" s="134">
        <f t="shared" si="22"/>
        <v>1</v>
      </c>
      <c r="BH11" s="134">
        <f t="shared" si="23"/>
        <v>1</v>
      </c>
      <c r="BI11" s="134">
        <f t="shared" si="24"/>
        <v>0</v>
      </c>
      <c r="BJ11" s="134">
        <f t="shared" si="25"/>
        <v>0</v>
      </c>
      <c r="BK11" s="134">
        <f t="shared" si="26"/>
        <v>0</v>
      </c>
      <c r="BL11" s="134">
        <f t="shared" si="27"/>
        <v>1</v>
      </c>
      <c r="BM11" s="134">
        <f t="shared" si="28"/>
        <v>1</v>
      </c>
      <c r="BN11" s="134">
        <f t="shared" si="29"/>
        <v>1</v>
      </c>
      <c r="BO11" s="134">
        <f t="shared" si="30"/>
        <v>1</v>
      </c>
      <c r="BP11" s="134">
        <f t="shared" si="31"/>
        <v>0</v>
      </c>
      <c r="BQ11" s="134">
        <f t="shared" si="32"/>
        <v>0</v>
      </c>
    </row>
    <row r="12" spans="1:69">
      <c r="A12" s="139">
        <v>4</v>
      </c>
      <c r="B12" s="140" t="s">
        <v>207</v>
      </c>
      <c r="C12" s="141" t="s">
        <v>204</v>
      </c>
      <c r="D12" s="78" t="s">
        <v>199</v>
      </c>
      <c r="E12" s="78" t="s">
        <v>196</v>
      </c>
      <c r="F12" s="78" t="s">
        <v>199</v>
      </c>
      <c r="G12" s="78" t="s">
        <v>198</v>
      </c>
      <c r="H12" s="78" t="s">
        <v>197</v>
      </c>
      <c r="I12" s="78" t="s">
        <v>198</v>
      </c>
      <c r="J12" s="78" t="s">
        <v>199</v>
      </c>
      <c r="K12" s="88" t="s">
        <v>198</v>
      </c>
      <c r="L12" s="88" t="s">
        <v>196</v>
      </c>
      <c r="M12" s="88" t="s">
        <v>198</v>
      </c>
      <c r="N12" s="88" t="s">
        <v>196</v>
      </c>
      <c r="O12" s="88" t="s">
        <v>196</v>
      </c>
      <c r="P12" s="88" t="s">
        <v>198</v>
      </c>
      <c r="Q12" s="88" t="s">
        <v>196</v>
      </c>
      <c r="R12" s="88" t="s">
        <v>199</v>
      </c>
      <c r="S12" s="88" t="s">
        <v>198</v>
      </c>
      <c r="T12" s="91" t="s">
        <v>198</v>
      </c>
      <c r="U12" s="91" t="s">
        <v>197</v>
      </c>
      <c r="V12" s="91" t="s">
        <v>199</v>
      </c>
      <c r="W12" s="91" t="s">
        <v>197</v>
      </c>
      <c r="X12" s="91" t="s">
        <v>198</v>
      </c>
      <c r="Y12" s="91" t="s">
        <v>197</v>
      </c>
      <c r="Z12" s="91" t="s">
        <v>198</v>
      </c>
      <c r="AA12" s="94" t="s">
        <v>199</v>
      </c>
      <c r="AB12" s="94" t="s">
        <v>198</v>
      </c>
      <c r="AC12" s="94" t="s">
        <v>198</v>
      </c>
      <c r="AD12" s="94" t="s">
        <v>198</v>
      </c>
      <c r="AE12" s="94" t="s">
        <v>196</v>
      </c>
      <c r="AF12" s="94" t="s">
        <v>196</v>
      </c>
      <c r="AG12" s="143" t="s">
        <v>198</v>
      </c>
      <c r="AH12" s="143" t="s">
        <v>196</v>
      </c>
      <c r="AI12" s="143" t="s">
        <v>196</v>
      </c>
      <c r="AJ12" s="143" t="s">
        <v>198</v>
      </c>
      <c r="AK12" s="134">
        <f t="shared" si="0"/>
        <v>1</v>
      </c>
      <c r="AL12" s="134">
        <f t="shared" si="1"/>
        <v>1</v>
      </c>
      <c r="AM12" s="134">
        <f t="shared" si="2"/>
        <v>1</v>
      </c>
      <c r="AN12" s="134">
        <f t="shared" si="3"/>
        <v>0</v>
      </c>
      <c r="AO12" s="134">
        <f t="shared" si="4"/>
        <v>0</v>
      </c>
      <c r="AP12" s="134">
        <f t="shared" si="5"/>
        <v>1</v>
      </c>
      <c r="AQ12" s="134">
        <f t="shared" si="6"/>
        <v>0</v>
      </c>
      <c r="AR12" s="134">
        <f t="shared" si="7"/>
        <v>1</v>
      </c>
      <c r="AS12" s="134">
        <f t="shared" si="8"/>
        <v>1</v>
      </c>
      <c r="AT12" s="134">
        <f t="shared" si="9"/>
        <v>1</v>
      </c>
      <c r="AU12" s="134">
        <f t="shared" si="10"/>
        <v>1</v>
      </c>
      <c r="AV12" s="134">
        <f t="shared" si="11"/>
        <v>1</v>
      </c>
      <c r="AW12" s="134">
        <f t="shared" si="12"/>
        <v>1</v>
      </c>
      <c r="AX12" s="134">
        <f t="shared" si="13"/>
        <v>1</v>
      </c>
      <c r="AY12" s="134">
        <f t="shared" si="14"/>
        <v>0</v>
      </c>
      <c r="AZ12" s="134">
        <f t="shared" si="15"/>
        <v>1</v>
      </c>
      <c r="BA12" s="134">
        <f t="shared" si="16"/>
        <v>1</v>
      </c>
      <c r="BB12" s="134">
        <f t="shared" si="17"/>
        <v>0</v>
      </c>
      <c r="BC12" s="134">
        <f t="shared" si="18"/>
        <v>1</v>
      </c>
      <c r="BD12" s="134">
        <f t="shared" si="19"/>
        <v>0</v>
      </c>
      <c r="BE12" s="134">
        <f t="shared" si="20"/>
        <v>1</v>
      </c>
      <c r="BF12" s="134">
        <f t="shared" si="21"/>
        <v>1</v>
      </c>
      <c r="BG12" s="134">
        <f t="shared" si="22"/>
        <v>1</v>
      </c>
      <c r="BH12" s="134">
        <f t="shared" si="23"/>
        <v>0</v>
      </c>
      <c r="BI12" s="134">
        <f t="shared" si="24"/>
        <v>1</v>
      </c>
      <c r="BJ12" s="134">
        <f t="shared" si="25"/>
        <v>0</v>
      </c>
      <c r="BK12" s="134">
        <f t="shared" si="26"/>
        <v>0</v>
      </c>
      <c r="BL12" s="134">
        <f t="shared" si="27"/>
        <v>1</v>
      </c>
      <c r="BM12" s="134">
        <f t="shared" si="28"/>
        <v>1</v>
      </c>
      <c r="BN12" s="134">
        <f t="shared" si="29"/>
        <v>1</v>
      </c>
      <c r="BO12" s="134">
        <f t="shared" si="30"/>
        <v>1</v>
      </c>
      <c r="BP12" s="134">
        <f t="shared" si="31"/>
        <v>0</v>
      </c>
      <c r="BQ12" s="134">
        <f t="shared" si="32"/>
        <v>1</v>
      </c>
    </row>
    <row r="13" spans="1:69">
      <c r="A13" s="139">
        <v>5</v>
      </c>
      <c r="B13" s="140" t="s">
        <v>208</v>
      </c>
      <c r="C13" s="141" t="s">
        <v>204</v>
      </c>
      <c r="D13" s="78" t="s">
        <v>199</v>
      </c>
      <c r="E13" s="78" t="s">
        <v>196</v>
      </c>
      <c r="F13" s="78" t="s">
        <v>199</v>
      </c>
      <c r="G13" s="78" t="s">
        <v>197</v>
      </c>
      <c r="H13" s="78" t="s">
        <v>196</v>
      </c>
      <c r="I13" s="78" t="s">
        <v>196</v>
      </c>
      <c r="J13" s="78" t="s">
        <v>196</v>
      </c>
      <c r="K13" s="88" t="s">
        <v>198</v>
      </c>
      <c r="L13" s="88" t="s">
        <v>196</v>
      </c>
      <c r="M13" s="88" t="s">
        <v>198</v>
      </c>
      <c r="N13" s="88" t="s">
        <v>196</v>
      </c>
      <c r="O13" s="88" t="s">
        <v>197</v>
      </c>
      <c r="P13" s="88" t="s">
        <v>198</v>
      </c>
      <c r="Q13" s="88" t="s">
        <v>196</v>
      </c>
      <c r="R13" s="88" t="s">
        <v>196</v>
      </c>
      <c r="S13" s="88" t="s">
        <v>198</v>
      </c>
      <c r="T13" s="91" t="s">
        <v>197</v>
      </c>
      <c r="U13" s="91" t="s">
        <v>196</v>
      </c>
      <c r="V13" s="91" t="s">
        <v>199</v>
      </c>
      <c r="W13" s="91" t="s">
        <v>198</v>
      </c>
      <c r="X13" s="91" t="s">
        <v>198</v>
      </c>
      <c r="Y13" s="91" t="s">
        <v>198</v>
      </c>
      <c r="Z13" s="91" t="s">
        <v>198</v>
      </c>
      <c r="AA13" s="94" t="s">
        <v>196</v>
      </c>
      <c r="AB13" s="94" t="s">
        <v>198</v>
      </c>
      <c r="AC13" s="94" t="s">
        <v>197</v>
      </c>
      <c r="AD13" s="94" t="s">
        <v>198</v>
      </c>
      <c r="AE13" s="94" t="s">
        <v>196</v>
      </c>
      <c r="AF13" s="94" t="s">
        <v>196</v>
      </c>
      <c r="AG13" s="143" t="s">
        <v>199</v>
      </c>
      <c r="AH13" s="143" t="s">
        <v>196</v>
      </c>
      <c r="AI13" s="143" t="s">
        <v>199</v>
      </c>
      <c r="AJ13" s="143" t="s">
        <v>200</v>
      </c>
      <c r="AK13" s="134">
        <f t="shared" si="0"/>
        <v>1</v>
      </c>
      <c r="AL13" s="134">
        <f t="shared" si="1"/>
        <v>1</v>
      </c>
      <c r="AM13" s="134">
        <f t="shared" si="2"/>
        <v>1</v>
      </c>
      <c r="AN13" s="134">
        <f t="shared" si="3"/>
        <v>1</v>
      </c>
      <c r="AO13" s="134">
        <f t="shared" si="4"/>
        <v>1</v>
      </c>
      <c r="AP13" s="134">
        <f t="shared" si="5"/>
        <v>0</v>
      </c>
      <c r="AQ13" s="134">
        <f t="shared" si="6"/>
        <v>0</v>
      </c>
      <c r="AR13" s="134">
        <f t="shared" si="7"/>
        <v>1</v>
      </c>
      <c r="AS13" s="134">
        <f t="shared" si="8"/>
        <v>1</v>
      </c>
      <c r="AT13" s="134">
        <f t="shared" si="9"/>
        <v>1</v>
      </c>
      <c r="AU13" s="134">
        <f t="shared" si="10"/>
        <v>1</v>
      </c>
      <c r="AV13" s="134">
        <f t="shared" si="11"/>
        <v>0</v>
      </c>
      <c r="AW13" s="134">
        <f t="shared" si="12"/>
        <v>1</v>
      </c>
      <c r="AX13" s="134">
        <f t="shared" si="13"/>
        <v>1</v>
      </c>
      <c r="AY13" s="134">
        <f t="shared" si="14"/>
        <v>1</v>
      </c>
      <c r="AZ13" s="134">
        <f t="shared" si="15"/>
        <v>1</v>
      </c>
      <c r="BA13" s="134">
        <f t="shared" si="16"/>
        <v>0</v>
      </c>
      <c r="BB13" s="134">
        <f t="shared" si="17"/>
        <v>0</v>
      </c>
      <c r="BC13" s="134">
        <f t="shared" si="18"/>
        <v>1</v>
      </c>
      <c r="BD13" s="134">
        <f t="shared" si="19"/>
        <v>0</v>
      </c>
      <c r="BE13" s="134">
        <f t="shared" si="20"/>
        <v>1</v>
      </c>
      <c r="BF13" s="134">
        <f t="shared" si="21"/>
        <v>0</v>
      </c>
      <c r="BG13" s="134">
        <f t="shared" si="22"/>
        <v>1</v>
      </c>
      <c r="BH13" s="134">
        <f t="shared" si="23"/>
        <v>1</v>
      </c>
      <c r="BI13" s="134">
        <f t="shared" si="24"/>
        <v>1</v>
      </c>
      <c r="BJ13" s="134">
        <f t="shared" si="25"/>
        <v>1</v>
      </c>
      <c r="BK13" s="134">
        <f t="shared" si="26"/>
        <v>0</v>
      </c>
      <c r="BL13" s="134">
        <f t="shared" si="27"/>
        <v>1</v>
      </c>
      <c r="BM13" s="134">
        <f t="shared" si="28"/>
        <v>1</v>
      </c>
      <c r="BN13" s="134">
        <f t="shared" si="29"/>
        <v>0</v>
      </c>
      <c r="BO13" s="134">
        <f t="shared" si="30"/>
        <v>1</v>
      </c>
      <c r="BP13" s="134">
        <f t="shared" si="31"/>
        <v>0</v>
      </c>
      <c r="BQ13" s="134">
        <f t="shared" si="32"/>
        <v>0</v>
      </c>
    </row>
    <row r="14" spans="1:69">
      <c r="A14" s="139">
        <v>6</v>
      </c>
      <c r="B14" s="140" t="s">
        <v>209</v>
      </c>
      <c r="C14" s="141" t="s">
        <v>204</v>
      </c>
      <c r="D14" s="78" t="s">
        <v>198</v>
      </c>
      <c r="E14" s="78" t="s">
        <v>196</v>
      </c>
      <c r="F14" s="78" t="s">
        <v>199</v>
      </c>
      <c r="G14" s="78" t="s">
        <v>197</v>
      </c>
      <c r="H14" s="78" t="s">
        <v>196</v>
      </c>
      <c r="I14" s="78" t="s">
        <v>198</v>
      </c>
      <c r="J14" s="78" t="s">
        <v>199</v>
      </c>
      <c r="K14" s="88" t="s">
        <v>198</v>
      </c>
      <c r="L14" s="88" t="s">
        <v>196</v>
      </c>
      <c r="M14" s="88" t="s">
        <v>198</v>
      </c>
      <c r="N14" s="88" t="s">
        <v>196</v>
      </c>
      <c r="O14" s="88" t="s">
        <v>196</v>
      </c>
      <c r="P14" s="88" t="s">
        <v>198</v>
      </c>
      <c r="Q14" s="88" t="s">
        <v>196</v>
      </c>
      <c r="R14" s="88" t="s">
        <v>196</v>
      </c>
      <c r="S14" s="88" t="s">
        <v>198</v>
      </c>
      <c r="T14" s="91" t="s">
        <v>198</v>
      </c>
      <c r="U14" s="91" t="s">
        <v>198</v>
      </c>
      <c r="V14" s="91" t="s">
        <v>199</v>
      </c>
      <c r="W14" s="91" t="s">
        <v>197</v>
      </c>
      <c r="X14" s="91" t="s">
        <v>196</v>
      </c>
      <c r="Y14" s="91" t="s">
        <v>200</v>
      </c>
      <c r="Z14" s="91" t="s">
        <v>198</v>
      </c>
      <c r="AA14" s="94" t="s">
        <v>200</v>
      </c>
      <c r="AB14" s="94" t="s">
        <v>198</v>
      </c>
      <c r="AC14" s="94" t="s">
        <v>197</v>
      </c>
      <c r="AD14" s="94" t="s">
        <v>200</v>
      </c>
      <c r="AE14" s="94" t="s">
        <v>196</v>
      </c>
      <c r="AF14" s="94" t="s">
        <v>196</v>
      </c>
      <c r="AG14" s="143" t="s">
        <v>198</v>
      </c>
      <c r="AH14" s="143" t="s">
        <v>196</v>
      </c>
      <c r="AI14" s="143" t="s">
        <v>198</v>
      </c>
      <c r="AJ14" s="143" t="s">
        <v>198</v>
      </c>
      <c r="AK14" s="134">
        <f t="shared" si="0"/>
        <v>0</v>
      </c>
      <c r="AL14" s="134">
        <f t="shared" si="1"/>
        <v>1</v>
      </c>
      <c r="AM14" s="134">
        <f t="shared" si="2"/>
        <v>1</v>
      </c>
      <c r="AN14" s="134">
        <f t="shared" si="3"/>
        <v>1</v>
      </c>
      <c r="AO14" s="134">
        <f t="shared" si="4"/>
        <v>1</v>
      </c>
      <c r="AP14" s="134">
        <f t="shared" si="5"/>
        <v>1</v>
      </c>
      <c r="AQ14" s="134">
        <f t="shared" si="6"/>
        <v>0</v>
      </c>
      <c r="AR14" s="134">
        <f t="shared" si="7"/>
        <v>1</v>
      </c>
      <c r="AS14" s="134">
        <f t="shared" si="8"/>
        <v>1</v>
      </c>
      <c r="AT14" s="134">
        <f t="shared" si="9"/>
        <v>1</v>
      </c>
      <c r="AU14" s="134">
        <f t="shared" si="10"/>
        <v>1</v>
      </c>
      <c r="AV14" s="134">
        <f t="shared" si="11"/>
        <v>1</v>
      </c>
      <c r="AW14" s="134">
        <f t="shared" si="12"/>
        <v>1</v>
      </c>
      <c r="AX14" s="134">
        <f t="shared" si="13"/>
        <v>1</v>
      </c>
      <c r="AY14" s="134">
        <f t="shared" si="14"/>
        <v>1</v>
      </c>
      <c r="AZ14" s="134">
        <f t="shared" si="15"/>
        <v>1</v>
      </c>
      <c r="BA14" s="134">
        <f t="shared" si="16"/>
        <v>1</v>
      </c>
      <c r="BB14" s="134">
        <f t="shared" si="17"/>
        <v>1</v>
      </c>
      <c r="BC14" s="134">
        <f t="shared" si="18"/>
        <v>1</v>
      </c>
      <c r="BD14" s="134">
        <f t="shared" si="19"/>
        <v>0</v>
      </c>
      <c r="BE14" s="134">
        <f t="shared" si="20"/>
        <v>0</v>
      </c>
      <c r="BF14" s="134">
        <f t="shared" si="21"/>
        <v>0</v>
      </c>
      <c r="BG14" s="134">
        <f t="shared" si="22"/>
        <v>1</v>
      </c>
      <c r="BH14" s="134">
        <f t="shared" si="23"/>
        <v>0</v>
      </c>
      <c r="BI14" s="134">
        <f t="shared" si="24"/>
        <v>1</v>
      </c>
      <c r="BJ14" s="134">
        <f t="shared" si="25"/>
        <v>1</v>
      </c>
      <c r="BK14" s="134">
        <f t="shared" si="26"/>
        <v>0</v>
      </c>
      <c r="BL14" s="134">
        <f t="shared" si="27"/>
        <v>1</v>
      </c>
      <c r="BM14" s="134">
        <f t="shared" si="28"/>
        <v>1</v>
      </c>
      <c r="BN14" s="134">
        <f t="shared" si="29"/>
        <v>1</v>
      </c>
      <c r="BO14" s="134">
        <f t="shared" si="30"/>
        <v>1</v>
      </c>
      <c r="BP14" s="134">
        <f t="shared" si="31"/>
        <v>1</v>
      </c>
      <c r="BQ14" s="134">
        <f t="shared" si="32"/>
        <v>1</v>
      </c>
    </row>
    <row r="15" spans="1:69">
      <c r="A15" s="139">
        <v>7</v>
      </c>
      <c r="B15" s="140" t="s">
        <v>210</v>
      </c>
      <c r="C15" s="141" t="s">
        <v>204</v>
      </c>
      <c r="D15" s="78" t="s">
        <v>199</v>
      </c>
      <c r="E15" s="78" t="s">
        <v>196</v>
      </c>
      <c r="F15" s="78" t="s">
        <v>199</v>
      </c>
      <c r="G15" s="78" t="s">
        <v>198</v>
      </c>
      <c r="H15" s="78" t="s">
        <v>196</v>
      </c>
      <c r="I15" s="78" t="s">
        <v>198</v>
      </c>
      <c r="J15" s="78" t="s">
        <v>198</v>
      </c>
      <c r="K15" s="88" t="s">
        <v>198</v>
      </c>
      <c r="L15" s="88" t="s">
        <v>196</v>
      </c>
      <c r="M15" s="88" t="s">
        <v>198</v>
      </c>
      <c r="N15" s="88" t="s">
        <v>196</v>
      </c>
      <c r="O15" s="88" t="s">
        <v>196</v>
      </c>
      <c r="P15" s="88" t="s">
        <v>198</v>
      </c>
      <c r="Q15" s="88" t="s">
        <v>196</v>
      </c>
      <c r="R15" s="88" t="s">
        <v>196</v>
      </c>
      <c r="S15" s="88" t="s">
        <v>198</v>
      </c>
      <c r="T15" s="91" t="s">
        <v>198</v>
      </c>
      <c r="U15" s="91" t="s">
        <v>197</v>
      </c>
      <c r="V15" s="91" t="s">
        <v>199</v>
      </c>
      <c r="W15" s="91" t="s">
        <v>199</v>
      </c>
      <c r="X15" s="91" t="s">
        <v>199</v>
      </c>
      <c r="Y15" s="91" t="s">
        <v>200</v>
      </c>
      <c r="Z15" s="91" t="s">
        <v>198</v>
      </c>
      <c r="AA15" s="94" t="s">
        <v>199</v>
      </c>
      <c r="AB15" s="94"/>
      <c r="AC15" s="94" t="s">
        <v>197</v>
      </c>
      <c r="AD15" s="94" t="s">
        <v>200</v>
      </c>
      <c r="AE15" s="94" t="s">
        <v>196</v>
      </c>
      <c r="AF15" s="94" t="s">
        <v>196</v>
      </c>
      <c r="AG15" s="143" t="s">
        <v>198</v>
      </c>
      <c r="AH15" s="143" t="s">
        <v>196</v>
      </c>
      <c r="AI15" s="143" t="s">
        <v>199</v>
      </c>
      <c r="AJ15" s="143" t="s">
        <v>198</v>
      </c>
      <c r="AK15" s="134">
        <f t="shared" si="0"/>
        <v>1</v>
      </c>
      <c r="AL15" s="134">
        <f t="shared" si="1"/>
        <v>1</v>
      </c>
      <c r="AM15" s="134">
        <f t="shared" si="2"/>
        <v>1</v>
      </c>
      <c r="AN15" s="134">
        <f t="shared" si="3"/>
        <v>0</v>
      </c>
      <c r="AO15" s="134">
        <f t="shared" si="4"/>
        <v>1</v>
      </c>
      <c r="AP15" s="134">
        <f t="shared" si="5"/>
        <v>1</v>
      </c>
      <c r="AQ15" s="134">
        <f t="shared" si="6"/>
        <v>1</v>
      </c>
      <c r="AR15" s="134">
        <f t="shared" si="7"/>
        <v>1</v>
      </c>
      <c r="AS15" s="134">
        <f t="shared" si="8"/>
        <v>1</v>
      </c>
      <c r="AT15" s="134">
        <f t="shared" si="9"/>
        <v>1</v>
      </c>
      <c r="AU15" s="134">
        <f t="shared" si="10"/>
        <v>1</v>
      </c>
      <c r="AV15" s="134">
        <f t="shared" si="11"/>
        <v>1</v>
      </c>
      <c r="AW15" s="134">
        <f t="shared" si="12"/>
        <v>1</v>
      </c>
      <c r="AX15" s="134">
        <f t="shared" si="13"/>
        <v>1</v>
      </c>
      <c r="AY15" s="134">
        <f t="shared" si="14"/>
        <v>1</v>
      </c>
      <c r="AZ15" s="134">
        <f t="shared" si="15"/>
        <v>1</v>
      </c>
      <c r="BA15" s="134">
        <f t="shared" si="16"/>
        <v>1</v>
      </c>
      <c r="BB15" s="134">
        <f t="shared" si="17"/>
        <v>0</v>
      </c>
      <c r="BC15" s="134">
        <f t="shared" si="18"/>
        <v>1</v>
      </c>
      <c r="BD15" s="134">
        <f t="shared" si="19"/>
        <v>1</v>
      </c>
      <c r="BE15" s="134">
        <f t="shared" si="20"/>
        <v>0</v>
      </c>
      <c r="BF15" s="134">
        <f t="shared" si="21"/>
        <v>0</v>
      </c>
      <c r="BG15" s="134">
        <f t="shared" si="22"/>
        <v>1</v>
      </c>
      <c r="BH15" s="134">
        <f t="shared" si="23"/>
        <v>0</v>
      </c>
      <c r="BI15" s="134">
        <f t="shared" si="24"/>
        <v>0</v>
      </c>
      <c r="BJ15" s="134">
        <f t="shared" si="25"/>
        <v>1</v>
      </c>
      <c r="BK15" s="134">
        <f t="shared" si="26"/>
        <v>0</v>
      </c>
      <c r="BL15" s="134">
        <f t="shared" si="27"/>
        <v>1</v>
      </c>
      <c r="BM15" s="134">
        <f t="shared" si="28"/>
        <v>1</v>
      </c>
      <c r="BN15" s="134">
        <f t="shared" si="29"/>
        <v>1</v>
      </c>
      <c r="BO15" s="134">
        <f t="shared" si="30"/>
        <v>1</v>
      </c>
      <c r="BP15" s="134">
        <f t="shared" si="31"/>
        <v>0</v>
      </c>
      <c r="BQ15" s="134">
        <f t="shared" si="32"/>
        <v>1</v>
      </c>
    </row>
    <row r="16" spans="1:69">
      <c r="A16" s="139">
        <v>8</v>
      </c>
      <c r="B16" s="140" t="s">
        <v>211</v>
      </c>
      <c r="C16" s="141" t="s">
        <v>204</v>
      </c>
      <c r="D16" s="78" t="s">
        <v>200</v>
      </c>
      <c r="E16" s="78" t="s">
        <v>196</v>
      </c>
      <c r="F16" s="78" t="s">
        <v>199</v>
      </c>
      <c r="G16" s="78" t="s">
        <v>197</v>
      </c>
      <c r="H16" s="78" t="s">
        <v>200</v>
      </c>
      <c r="I16" s="78" t="s">
        <v>198</v>
      </c>
      <c r="J16" s="78" t="s">
        <v>196</v>
      </c>
      <c r="K16" s="88" t="s">
        <v>198</v>
      </c>
      <c r="L16" s="88" t="s">
        <v>196</v>
      </c>
      <c r="M16" s="88" t="s">
        <v>198</v>
      </c>
      <c r="N16" s="88" t="s">
        <v>196</v>
      </c>
      <c r="O16" s="88" t="s">
        <v>196</v>
      </c>
      <c r="P16" s="88" t="s">
        <v>198</v>
      </c>
      <c r="Q16" s="88" t="s">
        <v>196</v>
      </c>
      <c r="R16" s="88" t="s">
        <v>196</v>
      </c>
      <c r="S16" s="88" t="s">
        <v>198</v>
      </c>
      <c r="T16" s="91" t="s">
        <v>198</v>
      </c>
      <c r="U16" s="91" t="s">
        <v>197</v>
      </c>
      <c r="V16" s="91" t="s">
        <v>199</v>
      </c>
      <c r="W16" s="91" t="s">
        <v>199</v>
      </c>
      <c r="X16" s="91" t="s">
        <v>196</v>
      </c>
      <c r="Y16" s="91" t="s">
        <v>196</v>
      </c>
      <c r="Z16" s="91" t="s">
        <v>198</v>
      </c>
      <c r="AA16" s="94" t="s">
        <v>196</v>
      </c>
      <c r="AB16" s="94" t="s">
        <v>200</v>
      </c>
      <c r="AC16" s="94" t="s">
        <v>197</v>
      </c>
      <c r="AD16" s="94" t="s">
        <v>198</v>
      </c>
      <c r="AE16" s="94" t="s">
        <v>196</v>
      </c>
      <c r="AF16" s="94" t="s">
        <v>196</v>
      </c>
      <c r="AG16" s="143" t="s">
        <v>198</v>
      </c>
      <c r="AH16" s="143" t="s">
        <v>196</v>
      </c>
      <c r="AI16" s="143" t="s">
        <v>198</v>
      </c>
      <c r="AJ16" s="143" t="s">
        <v>198</v>
      </c>
      <c r="AK16" s="134">
        <f t="shared" si="0"/>
        <v>0</v>
      </c>
      <c r="AL16" s="134">
        <f t="shared" si="1"/>
        <v>1</v>
      </c>
      <c r="AM16" s="134">
        <f t="shared" si="2"/>
        <v>1</v>
      </c>
      <c r="AN16" s="134">
        <f t="shared" si="3"/>
        <v>1</v>
      </c>
      <c r="AO16" s="134">
        <f t="shared" si="4"/>
        <v>0</v>
      </c>
      <c r="AP16" s="134">
        <f t="shared" si="5"/>
        <v>1</v>
      </c>
      <c r="AQ16" s="134">
        <f t="shared" si="6"/>
        <v>0</v>
      </c>
      <c r="AR16" s="134">
        <f t="shared" si="7"/>
        <v>1</v>
      </c>
      <c r="AS16" s="134">
        <f t="shared" si="8"/>
        <v>1</v>
      </c>
      <c r="AT16" s="134">
        <f t="shared" si="9"/>
        <v>1</v>
      </c>
      <c r="AU16" s="134">
        <f t="shared" si="10"/>
        <v>1</v>
      </c>
      <c r="AV16" s="134">
        <f t="shared" si="11"/>
        <v>1</v>
      </c>
      <c r="AW16" s="134">
        <f t="shared" si="12"/>
        <v>1</v>
      </c>
      <c r="AX16" s="134">
        <f t="shared" si="13"/>
        <v>1</v>
      </c>
      <c r="AY16" s="134">
        <f t="shared" si="14"/>
        <v>1</v>
      </c>
      <c r="AZ16" s="134">
        <f t="shared" si="15"/>
        <v>1</v>
      </c>
      <c r="BA16" s="134">
        <f t="shared" si="16"/>
        <v>1</v>
      </c>
      <c r="BB16" s="134">
        <f t="shared" si="17"/>
        <v>0</v>
      </c>
      <c r="BC16" s="134">
        <f t="shared" si="18"/>
        <v>1</v>
      </c>
      <c r="BD16" s="134">
        <f t="shared" si="19"/>
        <v>1</v>
      </c>
      <c r="BE16" s="134">
        <f t="shared" si="20"/>
        <v>0</v>
      </c>
      <c r="BF16" s="134">
        <f t="shared" si="21"/>
        <v>0</v>
      </c>
      <c r="BG16" s="134">
        <f t="shared" si="22"/>
        <v>1</v>
      </c>
      <c r="BH16" s="134">
        <f t="shared" si="23"/>
        <v>1</v>
      </c>
      <c r="BI16" s="134">
        <f t="shared" si="24"/>
        <v>0</v>
      </c>
      <c r="BJ16" s="134">
        <f t="shared" si="25"/>
        <v>1</v>
      </c>
      <c r="BK16" s="134">
        <f t="shared" si="26"/>
        <v>0</v>
      </c>
      <c r="BL16" s="134">
        <f t="shared" si="27"/>
        <v>1</v>
      </c>
      <c r="BM16" s="134">
        <f t="shared" si="28"/>
        <v>1</v>
      </c>
      <c r="BN16" s="134">
        <f t="shared" si="29"/>
        <v>1</v>
      </c>
      <c r="BO16" s="134">
        <f t="shared" si="30"/>
        <v>1</v>
      </c>
      <c r="BP16" s="134">
        <f t="shared" si="31"/>
        <v>1</v>
      </c>
      <c r="BQ16" s="134">
        <f t="shared" si="32"/>
        <v>1</v>
      </c>
    </row>
    <row r="17" spans="1:69">
      <c r="A17" s="139">
        <v>9</v>
      </c>
      <c r="B17" s="140" t="s">
        <v>212</v>
      </c>
      <c r="C17" s="141" t="s">
        <v>204</v>
      </c>
      <c r="D17" s="78" t="s">
        <v>199</v>
      </c>
      <c r="E17" s="78" t="s">
        <v>196</v>
      </c>
      <c r="F17" s="78" t="s">
        <v>199</v>
      </c>
      <c r="G17" s="78" t="s">
        <v>197</v>
      </c>
      <c r="H17" s="78" t="s">
        <v>196</v>
      </c>
      <c r="I17" s="78" t="s">
        <v>198</v>
      </c>
      <c r="J17" s="78" t="s">
        <v>198</v>
      </c>
      <c r="K17" s="88" t="s">
        <v>198</v>
      </c>
      <c r="L17" s="88" t="s">
        <v>196</v>
      </c>
      <c r="M17" s="88" t="s">
        <v>198</v>
      </c>
      <c r="N17" s="88" t="s">
        <v>196</v>
      </c>
      <c r="O17" s="88" t="s">
        <v>196</v>
      </c>
      <c r="P17" s="88" t="s">
        <v>198</v>
      </c>
      <c r="Q17" s="88" t="s">
        <v>196</v>
      </c>
      <c r="R17" s="88" t="s">
        <v>196</v>
      </c>
      <c r="S17" s="88" t="s">
        <v>198</v>
      </c>
      <c r="T17" s="91" t="s">
        <v>199</v>
      </c>
      <c r="U17" s="91" t="s">
        <v>198</v>
      </c>
      <c r="V17" s="91" t="s">
        <v>198</v>
      </c>
      <c r="W17" s="91" t="s">
        <v>199</v>
      </c>
      <c r="X17" s="91" t="s">
        <v>198</v>
      </c>
      <c r="Y17" s="91" t="s">
        <v>198</v>
      </c>
      <c r="Z17" s="91" t="s">
        <v>198</v>
      </c>
      <c r="AA17" s="94" t="s">
        <v>196</v>
      </c>
      <c r="AB17" s="94" t="s">
        <v>198</v>
      </c>
      <c r="AC17" s="94" t="s">
        <v>197</v>
      </c>
      <c r="AD17" s="94" t="s">
        <v>197</v>
      </c>
      <c r="AE17" s="94" t="s">
        <v>196</v>
      </c>
      <c r="AF17" s="94" t="s">
        <v>196</v>
      </c>
      <c r="AG17" s="143" t="s">
        <v>198</v>
      </c>
      <c r="AH17" s="143" t="s">
        <v>196</v>
      </c>
      <c r="AI17" s="143" t="s">
        <v>198</v>
      </c>
      <c r="AJ17" s="143" t="s">
        <v>198</v>
      </c>
      <c r="AK17" s="134">
        <f t="shared" si="0"/>
        <v>1</v>
      </c>
      <c r="AL17" s="134">
        <f t="shared" si="1"/>
        <v>1</v>
      </c>
      <c r="AM17" s="134">
        <f t="shared" si="2"/>
        <v>1</v>
      </c>
      <c r="AN17" s="134">
        <f t="shared" si="3"/>
        <v>1</v>
      </c>
      <c r="AO17" s="134">
        <f t="shared" si="4"/>
        <v>1</v>
      </c>
      <c r="AP17" s="134">
        <f t="shared" si="5"/>
        <v>1</v>
      </c>
      <c r="AQ17" s="134">
        <f t="shared" si="6"/>
        <v>1</v>
      </c>
      <c r="AR17" s="134">
        <f t="shared" si="7"/>
        <v>1</v>
      </c>
      <c r="AS17" s="134">
        <f t="shared" si="8"/>
        <v>1</v>
      </c>
      <c r="AT17" s="134">
        <f t="shared" si="9"/>
        <v>1</v>
      </c>
      <c r="AU17" s="134">
        <f t="shared" si="10"/>
        <v>1</v>
      </c>
      <c r="AV17" s="134">
        <f t="shared" si="11"/>
        <v>1</v>
      </c>
      <c r="AW17" s="134">
        <f t="shared" si="12"/>
        <v>1</v>
      </c>
      <c r="AX17" s="134">
        <f t="shared" si="13"/>
        <v>1</v>
      </c>
      <c r="AY17" s="134">
        <f t="shared" si="14"/>
        <v>1</v>
      </c>
      <c r="AZ17" s="134">
        <f t="shared" si="15"/>
        <v>1</v>
      </c>
      <c r="BA17" s="134">
        <f t="shared" si="16"/>
        <v>0</v>
      </c>
      <c r="BB17" s="134">
        <f t="shared" si="17"/>
        <v>1</v>
      </c>
      <c r="BC17" s="134">
        <f t="shared" si="18"/>
        <v>0</v>
      </c>
      <c r="BD17" s="134">
        <f t="shared" si="19"/>
        <v>1</v>
      </c>
      <c r="BE17" s="134">
        <f t="shared" si="20"/>
        <v>1</v>
      </c>
      <c r="BF17" s="134">
        <f t="shared" si="21"/>
        <v>0</v>
      </c>
      <c r="BG17" s="134">
        <f t="shared" si="22"/>
        <v>1</v>
      </c>
      <c r="BH17" s="134">
        <f t="shared" si="23"/>
        <v>1</v>
      </c>
      <c r="BI17" s="134">
        <f t="shared" si="24"/>
        <v>1</v>
      </c>
      <c r="BJ17" s="134">
        <f t="shared" si="25"/>
        <v>1</v>
      </c>
      <c r="BK17" s="134">
        <f t="shared" si="26"/>
        <v>1</v>
      </c>
      <c r="BL17" s="134">
        <f t="shared" si="27"/>
        <v>1</v>
      </c>
      <c r="BM17" s="134">
        <f t="shared" si="28"/>
        <v>1</v>
      </c>
      <c r="BN17" s="134">
        <f t="shared" si="29"/>
        <v>1</v>
      </c>
      <c r="BO17" s="134">
        <f t="shared" si="30"/>
        <v>1</v>
      </c>
      <c r="BP17" s="134">
        <f t="shared" si="31"/>
        <v>1</v>
      </c>
      <c r="BQ17" s="134">
        <f t="shared" si="32"/>
        <v>1</v>
      </c>
    </row>
    <row r="18" spans="1:69">
      <c r="A18" s="139">
        <v>10</v>
      </c>
      <c r="B18" s="140" t="s">
        <v>213</v>
      </c>
      <c r="C18" s="141" t="s">
        <v>204</v>
      </c>
      <c r="D18" s="78" t="s">
        <v>197</v>
      </c>
      <c r="E18" s="78" t="s">
        <v>197</v>
      </c>
      <c r="F18" s="78" t="s">
        <v>196</v>
      </c>
      <c r="G18" s="78" t="s">
        <v>197</v>
      </c>
      <c r="H18" s="78" t="s">
        <v>197</v>
      </c>
      <c r="I18" s="78" t="s">
        <v>198</v>
      </c>
      <c r="J18" s="78" t="s">
        <v>199</v>
      </c>
      <c r="K18" s="88" t="s">
        <v>198</v>
      </c>
      <c r="L18" s="88" t="s">
        <v>196</v>
      </c>
      <c r="M18" s="88" t="s">
        <v>198</v>
      </c>
      <c r="N18" s="88" t="s">
        <v>196</v>
      </c>
      <c r="O18" s="88" t="s">
        <v>196</v>
      </c>
      <c r="P18" s="88" t="s">
        <v>196</v>
      </c>
      <c r="Q18" s="88" t="s">
        <v>199</v>
      </c>
      <c r="R18" s="88" t="s">
        <v>199</v>
      </c>
      <c r="S18" s="88" t="s">
        <v>198</v>
      </c>
      <c r="T18" s="91" t="s">
        <v>198</v>
      </c>
      <c r="U18" s="91" t="s">
        <v>196</v>
      </c>
      <c r="V18" s="91" t="s">
        <v>198</v>
      </c>
      <c r="W18" s="91" t="s">
        <v>199</v>
      </c>
      <c r="X18" s="91" t="s">
        <v>198</v>
      </c>
      <c r="Y18" s="91" t="s">
        <v>197</v>
      </c>
      <c r="Z18" s="91" t="s">
        <v>198</v>
      </c>
      <c r="AA18" s="94" t="s">
        <v>200</v>
      </c>
      <c r="AB18" s="94" t="s">
        <v>199</v>
      </c>
      <c r="AC18" s="94" t="s">
        <v>200</v>
      </c>
      <c r="AD18" s="94" t="s">
        <v>197</v>
      </c>
      <c r="AE18" s="94" t="s">
        <v>196</v>
      </c>
      <c r="AF18" s="94" t="s">
        <v>196</v>
      </c>
      <c r="AG18" s="143" t="s">
        <v>198</v>
      </c>
      <c r="AH18" s="143" t="s">
        <v>196</v>
      </c>
      <c r="AI18" s="143" t="s">
        <v>199</v>
      </c>
      <c r="AJ18" s="143" t="s">
        <v>199</v>
      </c>
      <c r="AK18" s="134">
        <f t="shared" si="0"/>
        <v>0</v>
      </c>
      <c r="AL18" s="134">
        <f t="shared" si="1"/>
        <v>0</v>
      </c>
      <c r="AM18" s="134">
        <f t="shared" si="2"/>
        <v>0</v>
      </c>
      <c r="AN18" s="134">
        <f t="shared" si="3"/>
        <v>1</v>
      </c>
      <c r="AO18" s="134">
        <f t="shared" si="4"/>
        <v>0</v>
      </c>
      <c r="AP18" s="134">
        <f t="shared" si="5"/>
        <v>1</v>
      </c>
      <c r="AQ18" s="134">
        <f t="shared" si="6"/>
        <v>0</v>
      </c>
      <c r="AR18" s="134">
        <f t="shared" si="7"/>
        <v>1</v>
      </c>
      <c r="AS18" s="134">
        <f t="shared" si="8"/>
        <v>1</v>
      </c>
      <c r="AT18" s="134">
        <f t="shared" si="9"/>
        <v>1</v>
      </c>
      <c r="AU18" s="134">
        <f t="shared" si="10"/>
        <v>1</v>
      </c>
      <c r="AV18" s="134">
        <f t="shared" si="11"/>
        <v>1</v>
      </c>
      <c r="AW18" s="134">
        <f t="shared" si="12"/>
        <v>0</v>
      </c>
      <c r="AX18" s="134">
        <f t="shared" si="13"/>
        <v>0</v>
      </c>
      <c r="AY18" s="134">
        <f t="shared" si="14"/>
        <v>0</v>
      </c>
      <c r="AZ18" s="134">
        <f t="shared" si="15"/>
        <v>1</v>
      </c>
      <c r="BA18" s="134">
        <f t="shared" si="16"/>
        <v>1</v>
      </c>
      <c r="BB18" s="134">
        <f t="shared" si="17"/>
        <v>0</v>
      </c>
      <c r="BC18" s="134">
        <f t="shared" si="18"/>
        <v>0</v>
      </c>
      <c r="BD18" s="134">
        <f t="shared" si="19"/>
        <v>1</v>
      </c>
      <c r="BE18" s="134">
        <f t="shared" si="20"/>
        <v>1</v>
      </c>
      <c r="BF18" s="134">
        <f t="shared" si="21"/>
        <v>1</v>
      </c>
      <c r="BG18" s="134">
        <f t="shared" si="22"/>
        <v>1</v>
      </c>
      <c r="BH18" s="134">
        <f t="shared" si="23"/>
        <v>0</v>
      </c>
      <c r="BI18" s="134">
        <f t="shared" si="24"/>
        <v>0</v>
      </c>
      <c r="BJ18" s="134">
        <f t="shared" si="25"/>
        <v>0</v>
      </c>
      <c r="BK18" s="134">
        <f t="shared" si="26"/>
        <v>1</v>
      </c>
      <c r="BL18" s="134">
        <f t="shared" si="27"/>
        <v>1</v>
      </c>
      <c r="BM18" s="134">
        <f t="shared" si="28"/>
        <v>1</v>
      </c>
      <c r="BN18" s="134">
        <f t="shared" si="29"/>
        <v>1</v>
      </c>
      <c r="BO18" s="134">
        <f t="shared" si="30"/>
        <v>1</v>
      </c>
      <c r="BP18" s="134">
        <f t="shared" si="31"/>
        <v>0</v>
      </c>
      <c r="BQ18" s="134">
        <f t="shared" si="32"/>
        <v>0</v>
      </c>
    </row>
    <row r="19" spans="1:69">
      <c r="A19" s="139">
        <v>11</v>
      </c>
      <c r="B19" s="140" t="s">
        <v>214</v>
      </c>
      <c r="C19" s="141" t="s">
        <v>204</v>
      </c>
      <c r="D19" s="78" t="s">
        <v>200</v>
      </c>
      <c r="E19" s="78" t="s">
        <v>196</v>
      </c>
      <c r="F19" s="78" t="s">
        <v>196</v>
      </c>
      <c r="G19" s="78" t="s">
        <v>196</v>
      </c>
      <c r="H19" s="78" t="s">
        <v>196</v>
      </c>
      <c r="I19" s="78" t="s">
        <v>198</v>
      </c>
      <c r="J19" s="78" t="s">
        <v>198</v>
      </c>
      <c r="K19" s="88" t="s">
        <v>198</v>
      </c>
      <c r="L19" s="88" t="s">
        <v>196</v>
      </c>
      <c r="M19" s="88" t="s">
        <v>198</v>
      </c>
      <c r="N19" s="88" t="s">
        <v>196</v>
      </c>
      <c r="O19" s="88" t="s">
        <v>196</v>
      </c>
      <c r="P19" s="88" t="s">
        <v>198</v>
      </c>
      <c r="Q19" s="88" t="s">
        <v>196</v>
      </c>
      <c r="R19" s="88" t="s">
        <v>196</v>
      </c>
      <c r="S19" s="88" t="s">
        <v>198</v>
      </c>
      <c r="T19" s="91" t="s">
        <v>198</v>
      </c>
      <c r="U19" s="91" t="s">
        <v>197</v>
      </c>
      <c r="V19" s="91" t="s">
        <v>198</v>
      </c>
      <c r="W19" s="91" t="s">
        <v>199</v>
      </c>
      <c r="X19" s="91" t="s">
        <v>198</v>
      </c>
      <c r="Y19" s="91" t="s">
        <v>197</v>
      </c>
      <c r="Z19" s="91" t="s">
        <v>198</v>
      </c>
      <c r="AA19" s="94" t="s">
        <v>200</v>
      </c>
      <c r="AB19" s="94" t="s">
        <v>199</v>
      </c>
      <c r="AC19" s="94" t="s">
        <v>197</v>
      </c>
      <c r="AD19" s="94" t="s">
        <v>197</v>
      </c>
      <c r="AE19" s="94" t="s">
        <v>196</v>
      </c>
      <c r="AF19" s="94" t="s">
        <v>196</v>
      </c>
      <c r="AG19" s="143" t="s">
        <v>198</v>
      </c>
      <c r="AH19" s="143" t="s">
        <v>196</v>
      </c>
      <c r="AI19" s="143" t="s">
        <v>196</v>
      </c>
      <c r="AJ19" s="143" t="s">
        <v>198</v>
      </c>
      <c r="AK19" s="134">
        <f t="shared" si="0"/>
        <v>0</v>
      </c>
      <c r="AL19" s="134">
        <f t="shared" si="1"/>
        <v>1</v>
      </c>
      <c r="AM19" s="134">
        <f t="shared" si="2"/>
        <v>0</v>
      </c>
      <c r="AN19" s="134">
        <f t="shared" si="3"/>
        <v>0</v>
      </c>
      <c r="AO19" s="134">
        <f t="shared" si="4"/>
        <v>1</v>
      </c>
      <c r="AP19" s="134">
        <f t="shared" si="5"/>
        <v>1</v>
      </c>
      <c r="AQ19" s="134">
        <f t="shared" si="6"/>
        <v>1</v>
      </c>
      <c r="AR19" s="134">
        <f t="shared" si="7"/>
        <v>1</v>
      </c>
      <c r="AS19" s="134">
        <f t="shared" si="8"/>
        <v>1</v>
      </c>
      <c r="AT19" s="134">
        <f t="shared" si="9"/>
        <v>1</v>
      </c>
      <c r="AU19" s="134">
        <f t="shared" si="10"/>
        <v>1</v>
      </c>
      <c r="AV19" s="134">
        <f t="shared" si="11"/>
        <v>1</v>
      </c>
      <c r="AW19" s="134">
        <f t="shared" si="12"/>
        <v>1</v>
      </c>
      <c r="AX19" s="134">
        <f t="shared" si="13"/>
        <v>1</v>
      </c>
      <c r="AY19" s="134">
        <f t="shared" si="14"/>
        <v>1</v>
      </c>
      <c r="AZ19" s="134">
        <f t="shared" si="15"/>
        <v>1</v>
      </c>
      <c r="BA19" s="134">
        <f t="shared" si="16"/>
        <v>1</v>
      </c>
      <c r="BB19" s="134">
        <f t="shared" si="17"/>
        <v>0</v>
      </c>
      <c r="BC19" s="134">
        <f t="shared" si="18"/>
        <v>0</v>
      </c>
      <c r="BD19" s="134">
        <f t="shared" si="19"/>
        <v>1</v>
      </c>
      <c r="BE19" s="134">
        <f t="shared" si="20"/>
        <v>1</v>
      </c>
      <c r="BF19" s="134">
        <f t="shared" si="21"/>
        <v>1</v>
      </c>
      <c r="BG19" s="134">
        <f t="shared" si="22"/>
        <v>1</v>
      </c>
      <c r="BH19" s="134">
        <f t="shared" si="23"/>
        <v>0</v>
      </c>
      <c r="BI19" s="134">
        <f t="shared" si="24"/>
        <v>0</v>
      </c>
      <c r="BJ19" s="134">
        <f t="shared" si="25"/>
        <v>1</v>
      </c>
      <c r="BK19" s="134">
        <f t="shared" si="26"/>
        <v>1</v>
      </c>
      <c r="BL19" s="134">
        <f t="shared" si="27"/>
        <v>1</v>
      </c>
      <c r="BM19" s="134">
        <f t="shared" si="28"/>
        <v>1</v>
      </c>
      <c r="BN19" s="134">
        <f t="shared" si="29"/>
        <v>1</v>
      </c>
      <c r="BO19" s="134">
        <f t="shared" si="30"/>
        <v>1</v>
      </c>
      <c r="BP19" s="134">
        <f t="shared" si="31"/>
        <v>0</v>
      </c>
      <c r="BQ19" s="134">
        <f t="shared" si="32"/>
        <v>1</v>
      </c>
    </row>
    <row r="20" spans="1:69">
      <c r="A20" s="139">
        <v>12</v>
      </c>
      <c r="B20" s="140" t="s">
        <v>215</v>
      </c>
      <c r="C20" s="141" t="s">
        <v>204</v>
      </c>
      <c r="D20" s="78" t="s">
        <v>200</v>
      </c>
      <c r="E20" s="78" t="s">
        <v>196</v>
      </c>
      <c r="F20" s="78" t="s">
        <v>199</v>
      </c>
      <c r="G20" s="78" t="s">
        <v>197</v>
      </c>
      <c r="H20" s="78" t="s">
        <v>196</v>
      </c>
      <c r="I20" s="78" t="s">
        <v>198</v>
      </c>
      <c r="J20" s="78" t="s">
        <v>198</v>
      </c>
      <c r="K20" s="88" t="s">
        <v>198</v>
      </c>
      <c r="L20" s="88" t="s">
        <v>196</v>
      </c>
      <c r="M20" s="88" t="s">
        <v>198</v>
      </c>
      <c r="N20" s="88" t="s">
        <v>196</v>
      </c>
      <c r="O20" s="88" t="s">
        <v>196</v>
      </c>
      <c r="P20" s="88" t="s">
        <v>198</v>
      </c>
      <c r="Q20" s="88" t="s">
        <v>196</v>
      </c>
      <c r="R20" s="88" t="s">
        <v>196</v>
      </c>
      <c r="S20" s="88" t="s">
        <v>198</v>
      </c>
      <c r="T20" s="91" t="s">
        <v>198</v>
      </c>
      <c r="U20" s="91" t="s">
        <v>198</v>
      </c>
      <c r="V20" s="91" t="s">
        <v>199</v>
      </c>
      <c r="W20" s="91" t="s">
        <v>199</v>
      </c>
      <c r="X20" s="91" t="s">
        <v>198</v>
      </c>
      <c r="Y20" s="91" t="s">
        <v>197</v>
      </c>
      <c r="Z20" s="91" t="s">
        <v>198</v>
      </c>
      <c r="AA20" s="94" t="s">
        <v>196</v>
      </c>
      <c r="AB20" s="94" t="s">
        <v>200</v>
      </c>
      <c r="AC20" s="94" t="s">
        <v>197</v>
      </c>
      <c r="AD20" s="94" t="s">
        <v>197</v>
      </c>
      <c r="AE20" s="94" t="s">
        <v>200</v>
      </c>
      <c r="AF20" s="94" t="s">
        <v>196</v>
      </c>
      <c r="AG20" s="143" t="s">
        <v>198</v>
      </c>
      <c r="AH20" s="143" t="s">
        <v>196</v>
      </c>
      <c r="AI20" s="143" t="s">
        <v>198</v>
      </c>
      <c r="AJ20" s="143" t="s">
        <v>197</v>
      </c>
      <c r="AK20" s="134">
        <f t="shared" si="0"/>
        <v>0</v>
      </c>
      <c r="AL20" s="134">
        <f t="shared" si="1"/>
        <v>1</v>
      </c>
      <c r="AM20" s="134">
        <f t="shared" si="2"/>
        <v>1</v>
      </c>
      <c r="AN20" s="134">
        <f t="shared" si="3"/>
        <v>1</v>
      </c>
      <c r="AO20" s="134">
        <f t="shared" si="4"/>
        <v>1</v>
      </c>
      <c r="AP20" s="134">
        <f t="shared" si="5"/>
        <v>1</v>
      </c>
      <c r="AQ20" s="134">
        <f t="shared" si="6"/>
        <v>1</v>
      </c>
      <c r="AR20" s="134">
        <f t="shared" si="7"/>
        <v>1</v>
      </c>
      <c r="AS20" s="134">
        <f t="shared" si="8"/>
        <v>1</v>
      </c>
      <c r="AT20" s="134">
        <f t="shared" si="9"/>
        <v>1</v>
      </c>
      <c r="AU20" s="134">
        <f t="shared" si="10"/>
        <v>1</v>
      </c>
      <c r="AV20" s="134">
        <f t="shared" si="11"/>
        <v>1</v>
      </c>
      <c r="AW20" s="134">
        <f t="shared" si="12"/>
        <v>1</v>
      </c>
      <c r="AX20" s="134">
        <f t="shared" si="13"/>
        <v>1</v>
      </c>
      <c r="AY20" s="134">
        <f t="shared" si="14"/>
        <v>1</v>
      </c>
      <c r="AZ20" s="134">
        <f t="shared" si="15"/>
        <v>1</v>
      </c>
      <c r="BA20" s="134">
        <f t="shared" si="16"/>
        <v>1</v>
      </c>
      <c r="BB20" s="134">
        <f t="shared" si="17"/>
        <v>1</v>
      </c>
      <c r="BC20" s="134">
        <f t="shared" si="18"/>
        <v>1</v>
      </c>
      <c r="BD20" s="134">
        <f t="shared" si="19"/>
        <v>1</v>
      </c>
      <c r="BE20" s="134">
        <f t="shared" si="20"/>
        <v>1</v>
      </c>
      <c r="BF20" s="134">
        <f t="shared" si="21"/>
        <v>1</v>
      </c>
      <c r="BG20" s="134">
        <f t="shared" si="22"/>
        <v>1</v>
      </c>
      <c r="BH20" s="134">
        <f t="shared" si="23"/>
        <v>1</v>
      </c>
      <c r="BI20" s="134">
        <f t="shared" si="24"/>
        <v>0</v>
      </c>
      <c r="BJ20" s="134">
        <f t="shared" si="25"/>
        <v>1</v>
      </c>
      <c r="BK20" s="134">
        <f t="shared" si="26"/>
        <v>1</v>
      </c>
      <c r="BL20" s="134">
        <f t="shared" si="27"/>
        <v>0</v>
      </c>
      <c r="BM20" s="134">
        <f t="shared" si="28"/>
        <v>1</v>
      </c>
      <c r="BN20" s="134">
        <f t="shared" si="29"/>
        <v>1</v>
      </c>
      <c r="BO20" s="134">
        <f t="shared" si="30"/>
        <v>1</v>
      </c>
      <c r="BP20" s="134">
        <f t="shared" si="31"/>
        <v>1</v>
      </c>
      <c r="BQ20" s="134">
        <f t="shared" si="32"/>
        <v>0</v>
      </c>
    </row>
    <row r="21" spans="1:69">
      <c r="A21" s="139">
        <v>13</v>
      </c>
      <c r="B21" s="140" t="s">
        <v>216</v>
      </c>
      <c r="C21" s="141" t="s">
        <v>204</v>
      </c>
      <c r="D21" s="78" t="s">
        <v>199</v>
      </c>
      <c r="E21" s="78" t="s">
        <v>196</v>
      </c>
      <c r="F21" s="78" t="s">
        <v>199</v>
      </c>
      <c r="G21" s="78" t="s">
        <v>197</v>
      </c>
      <c r="H21" s="78" t="s">
        <v>196</v>
      </c>
      <c r="I21" s="78" t="s">
        <v>198</v>
      </c>
      <c r="J21" s="78" t="s">
        <v>200</v>
      </c>
      <c r="K21" s="88" t="s">
        <v>198</v>
      </c>
      <c r="L21" s="88" t="s">
        <v>196</v>
      </c>
      <c r="M21" s="88" t="s">
        <v>198</v>
      </c>
      <c r="N21" s="88" t="s">
        <v>196</v>
      </c>
      <c r="O21" s="88" t="s">
        <v>196</v>
      </c>
      <c r="P21" s="88" t="s">
        <v>198</v>
      </c>
      <c r="Q21" s="88" t="s">
        <v>196</v>
      </c>
      <c r="R21" s="88" t="s">
        <v>196</v>
      </c>
      <c r="S21" s="88" t="s">
        <v>198</v>
      </c>
      <c r="T21" s="91" t="s">
        <v>198</v>
      </c>
      <c r="U21" s="91" t="s">
        <v>199</v>
      </c>
      <c r="V21" s="91" t="s">
        <v>199</v>
      </c>
      <c r="W21" s="91" t="s">
        <v>199</v>
      </c>
      <c r="X21" s="91" t="s">
        <v>198</v>
      </c>
      <c r="Y21" s="91" t="s">
        <v>198</v>
      </c>
      <c r="Z21" s="91" t="s">
        <v>198</v>
      </c>
      <c r="AA21" s="94" t="s">
        <v>199</v>
      </c>
      <c r="AB21" s="94" t="s">
        <v>197</v>
      </c>
      <c r="AC21" s="94" t="s">
        <v>197</v>
      </c>
      <c r="AD21" s="94" t="s">
        <v>197</v>
      </c>
      <c r="AE21" s="94" t="s">
        <v>196</v>
      </c>
      <c r="AF21" s="94" t="s">
        <v>196</v>
      </c>
      <c r="AG21" s="143" t="s">
        <v>198</v>
      </c>
      <c r="AH21" s="143" t="s">
        <v>196</v>
      </c>
      <c r="AI21" s="143" t="s">
        <v>199</v>
      </c>
      <c r="AJ21" s="143" t="s">
        <v>198</v>
      </c>
      <c r="AK21" s="134">
        <f t="shared" si="0"/>
        <v>1</v>
      </c>
      <c r="AL21" s="134">
        <f t="shared" si="1"/>
        <v>1</v>
      </c>
      <c r="AM21" s="134">
        <f t="shared" si="2"/>
        <v>1</v>
      </c>
      <c r="AN21" s="134">
        <f t="shared" si="3"/>
        <v>1</v>
      </c>
      <c r="AO21" s="134">
        <f t="shared" si="4"/>
        <v>1</v>
      </c>
      <c r="AP21" s="134">
        <f t="shared" si="5"/>
        <v>1</v>
      </c>
      <c r="AQ21" s="134">
        <f t="shared" si="6"/>
        <v>0</v>
      </c>
      <c r="AR21" s="134">
        <f t="shared" si="7"/>
        <v>1</v>
      </c>
      <c r="AS21" s="134">
        <f t="shared" si="8"/>
        <v>1</v>
      </c>
      <c r="AT21" s="134">
        <f t="shared" si="9"/>
        <v>1</v>
      </c>
      <c r="AU21" s="134">
        <f t="shared" si="10"/>
        <v>1</v>
      </c>
      <c r="AV21" s="134">
        <f t="shared" si="11"/>
        <v>1</v>
      </c>
      <c r="AW21" s="134">
        <f t="shared" si="12"/>
        <v>1</v>
      </c>
      <c r="AX21" s="134">
        <f t="shared" si="13"/>
        <v>1</v>
      </c>
      <c r="AY21" s="134">
        <f t="shared" si="14"/>
        <v>1</v>
      </c>
      <c r="AZ21" s="134">
        <f t="shared" si="15"/>
        <v>1</v>
      </c>
      <c r="BA21" s="134">
        <f t="shared" si="16"/>
        <v>1</v>
      </c>
      <c r="BB21" s="134">
        <f t="shared" si="17"/>
        <v>0</v>
      </c>
      <c r="BC21" s="134">
        <f t="shared" si="18"/>
        <v>1</v>
      </c>
      <c r="BD21" s="134">
        <f t="shared" si="19"/>
        <v>1</v>
      </c>
      <c r="BE21" s="134">
        <f t="shared" si="20"/>
        <v>1</v>
      </c>
      <c r="BF21" s="134">
        <f t="shared" si="21"/>
        <v>0</v>
      </c>
      <c r="BG21" s="134">
        <f t="shared" si="22"/>
        <v>1</v>
      </c>
      <c r="BH21" s="134">
        <f t="shared" si="23"/>
        <v>0</v>
      </c>
      <c r="BI21" s="134">
        <f t="shared" si="24"/>
        <v>0</v>
      </c>
      <c r="BJ21" s="134">
        <f t="shared" si="25"/>
        <v>1</v>
      </c>
      <c r="BK21" s="134">
        <f t="shared" si="26"/>
        <v>1</v>
      </c>
      <c r="BL21" s="134">
        <f t="shared" si="27"/>
        <v>1</v>
      </c>
      <c r="BM21" s="134">
        <f t="shared" si="28"/>
        <v>1</v>
      </c>
      <c r="BN21" s="134">
        <f t="shared" si="29"/>
        <v>1</v>
      </c>
      <c r="BO21" s="134">
        <f t="shared" si="30"/>
        <v>1</v>
      </c>
      <c r="BP21" s="134">
        <f t="shared" si="31"/>
        <v>0</v>
      </c>
      <c r="BQ21" s="134">
        <f t="shared" si="32"/>
        <v>1</v>
      </c>
    </row>
    <row r="22" spans="1:69">
      <c r="A22" s="139">
        <v>14</v>
      </c>
      <c r="B22" s="140" t="s">
        <v>217</v>
      </c>
      <c r="C22" s="141" t="s">
        <v>204</v>
      </c>
      <c r="D22" s="78" t="s">
        <v>199</v>
      </c>
      <c r="E22" s="78" t="s">
        <v>199</v>
      </c>
      <c r="F22" s="78" t="s">
        <v>196</v>
      </c>
      <c r="G22" s="78" t="s">
        <v>199</v>
      </c>
      <c r="H22" s="78" t="s">
        <v>200</v>
      </c>
      <c r="I22" s="78" t="s">
        <v>197</v>
      </c>
      <c r="J22" s="78" t="s">
        <v>199</v>
      </c>
      <c r="K22" s="88" t="s">
        <v>198</v>
      </c>
      <c r="L22" s="88" t="s">
        <v>196</v>
      </c>
      <c r="M22" s="88" t="s">
        <v>198</v>
      </c>
      <c r="N22" s="88" t="s">
        <v>196</v>
      </c>
      <c r="O22" s="88" t="s">
        <v>196</v>
      </c>
      <c r="P22" s="88" t="s">
        <v>198</v>
      </c>
      <c r="Q22" s="88" t="s">
        <v>196</v>
      </c>
      <c r="R22" s="88" t="s">
        <v>196</v>
      </c>
      <c r="S22" s="88" t="s">
        <v>198</v>
      </c>
      <c r="T22" s="91" t="s">
        <v>199</v>
      </c>
      <c r="U22" s="91" t="s">
        <v>197</v>
      </c>
      <c r="V22" s="91" t="s">
        <v>199</v>
      </c>
      <c r="W22" s="91" t="s">
        <v>199</v>
      </c>
      <c r="X22" s="91" t="s">
        <v>198</v>
      </c>
      <c r="Y22" s="91" t="s">
        <v>198</v>
      </c>
      <c r="Z22" s="91" t="s">
        <v>198</v>
      </c>
      <c r="AA22" s="94" t="s">
        <v>199</v>
      </c>
      <c r="AB22" s="94"/>
      <c r="AC22" s="94" t="s">
        <v>197</v>
      </c>
      <c r="AD22" s="94" t="s">
        <v>200</v>
      </c>
      <c r="AE22" s="94" t="s">
        <v>196</v>
      </c>
      <c r="AF22" s="94" t="s">
        <v>196</v>
      </c>
      <c r="AG22" s="143" t="s">
        <v>198</v>
      </c>
      <c r="AH22" s="143" t="s">
        <v>196</v>
      </c>
      <c r="AI22" s="143" t="s">
        <v>198</v>
      </c>
      <c r="AJ22" s="143" t="s">
        <v>199</v>
      </c>
      <c r="AK22" s="134">
        <f t="shared" si="0"/>
        <v>1</v>
      </c>
      <c r="AL22" s="134">
        <f t="shared" si="1"/>
        <v>0</v>
      </c>
      <c r="AM22" s="134">
        <f t="shared" si="2"/>
        <v>0</v>
      </c>
      <c r="AN22" s="134">
        <f t="shared" si="3"/>
        <v>0</v>
      </c>
      <c r="AO22" s="134">
        <f t="shared" si="4"/>
        <v>0</v>
      </c>
      <c r="AP22" s="134">
        <f t="shared" si="5"/>
        <v>0</v>
      </c>
      <c r="AQ22" s="134">
        <f t="shared" si="6"/>
        <v>0</v>
      </c>
      <c r="AR22" s="134">
        <f t="shared" si="7"/>
        <v>1</v>
      </c>
      <c r="AS22" s="134">
        <f t="shared" si="8"/>
        <v>1</v>
      </c>
      <c r="AT22" s="134">
        <f t="shared" si="9"/>
        <v>1</v>
      </c>
      <c r="AU22" s="134">
        <f t="shared" si="10"/>
        <v>1</v>
      </c>
      <c r="AV22" s="134">
        <f t="shared" si="11"/>
        <v>1</v>
      </c>
      <c r="AW22" s="134">
        <f t="shared" si="12"/>
        <v>1</v>
      </c>
      <c r="AX22" s="134">
        <f t="shared" si="13"/>
        <v>1</v>
      </c>
      <c r="AY22" s="134">
        <f t="shared" si="14"/>
        <v>1</v>
      </c>
      <c r="AZ22" s="134">
        <f t="shared" si="15"/>
        <v>1</v>
      </c>
      <c r="BA22" s="134">
        <f t="shared" si="16"/>
        <v>0</v>
      </c>
      <c r="BB22" s="134">
        <f t="shared" si="17"/>
        <v>0</v>
      </c>
      <c r="BC22" s="134">
        <f t="shared" si="18"/>
        <v>1</v>
      </c>
      <c r="BD22" s="134">
        <f t="shared" si="19"/>
        <v>1</v>
      </c>
      <c r="BE22" s="134">
        <f t="shared" si="20"/>
        <v>1</v>
      </c>
      <c r="BF22" s="134">
        <f t="shared" si="21"/>
        <v>0</v>
      </c>
      <c r="BG22" s="134">
        <f t="shared" si="22"/>
        <v>1</v>
      </c>
      <c r="BH22" s="134">
        <f t="shared" si="23"/>
        <v>0</v>
      </c>
      <c r="BI22" s="134">
        <f t="shared" si="24"/>
        <v>0</v>
      </c>
      <c r="BJ22" s="134">
        <f t="shared" si="25"/>
        <v>1</v>
      </c>
      <c r="BK22" s="134">
        <f t="shared" si="26"/>
        <v>0</v>
      </c>
      <c r="BL22" s="134">
        <f t="shared" si="27"/>
        <v>1</v>
      </c>
      <c r="BM22" s="134">
        <f t="shared" si="28"/>
        <v>1</v>
      </c>
      <c r="BN22" s="134">
        <f t="shared" si="29"/>
        <v>1</v>
      </c>
      <c r="BO22" s="134">
        <f t="shared" si="30"/>
        <v>1</v>
      </c>
      <c r="BP22" s="134">
        <f t="shared" si="31"/>
        <v>1</v>
      </c>
      <c r="BQ22" s="134">
        <f t="shared" si="32"/>
        <v>0</v>
      </c>
    </row>
    <row r="23" spans="1:69">
      <c r="A23" s="139">
        <v>15</v>
      </c>
      <c r="B23" s="140" t="s">
        <v>218</v>
      </c>
      <c r="C23" s="141" t="s">
        <v>204</v>
      </c>
      <c r="D23" s="78" t="s">
        <v>199</v>
      </c>
      <c r="E23" s="78"/>
      <c r="F23" s="78" t="s">
        <v>199</v>
      </c>
      <c r="G23" s="78" t="s">
        <v>196</v>
      </c>
      <c r="H23" s="78" t="s">
        <v>199</v>
      </c>
      <c r="I23" s="78" t="s">
        <v>196</v>
      </c>
      <c r="J23" s="78" t="s">
        <v>199</v>
      </c>
      <c r="K23" s="88" t="s">
        <v>198</v>
      </c>
      <c r="L23" s="88" t="s">
        <v>200</v>
      </c>
      <c r="M23" s="88" t="s">
        <v>196</v>
      </c>
      <c r="N23" s="88" t="s">
        <v>196</v>
      </c>
      <c r="O23" s="88" t="s">
        <v>198</v>
      </c>
      <c r="P23" s="88" t="s">
        <v>198</v>
      </c>
      <c r="Q23" s="88" t="s">
        <v>199</v>
      </c>
      <c r="R23" s="88" t="s">
        <v>196</v>
      </c>
      <c r="S23" s="88" t="s">
        <v>198</v>
      </c>
      <c r="T23" s="91" t="s">
        <v>198</v>
      </c>
      <c r="U23" s="91" t="s">
        <v>198</v>
      </c>
      <c r="V23" s="91" t="s">
        <v>199</v>
      </c>
      <c r="W23" s="91" t="s">
        <v>199</v>
      </c>
      <c r="X23" s="91" t="s">
        <v>198</v>
      </c>
      <c r="Y23" s="91" t="s">
        <v>197</v>
      </c>
      <c r="Z23" s="91" t="s">
        <v>198</v>
      </c>
      <c r="AA23" s="94" t="s">
        <v>196</v>
      </c>
      <c r="AB23" s="94" t="s">
        <v>197</v>
      </c>
      <c r="AC23" s="94" t="s">
        <v>199</v>
      </c>
      <c r="AD23" s="94" t="s">
        <v>199</v>
      </c>
      <c r="AE23" s="94" t="s">
        <v>196</v>
      </c>
      <c r="AF23" s="94" t="s">
        <v>196</v>
      </c>
      <c r="AG23" s="143" t="s">
        <v>196</v>
      </c>
      <c r="AH23" s="143" t="s">
        <v>196</v>
      </c>
      <c r="AI23" s="143" t="s">
        <v>197</v>
      </c>
      <c r="AJ23" s="143" t="s">
        <v>196</v>
      </c>
      <c r="AK23" s="134">
        <f t="shared" si="0"/>
        <v>1</v>
      </c>
      <c r="AL23" s="134">
        <f t="shared" si="1"/>
        <v>0</v>
      </c>
      <c r="AM23" s="134">
        <f t="shared" si="2"/>
        <v>1</v>
      </c>
      <c r="AN23" s="134">
        <f t="shared" si="3"/>
        <v>0</v>
      </c>
      <c r="AO23" s="134">
        <f t="shared" si="4"/>
        <v>0</v>
      </c>
      <c r="AP23" s="134">
        <f t="shared" si="5"/>
        <v>0</v>
      </c>
      <c r="AQ23" s="134">
        <f t="shared" si="6"/>
        <v>0</v>
      </c>
      <c r="AR23" s="134">
        <f t="shared" si="7"/>
        <v>1</v>
      </c>
      <c r="AS23" s="134">
        <f t="shared" si="8"/>
        <v>0</v>
      </c>
      <c r="AT23" s="134">
        <f t="shared" si="9"/>
        <v>0</v>
      </c>
      <c r="AU23" s="134">
        <f t="shared" si="10"/>
        <v>1</v>
      </c>
      <c r="AV23" s="134">
        <f t="shared" si="11"/>
        <v>0</v>
      </c>
      <c r="AW23" s="134">
        <f t="shared" si="12"/>
        <v>1</v>
      </c>
      <c r="AX23" s="134">
        <f t="shared" si="13"/>
        <v>0</v>
      </c>
      <c r="AY23" s="134">
        <f t="shared" si="14"/>
        <v>1</v>
      </c>
      <c r="AZ23" s="134">
        <f t="shared" si="15"/>
        <v>1</v>
      </c>
      <c r="BA23" s="134">
        <f t="shared" si="16"/>
        <v>1</v>
      </c>
      <c r="BB23" s="134">
        <f t="shared" si="17"/>
        <v>1</v>
      </c>
      <c r="BC23" s="134">
        <f t="shared" si="18"/>
        <v>1</v>
      </c>
      <c r="BD23" s="134">
        <f t="shared" si="19"/>
        <v>1</v>
      </c>
      <c r="BE23" s="134">
        <f t="shared" si="20"/>
        <v>1</v>
      </c>
      <c r="BF23" s="134">
        <f t="shared" si="21"/>
        <v>1</v>
      </c>
      <c r="BG23" s="134">
        <f t="shared" si="22"/>
        <v>1</v>
      </c>
      <c r="BH23" s="134">
        <f t="shared" si="23"/>
        <v>1</v>
      </c>
      <c r="BI23" s="134">
        <f t="shared" si="24"/>
        <v>0</v>
      </c>
      <c r="BJ23" s="134">
        <f t="shared" si="25"/>
        <v>0</v>
      </c>
      <c r="BK23" s="134">
        <f t="shared" si="26"/>
        <v>0</v>
      </c>
      <c r="BL23" s="134">
        <f t="shared" si="27"/>
        <v>1</v>
      </c>
      <c r="BM23" s="134">
        <f t="shared" si="28"/>
        <v>1</v>
      </c>
      <c r="BN23" s="134">
        <f t="shared" si="29"/>
        <v>0</v>
      </c>
      <c r="BO23" s="134">
        <f t="shared" si="30"/>
        <v>1</v>
      </c>
      <c r="BP23" s="134">
        <f t="shared" si="31"/>
        <v>0</v>
      </c>
      <c r="BQ23" s="134">
        <f t="shared" si="32"/>
        <v>0</v>
      </c>
    </row>
    <row r="24" spans="1:69">
      <c r="A24" s="139">
        <v>16</v>
      </c>
      <c r="B24" s="140" t="s">
        <v>219</v>
      </c>
      <c r="C24" s="141" t="s">
        <v>204</v>
      </c>
      <c r="D24" s="78" t="s">
        <v>198</v>
      </c>
      <c r="E24" s="78" t="s">
        <v>196</v>
      </c>
      <c r="F24" s="78" t="s">
        <v>199</v>
      </c>
      <c r="G24" s="78" t="s">
        <v>199</v>
      </c>
      <c r="H24" s="78" t="s">
        <v>196</v>
      </c>
      <c r="I24" s="78" t="s">
        <v>196</v>
      </c>
      <c r="J24" s="78" t="s">
        <v>200</v>
      </c>
      <c r="K24" s="88" t="s">
        <v>198</v>
      </c>
      <c r="L24" s="88" t="s">
        <v>196</v>
      </c>
      <c r="M24" s="88" t="s">
        <v>198</v>
      </c>
      <c r="N24" s="88" t="s">
        <v>196</v>
      </c>
      <c r="O24" s="88" t="s">
        <v>196</v>
      </c>
      <c r="P24" s="88" t="s">
        <v>198</v>
      </c>
      <c r="Q24" s="88" t="s">
        <v>197</v>
      </c>
      <c r="R24" s="88" t="s">
        <v>197</v>
      </c>
      <c r="S24" s="88" t="s">
        <v>198</v>
      </c>
      <c r="T24" s="91" t="s">
        <v>198</v>
      </c>
      <c r="U24" s="91" t="s">
        <v>198</v>
      </c>
      <c r="V24" s="91" t="s">
        <v>199</v>
      </c>
      <c r="W24" s="91" t="s">
        <v>200</v>
      </c>
      <c r="X24" s="91" t="s">
        <v>198</v>
      </c>
      <c r="Y24" s="91" t="s">
        <v>198</v>
      </c>
      <c r="Z24" s="91" t="s">
        <v>198</v>
      </c>
      <c r="AA24" s="94" t="s">
        <v>196</v>
      </c>
      <c r="AB24" s="94" t="s">
        <v>197</v>
      </c>
      <c r="AC24" s="94" t="s">
        <v>197</v>
      </c>
      <c r="AD24" s="94" t="s">
        <v>200</v>
      </c>
      <c r="AE24" s="94" t="s">
        <v>196</v>
      </c>
      <c r="AF24" s="94"/>
      <c r="AG24" s="143" t="s">
        <v>198</v>
      </c>
      <c r="AH24" s="143" t="s">
        <v>196</v>
      </c>
      <c r="AI24" s="143" t="s">
        <v>197</v>
      </c>
      <c r="AJ24" s="143" t="s">
        <v>198</v>
      </c>
      <c r="AK24" s="134">
        <f t="shared" si="0"/>
        <v>0</v>
      </c>
      <c r="AL24" s="134">
        <f t="shared" si="1"/>
        <v>1</v>
      </c>
      <c r="AM24" s="134">
        <f t="shared" si="2"/>
        <v>1</v>
      </c>
      <c r="AN24" s="134">
        <f t="shared" si="3"/>
        <v>0</v>
      </c>
      <c r="AO24" s="134">
        <f t="shared" si="4"/>
        <v>1</v>
      </c>
      <c r="AP24" s="134">
        <f t="shared" si="5"/>
        <v>0</v>
      </c>
      <c r="AQ24" s="134">
        <f t="shared" si="6"/>
        <v>0</v>
      </c>
      <c r="AR24" s="134">
        <f t="shared" si="7"/>
        <v>1</v>
      </c>
      <c r="AS24" s="134">
        <f t="shared" si="8"/>
        <v>1</v>
      </c>
      <c r="AT24" s="134">
        <f t="shared" si="9"/>
        <v>1</v>
      </c>
      <c r="AU24" s="134">
        <f t="shared" si="10"/>
        <v>1</v>
      </c>
      <c r="AV24" s="134">
        <f t="shared" si="11"/>
        <v>1</v>
      </c>
      <c r="AW24" s="134">
        <f t="shared" si="12"/>
        <v>1</v>
      </c>
      <c r="AX24" s="134">
        <f t="shared" si="13"/>
        <v>0</v>
      </c>
      <c r="AY24" s="134">
        <f t="shared" si="14"/>
        <v>0</v>
      </c>
      <c r="AZ24" s="134">
        <f t="shared" si="15"/>
        <v>1</v>
      </c>
      <c r="BA24" s="134">
        <f t="shared" si="16"/>
        <v>1</v>
      </c>
      <c r="BB24" s="134">
        <f t="shared" si="17"/>
        <v>1</v>
      </c>
      <c r="BC24" s="134">
        <f t="shared" si="18"/>
        <v>1</v>
      </c>
      <c r="BD24" s="134">
        <f t="shared" si="19"/>
        <v>0</v>
      </c>
      <c r="BE24" s="134">
        <f t="shared" si="20"/>
        <v>1</v>
      </c>
      <c r="BF24" s="134">
        <f t="shared" si="21"/>
        <v>0</v>
      </c>
      <c r="BG24" s="134">
        <f t="shared" si="22"/>
        <v>1</v>
      </c>
      <c r="BH24" s="134">
        <f t="shared" si="23"/>
        <v>1</v>
      </c>
      <c r="BI24" s="134">
        <f t="shared" si="24"/>
        <v>0</v>
      </c>
      <c r="BJ24" s="134">
        <f t="shared" si="25"/>
        <v>1</v>
      </c>
      <c r="BK24" s="134">
        <f t="shared" si="26"/>
        <v>0</v>
      </c>
      <c r="BL24" s="134">
        <f t="shared" si="27"/>
        <v>1</v>
      </c>
      <c r="BM24" s="134">
        <f t="shared" si="28"/>
        <v>0</v>
      </c>
      <c r="BN24" s="134">
        <f t="shared" si="29"/>
        <v>1</v>
      </c>
      <c r="BO24" s="134">
        <f t="shared" si="30"/>
        <v>1</v>
      </c>
      <c r="BP24" s="134">
        <f t="shared" si="31"/>
        <v>0</v>
      </c>
      <c r="BQ24" s="134">
        <f t="shared" si="32"/>
        <v>1</v>
      </c>
    </row>
    <row r="25" spans="1:69">
      <c r="A25" s="139">
        <v>17</v>
      </c>
      <c r="B25" s="140" t="s">
        <v>220</v>
      </c>
      <c r="C25" s="141" t="s">
        <v>204</v>
      </c>
      <c r="D25" s="78" t="s">
        <v>200</v>
      </c>
      <c r="E25" s="78" t="s">
        <v>196</v>
      </c>
      <c r="F25" s="78" t="s">
        <v>199</v>
      </c>
      <c r="G25" s="78" t="s">
        <v>196</v>
      </c>
      <c r="H25" s="78" t="s">
        <v>196</v>
      </c>
      <c r="I25" s="78" t="s">
        <v>198</v>
      </c>
      <c r="J25" s="78" t="s">
        <v>198</v>
      </c>
      <c r="K25" s="88" t="s">
        <v>198</v>
      </c>
      <c r="L25" s="88" t="s">
        <v>196</v>
      </c>
      <c r="M25" s="88" t="s">
        <v>198</v>
      </c>
      <c r="N25" s="88" t="s">
        <v>196</v>
      </c>
      <c r="O25" s="88" t="s">
        <v>196</v>
      </c>
      <c r="P25" s="88" t="s">
        <v>198</v>
      </c>
      <c r="Q25" s="88" t="s">
        <v>196</v>
      </c>
      <c r="R25" s="88" t="s">
        <v>200</v>
      </c>
      <c r="S25" s="88" t="s">
        <v>198</v>
      </c>
      <c r="T25" s="91" t="s">
        <v>198</v>
      </c>
      <c r="U25" s="91" t="s">
        <v>200</v>
      </c>
      <c r="V25" s="91" t="s">
        <v>199</v>
      </c>
      <c r="W25" s="91" t="s">
        <v>199</v>
      </c>
      <c r="X25" s="91" t="s">
        <v>196</v>
      </c>
      <c r="Y25" s="91" t="s">
        <v>197</v>
      </c>
      <c r="Z25" s="91" t="s">
        <v>198</v>
      </c>
      <c r="AA25" s="94" t="s">
        <v>196</v>
      </c>
      <c r="AB25" s="94" t="s">
        <v>198</v>
      </c>
      <c r="AC25" s="94" t="s">
        <v>197</v>
      </c>
      <c r="AD25" s="94" t="s">
        <v>200</v>
      </c>
      <c r="AE25" s="94" t="s">
        <v>196</v>
      </c>
      <c r="AF25" s="94" t="s">
        <v>196</v>
      </c>
      <c r="AG25" s="143" t="s">
        <v>198</v>
      </c>
      <c r="AH25" s="143" t="s">
        <v>196</v>
      </c>
      <c r="AI25" s="143" t="s">
        <v>197</v>
      </c>
      <c r="AJ25" s="143" t="s">
        <v>198</v>
      </c>
      <c r="AK25" s="134">
        <f t="shared" si="0"/>
        <v>0</v>
      </c>
      <c r="AL25" s="134">
        <f t="shared" si="1"/>
        <v>1</v>
      </c>
      <c r="AM25" s="134">
        <f t="shared" si="2"/>
        <v>1</v>
      </c>
      <c r="AN25" s="134">
        <f t="shared" si="3"/>
        <v>0</v>
      </c>
      <c r="AO25" s="134">
        <f t="shared" si="4"/>
        <v>1</v>
      </c>
      <c r="AP25" s="134">
        <f t="shared" si="5"/>
        <v>1</v>
      </c>
      <c r="AQ25" s="134">
        <f t="shared" si="6"/>
        <v>1</v>
      </c>
      <c r="AR25" s="134">
        <f t="shared" si="7"/>
        <v>1</v>
      </c>
      <c r="AS25" s="134">
        <f t="shared" si="8"/>
        <v>1</v>
      </c>
      <c r="AT25" s="134">
        <f t="shared" si="9"/>
        <v>1</v>
      </c>
      <c r="AU25" s="134">
        <f t="shared" si="10"/>
        <v>1</v>
      </c>
      <c r="AV25" s="134">
        <f t="shared" si="11"/>
        <v>1</v>
      </c>
      <c r="AW25" s="134">
        <f t="shared" si="12"/>
        <v>1</v>
      </c>
      <c r="AX25" s="134">
        <f t="shared" si="13"/>
        <v>1</v>
      </c>
      <c r="AY25" s="134">
        <f t="shared" si="14"/>
        <v>0</v>
      </c>
      <c r="AZ25" s="134">
        <f t="shared" si="15"/>
        <v>1</v>
      </c>
      <c r="BA25" s="134">
        <f t="shared" si="16"/>
        <v>1</v>
      </c>
      <c r="BB25" s="134">
        <f t="shared" si="17"/>
        <v>0</v>
      </c>
      <c r="BC25" s="134">
        <f t="shared" si="18"/>
        <v>1</v>
      </c>
      <c r="BD25" s="134">
        <f t="shared" si="19"/>
        <v>1</v>
      </c>
      <c r="BE25" s="134">
        <f t="shared" si="20"/>
        <v>0</v>
      </c>
      <c r="BF25" s="134">
        <f t="shared" si="21"/>
        <v>1</v>
      </c>
      <c r="BG25" s="134">
        <f t="shared" si="22"/>
        <v>1</v>
      </c>
      <c r="BH25" s="134">
        <f t="shared" si="23"/>
        <v>1</v>
      </c>
      <c r="BI25" s="134">
        <f t="shared" si="24"/>
        <v>1</v>
      </c>
      <c r="BJ25" s="134">
        <f t="shared" si="25"/>
        <v>1</v>
      </c>
      <c r="BK25" s="134">
        <f t="shared" si="26"/>
        <v>0</v>
      </c>
      <c r="BL25" s="134">
        <f t="shared" si="27"/>
        <v>1</v>
      </c>
      <c r="BM25" s="134">
        <f t="shared" si="28"/>
        <v>1</v>
      </c>
      <c r="BN25" s="134">
        <f t="shared" si="29"/>
        <v>1</v>
      </c>
      <c r="BO25" s="134">
        <f t="shared" si="30"/>
        <v>1</v>
      </c>
      <c r="BP25" s="134">
        <f t="shared" si="31"/>
        <v>0</v>
      </c>
      <c r="BQ25" s="134">
        <f t="shared" si="32"/>
        <v>1</v>
      </c>
    </row>
    <row r="26" spans="1:69">
      <c r="A26" s="139">
        <v>18</v>
      </c>
      <c r="B26" s="140" t="s">
        <v>221</v>
      </c>
      <c r="C26" s="141" t="s">
        <v>204</v>
      </c>
      <c r="D26" s="78" t="s">
        <v>199</v>
      </c>
      <c r="E26" s="78" t="s">
        <v>196</v>
      </c>
      <c r="F26" s="78" t="s">
        <v>199</v>
      </c>
      <c r="G26" s="78" t="s">
        <v>197</v>
      </c>
      <c r="H26" s="78" t="s">
        <v>196</v>
      </c>
      <c r="I26" s="78" t="s">
        <v>198</v>
      </c>
      <c r="J26" s="78" t="s">
        <v>198</v>
      </c>
      <c r="K26" s="88" t="s">
        <v>198</v>
      </c>
      <c r="L26" s="88" t="s">
        <v>196</v>
      </c>
      <c r="M26" s="88" t="s">
        <v>198</v>
      </c>
      <c r="N26" s="88" t="s">
        <v>196</v>
      </c>
      <c r="O26" s="88" t="s">
        <v>196</v>
      </c>
      <c r="P26" s="88" t="s">
        <v>198</v>
      </c>
      <c r="Q26" s="88" t="s">
        <v>196</v>
      </c>
      <c r="R26" s="88" t="s">
        <v>196</v>
      </c>
      <c r="S26" s="88" t="s">
        <v>198</v>
      </c>
      <c r="T26" s="91" t="s">
        <v>199</v>
      </c>
      <c r="U26" s="91" t="s">
        <v>197</v>
      </c>
      <c r="V26" s="91" t="s">
        <v>198</v>
      </c>
      <c r="W26" s="91" t="s">
        <v>199</v>
      </c>
      <c r="X26" s="91" t="s">
        <v>198</v>
      </c>
      <c r="Y26" s="91" t="s">
        <v>197</v>
      </c>
      <c r="Z26" s="91" t="s">
        <v>198</v>
      </c>
      <c r="AA26" s="94" t="s">
        <v>199</v>
      </c>
      <c r="AB26" s="94" t="s">
        <v>199</v>
      </c>
      <c r="AC26" s="94" t="s">
        <v>198</v>
      </c>
      <c r="AD26" s="94" t="s">
        <v>197</v>
      </c>
      <c r="AE26" s="94" t="s">
        <v>196</v>
      </c>
      <c r="AF26" s="94" t="s">
        <v>196</v>
      </c>
      <c r="AG26" s="143" t="s">
        <v>198</v>
      </c>
      <c r="AH26" s="143" t="s">
        <v>196</v>
      </c>
      <c r="AI26" s="143" t="s">
        <v>198</v>
      </c>
      <c r="AJ26" s="143" t="s">
        <v>198</v>
      </c>
      <c r="AK26" s="134">
        <f t="shared" si="0"/>
        <v>1</v>
      </c>
      <c r="AL26" s="134">
        <f t="shared" si="1"/>
        <v>1</v>
      </c>
      <c r="AM26" s="134">
        <f t="shared" si="2"/>
        <v>1</v>
      </c>
      <c r="AN26" s="134">
        <f t="shared" si="3"/>
        <v>1</v>
      </c>
      <c r="AO26" s="134">
        <f t="shared" si="4"/>
        <v>1</v>
      </c>
      <c r="AP26" s="134">
        <f t="shared" si="5"/>
        <v>1</v>
      </c>
      <c r="AQ26" s="134">
        <f t="shared" si="6"/>
        <v>1</v>
      </c>
      <c r="AR26" s="134">
        <f t="shared" si="7"/>
        <v>1</v>
      </c>
      <c r="AS26" s="134">
        <f t="shared" si="8"/>
        <v>1</v>
      </c>
      <c r="AT26" s="134">
        <f t="shared" si="9"/>
        <v>1</v>
      </c>
      <c r="AU26" s="134">
        <f t="shared" si="10"/>
        <v>1</v>
      </c>
      <c r="AV26" s="134">
        <f t="shared" si="11"/>
        <v>1</v>
      </c>
      <c r="AW26" s="134">
        <f t="shared" si="12"/>
        <v>1</v>
      </c>
      <c r="AX26" s="134">
        <f t="shared" si="13"/>
        <v>1</v>
      </c>
      <c r="AY26" s="134">
        <f t="shared" si="14"/>
        <v>1</v>
      </c>
      <c r="AZ26" s="134">
        <f t="shared" si="15"/>
        <v>1</v>
      </c>
      <c r="BA26" s="134">
        <f t="shared" si="16"/>
        <v>0</v>
      </c>
      <c r="BB26" s="134">
        <f t="shared" si="17"/>
        <v>0</v>
      </c>
      <c r="BC26" s="134">
        <f t="shared" si="18"/>
        <v>0</v>
      </c>
      <c r="BD26" s="134">
        <f t="shared" si="19"/>
        <v>1</v>
      </c>
      <c r="BE26" s="134">
        <f t="shared" si="20"/>
        <v>1</v>
      </c>
      <c r="BF26" s="134">
        <f t="shared" si="21"/>
        <v>1</v>
      </c>
      <c r="BG26" s="134">
        <f t="shared" si="22"/>
        <v>1</v>
      </c>
      <c r="BH26" s="134">
        <f t="shared" si="23"/>
        <v>0</v>
      </c>
      <c r="BI26" s="134">
        <f t="shared" si="24"/>
        <v>0</v>
      </c>
      <c r="BJ26" s="134">
        <f t="shared" si="25"/>
        <v>0</v>
      </c>
      <c r="BK26" s="134">
        <f t="shared" si="26"/>
        <v>1</v>
      </c>
      <c r="BL26" s="134">
        <f t="shared" si="27"/>
        <v>1</v>
      </c>
      <c r="BM26" s="134">
        <f t="shared" si="28"/>
        <v>1</v>
      </c>
      <c r="BN26" s="134">
        <f t="shared" si="29"/>
        <v>1</v>
      </c>
      <c r="BO26" s="134">
        <f t="shared" si="30"/>
        <v>1</v>
      </c>
      <c r="BP26" s="134">
        <f t="shared" si="31"/>
        <v>1</v>
      </c>
      <c r="BQ26" s="134">
        <f t="shared" si="32"/>
        <v>1</v>
      </c>
    </row>
    <row r="27" spans="1:69">
      <c r="A27" s="139">
        <v>19</v>
      </c>
      <c r="B27" s="140" t="s">
        <v>222</v>
      </c>
      <c r="C27" s="141" t="s">
        <v>204</v>
      </c>
      <c r="D27" s="78" t="s">
        <v>199</v>
      </c>
      <c r="E27" s="78" t="s">
        <v>200</v>
      </c>
      <c r="F27" s="78" t="s">
        <v>196</v>
      </c>
      <c r="G27" s="78" t="s">
        <v>197</v>
      </c>
      <c r="H27" s="78" t="s">
        <v>199</v>
      </c>
      <c r="I27" s="78" t="s">
        <v>198</v>
      </c>
      <c r="J27" s="78" t="s">
        <v>198</v>
      </c>
      <c r="K27" s="88" t="s">
        <v>198</v>
      </c>
      <c r="L27" s="88" t="s">
        <v>196</v>
      </c>
      <c r="M27" s="88" t="s">
        <v>198</v>
      </c>
      <c r="N27" s="88" t="s">
        <v>196</v>
      </c>
      <c r="O27" s="88" t="s">
        <v>196</v>
      </c>
      <c r="P27" s="88" t="s">
        <v>198</v>
      </c>
      <c r="Q27" s="88" t="s">
        <v>199</v>
      </c>
      <c r="R27" s="88" t="s">
        <v>196</v>
      </c>
      <c r="S27" s="88" t="s">
        <v>198</v>
      </c>
      <c r="T27" s="91" t="s">
        <v>199</v>
      </c>
      <c r="U27" s="91" t="s">
        <v>199</v>
      </c>
      <c r="V27" s="91" t="s">
        <v>199</v>
      </c>
      <c r="W27" s="91" t="s">
        <v>197</v>
      </c>
      <c r="X27" s="91" t="s">
        <v>198</v>
      </c>
      <c r="Y27" s="91" t="s">
        <v>198</v>
      </c>
      <c r="Z27" s="91" t="s">
        <v>198</v>
      </c>
      <c r="AA27" s="94" t="s">
        <v>198</v>
      </c>
      <c r="AB27" s="94" t="s">
        <v>196</v>
      </c>
      <c r="AC27" s="94" t="s">
        <v>196</v>
      </c>
      <c r="AD27" s="94" t="s">
        <v>196</v>
      </c>
      <c r="AE27" s="94" t="s">
        <v>196</v>
      </c>
      <c r="AF27" s="94" t="s">
        <v>196</v>
      </c>
      <c r="AG27" s="143" t="s">
        <v>198</v>
      </c>
      <c r="AH27" s="143" t="s">
        <v>196</v>
      </c>
      <c r="AI27" s="143" t="s">
        <v>196</v>
      </c>
      <c r="AJ27" s="143" t="s">
        <v>198</v>
      </c>
      <c r="AK27" s="134">
        <f t="shared" si="0"/>
        <v>1</v>
      </c>
      <c r="AL27" s="134">
        <f t="shared" si="1"/>
        <v>0</v>
      </c>
      <c r="AM27" s="134">
        <f t="shared" si="2"/>
        <v>0</v>
      </c>
      <c r="AN27" s="134">
        <f t="shared" si="3"/>
        <v>1</v>
      </c>
      <c r="AO27" s="134">
        <f t="shared" si="4"/>
        <v>0</v>
      </c>
      <c r="AP27" s="134">
        <f t="shared" si="5"/>
        <v>1</v>
      </c>
      <c r="AQ27" s="134">
        <f t="shared" si="6"/>
        <v>1</v>
      </c>
      <c r="AR27" s="134">
        <f t="shared" si="7"/>
        <v>1</v>
      </c>
      <c r="AS27" s="134">
        <f t="shared" si="8"/>
        <v>1</v>
      </c>
      <c r="AT27" s="134">
        <f t="shared" si="9"/>
        <v>1</v>
      </c>
      <c r="AU27" s="134">
        <f t="shared" si="10"/>
        <v>1</v>
      </c>
      <c r="AV27" s="134">
        <f t="shared" si="11"/>
        <v>1</v>
      </c>
      <c r="AW27" s="134">
        <f t="shared" si="12"/>
        <v>1</v>
      </c>
      <c r="AX27" s="134">
        <f t="shared" si="13"/>
        <v>0</v>
      </c>
      <c r="AY27" s="134">
        <f t="shared" si="14"/>
        <v>1</v>
      </c>
      <c r="AZ27" s="134">
        <f t="shared" si="15"/>
        <v>1</v>
      </c>
      <c r="BA27" s="134">
        <f t="shared" si="16"/>
        <v>0</v>
      </c>
      <c r="BB27" s="134">
        <f t="shared" si="17"/>
        <v>0</v>
      </c>
      <c r="BC27" s="134">
        <f t="shared" si="18"/>
        <v>1</v>
      </c>
      <c r="BD27" s="134">
        <f t="shared" si="19"/>
        <v>0</v>
      </c>
      <c r="BE27" s="134">
        <f t="shared" si="20"/>
        <v>1</v>
      </c>
      <c r="BF27" s="134">
        <f t="shared" si="21"/>
        <v>0</v>
      </c>
      <c r="BG27" s="134">
        <f t="shared" si="22"/>
        <v>1</v>
      </c>
      <c r="BH27" s="134">
        <f t="shared" si="23"/>
        <v>0</v>
      </c>
      <c r="BI27" s="134">
        <f t="shared" si="24"/>
        <v>0</v>
      </c>
      <c r="BJ27" s="134">
        <f t="shared" si="25"/>
        <v>0</v>
      </c>
      <c r="BK27" s="134">
        <f t="shared" si="26"/>
        <v>0</v>
      </c>
      <c r="BL27" s="134">
        <f t="shared" si="27"/>
        <v>1</v>
      </c>
      <c r="BM27" s="134">
        <f t="shared" si="28"/>
        <v>1</v>
      </c>
      <c r="BN27" s="134">
        <f t="shared" si="29"/>
        <v>1</v>
      </c>
      <c r="BO27" s="134">
        <f t="shared" si="30"/>
        <v>1</v>
      </c>
      <c r="BP27" s="134">
        <f t="shared" si="31"/>
        <v>0</v>
      </c>
      <c r="BQ27" s="134">
        <f t="shared" si="32"/>
        <v>1</v>
      </c>
    </row>
    <row r="28" spans="1:69">
      <c r="A28" s="139">
        <v>20</v>
      </c>
      <c r="B28" s="140" t="s">
        <v>223</v>
      </c>
      <c r="C28" s="141" t="s">
        <v>204</v>
      </c>
      <c r="D28" s="78" t="s">
        <v>199</v>
      </c>
      <c r="E28" s="78" t="s">
        <v>196</v>
      </c>
      <c r="F28" s="78" t="s">
        <v>199</v>
      </c>
      <c r="G28" s="78" t="s">
        <v>197</v>
      </c>
      <c r="H28" s="78" t="s">
        <v>200</v>
      </c>
      <c r="I28" s="78" t="s">
        <v>196</v>
      </c>
      <c r="J28" s="78" t="s">
        <v>199</v>
      </c>
      <c r="K28" s="88" t="s">
        <v>198</v>
      </c>
      <c r="L28" s="88" t="s">
        <v>196</v>
      </c>
      <c r="M28" s="88" t="s">
        <v>198</v>
      </c>
      <c r="N28" s="88" t="s">
        <v>196</v>
      </c>
      <c r="O28" s="88" t="s">
        <v>196</v>
      </c>
      <c r="P28" s="88" t="s">
        <v>198</v>
      </c>
      <c r="Q28" s="88" t="s">
        <v>200</v>
      </c>
      <c r="R28" s="88" t="s">
        <v>198</v>
      </c>
      <c r="S28" s="88" t="s">
        <v>198</v>
      </c>
      <c r="T28" s="91" t="s">
        <v>196</v>
      </c>
      <c r="U28" s="91" t="s">
        <v>200</v>
      </c>
      <c r="V28" s="91" t="s">
        <v>200</v>
      </c>
      <c r="W28" s="91" t="s">
        <v>197</v>
      </c>
      <c r="X28" s="91" t="s">
        <v>200</v>
      </c>
      <c r="Y28" s="91" t="s">
        <v>197</v>
      </c>
      <c r="Z28" s="91" t="s">
        <v>196</v>
      </c>
      <c r="AA28" s="94" t="s">
        <v>196</v>
      </c>
      <c r="AB28" s="94" t="s">
        <v>198</v>
      </c>
      <c r="AC28" s="94" t="s">
        <v>200</v>
      </c>
      <c r="AD28" s="94" t="s">
        <v>200</v>
      </c>
      <c r="AE28" s="94" t="s">
        <v>196</v>
      </c>
      <c r="AF28" s="94" t="s">
        <v>196</v>
      </c>
      <c r="AG28" s="143" t="s">
        <v>198</v>
      </c>
      <c r="AH28" s="143" t="s">
        <v>196</v>
      </c>
      <c r="AI28" s="143" t="s">
        <v>196</v>
      </c>
      <c r="AJ28" s="143" t="s">
        <v>196</v>
      </c>
      <c r="AK28" s="134">
        <f t="shared" si="0"/>
        <v>1</v>
      </c>
      <c r="AL28" s="134">
        <f t="shared" si="1"/>
        <v>1</v>
      </c>
      <c r="AM28" s="134">
        <f t="shared" si="2"/>
        <v>1</v>
      </c>
      <c r="AN28" s="134">
        <f t="shared" si="3"/>
        <v>1</v>
      </c>
      <c r="AO28" s="134">
        <f t="shared" si="4"/>
        <v>0</v>
      </c>
      <c r="AP28" s="134">
        <f t="shared" si="5"/>
        <v>0</v>
      </c>
      <c r="AQ28" s="134">
        <f t="shared" si="6"/>
        <v>0</v>
      </c>
      <c r="AR28" s="134">
        <f t="shared" si="7"/>
        <v>1</v>
      </c>
      <c r="AS28" s="134">
        <f t="shared" si="8"/>
        <v>1</v>
      </c>
      <c r="AT28" s="134">
        <f t="shared" si="9"/>
        <v>1</v>
      </c>
      <c r="AU28" s="134">
        <f t="shared" si="10"/>
        <v>1</v>
      </c>
      <c r="AV28" s="134">
        <f t="shared" si="11"/>
        <v>1</v>
      </c>
      <c r="AW28" s="134">
        <f t="shared" si="12"/>
        <v>1</v>
      </c>
      <c r="AX28" s="134">
        <f t="shared" si="13"/>
        <v>0</v>
      </c>
      <c r="AY28" s="134">
        <f t="shared" si="14"/>
        <v>0</v>
      </c>
      <c r="AZ28" s="134">
        <f t="shared" si="15"/>
        <v>1</v>
      </c>
      <c r="BA28" s="134">
        <f t="shared" si="16"/>
        <v>0</v>
      </c>
      <c r="BB28" s="134">
        <f t="shared" si="17"/>
        <v>0</v>
      </c>
      <c r="BC28" s="134">
        <f t="shared" si="18"/>
        <v>0</v>
      </c>
      <c r="BD28" s="134">
        <f t="shared" si="19"/>
        <v>0</v>
      </c>
      <c r="BE28" s="134">
        <f t="shared" si="20"/>
        <v>0</v>
      </c>
      <c r="BF28" s="134">
        <f t="shared" si="21"/>
        <v>1</v>
      </c>
      <c r="BG28" s="134">
        <f t="shared" si="22"/>
        <v>0</v>
      </c>
      <c r="BH28" s="134">
        <f t="shared" si="23"/>
        <v>1</v>
      </c>
      <c r="BI28" s="134">
        <f t="shared" si="24"/>
        <v>1</v>
      </c>
      <c r="BJ28" s="134">
        <f t="shared" si="25"/>
        <v>0</v>
      </c>
      <c r="BK28" s="134">
        <f t="shared" si="26"/>
        <v>0</v>
      </c>
      <c r="BL28" s="134">
        <f t="shared" si="27"/>
        <v>1</v>
      </c>
      <c r="BM28" s="134">
        <f t="shared" si="28"/>
        <v>1</v>
      </c>
      <c r="BN28" s="134">
        <f t="shared" si="29"/>
        <v>1</v>
      </c>
      <c r="BO28" s="134">
        <f t="shared" si="30"/>
        <v>1</v>
      </c>
      <c r="BP28" s="134">
        <f t="shared" si="31"/>
        <v>0</v>
      </c>
      <c r="BQ28" s="134">
        <f t="shared" si="32"/>
        <v>0</v>
      </c>
    </row>
    <row r="29" spans="1:69">
      <c r="A29" s="139">
        <v>21</v>
      </c>
      <c r="B29" s="140" t="s">
        <v>224</v>
      </c>
      <c r="C29" s="141" t="s">
        <v>204</v>
      </c>
      <c r="D29" s="78" t="s">
        <v>199</v>
      </c>
      <c r="E29" s="78" t="s">
        <v>196</v>
      </c>
      <c r="F29" s="78" t="s">
        <v>199</v>
      </c>
      <c r="G29" s="78" t="s">
        <v>200</v>
      </c>
      <c r="H29" s="78" t="s">
        <v>196</v>
      </c>
      <c r="I29" s="78" t="s">
        <v>198</v>
      </c>
      <c r="J29" s="78" t="s">
        <v>198</v>
      </c>
      <c r="K29" s="88" t="s">
        <v>198</v>
      </c>
      <c r="L29" s="88" t="s">
        <v>196</v>
      </c>
      <c r="M29" s="88" t="s">
        <v>196</v>
      </c>
      <c r="N29" s="88" t="s">
        <v>196</v>
      </c>
      <c r="O29" s="88" t="s">
        <v>196</v>
      </c>
      <c r="P29" s="88" t="s">
        <v>198</v>
      </c>
      <c r="Q29" s="88" t="s">
        <v>196</v>
      </c>
      <c r="R29" s="88" t="s">
        <v>196</v>
      </c>
      <c r="S29" s="88" t="s">
        <v>198</v>
      </c>
      <c r="T29" s="91" t="s">
        <v>198</v>
      </c>
      <c r="U29" s="91" t="s">
        <v>198</v>
      </c>
      <c r="V29" s="91" t="s">
        <v>199</v>
      </c>
      <c r="W29" s="91" t="s">
        <v>199</v>
      </c>
      <c r="X29" s="91" t="s">
        <v>198</v>
      </c>
      <c r="Y29" s="91" t="s">
        <v>197</v>
      </c>
      <c r="Z29" s="91" t="s">
        <v>198</v>
      </c>
      <c r="AA29" s="94" t="s">
        <v>199</v>
      </c>
      <c r="AB29" s="94" t="s">
        <v>196</v>
      </c>
      <c r="AC29" s="94" t="s">
        <v>197</v>
      </c>
      <c r="AD29" s="94" t="s">
        <v>198</v>
      </c>
      <c r="AE29" s="94" t="s">
        <v>196</v>
      </c>
      <c r="AF29" s="94" t="s">
        <v>196</v>
      </c>
      <c r="AG29" s="143" t="s">
        <v>198</v>
      </c>
      <c r="AH29" s="143" t="s">
        <v>196</v>
      </c>
      <c r="AI29" s="143" t="s">
        <v>196</v>
      </c>
      <c r="AJ29" s="143" t="s">
        <v>198</v>
      </c>
      <c r="AK29" s="134">
        <f t="shared" si="0"/>
        <v>1</v>
      </c>
      <c r="AL29" s="134">
        <f t="shared" si="1"/>
        <v>1</v>
      </c>
      <c r="AM29" s="134">
        <f t="shared" si="2"/>
        <v>1</v>
      </c>
      <c r="AN29" s="134">
        <f t="shared" si="3"/>
        <v>0</v>
      </c>
      <c r="AO29" s="134">
        <f t="shared" si="4"/>
        <v>1</v>
      </c>
      <c r="AP29" s="134">
        <f t="shared" si="5"/>
        <v>1</v>
      </c>
      <c r="AQ29" s="134">
        <f t="shared" si="6"/>
        <v>1</v>
      </c>
      <c r="AR29" s="134">
        <f t="shared" si="7"/>
        <v>1</v>
      </c>
      <c r="AS29" s="134">
        <f t="shared" si="8"/>
        <v>1</v>
      </c>
      <c r="AT29" s="134">
        <f t="shared" si="9"/>
        <v>0</v>
      </c>
      <c r="AU29" s="134">
        <f t="shared" si="10"/>
        <v>1</v>
      </c>
      <c r="AV29" s="134">
        <f t="shared" si="11"/>
        <v>1</v>
      </c>
      <c r="AW29" s="134">
        <f t="shared" si="12"/>
        <v>1</v>
      </c>
      <c r="AX29" s="134">
        <f t="shared" si="13"/>
        <v>1</v>
      </c>
      <c r="AY29" s="134">
        <f t="shared" si="14"/>
        <v>1</v>
      </c>
      <c r="AZ29" s="134">
        <f t="shared" si="15"/>
        <v>1</v>
      </c>
      <c r="BA29" s="134">
        <f t="shared" si="16"/>
        <v>1</v>
      </c>
      <c r="BB29" s="134">
        <f t="shared" si="17"/>
        <v>1</v>
      </c>
      <c r="BC29" s="134">
        <f t="shared" si="18"/>
        <v>1</v>
      </c>
      <c r="BD29" s="134">
        <f t="shared" si="19"/>
        <v>1</v>
      </c>
      <c r="BE29" s="134">
        <f t="shared" si="20"/>
        <v>1</v>
      </c>
      <c r="BF29" s="134">
        <f t="shared" si="21"/>
        <v>1</v>
      </c>
      <c r="BG29" s="134">
        <f t="shared" si="22"/>
        <v>1</v>
      </c>
      <c r="BH29" s="134">
        <f t="shared" si="23"/>
        <v>0</v>
      </c>
      <c r="BI29" s="134">
        <f t="shared" si="24"/>
        <v>0</v>
      </c>
      <c r="BJ29" s="134">
        <f t="shared" si="25"/>
        <v>1</v>
      </c>
      <c r="BK29" s="134">
        <f t="shared" si="26"/>
        <v>0</v>
      </c>
      <c r="BL29" s="134">
        <f t="shared" si="27"/>
        <v>1</v>
      </c>
      <c r="BM29" s="134">
        <f t="shared" si="28"/>
        <v>1</v>
      </c>
      <c r="BN29" s="134">
        <f t="shared" si="29"/>
        <v>1</v>
      </c>
      <c r="BO29" s="134">
        <f t="shared" si="30"/>
        <v>1</v>
      </c>
      <c r="BP29" s="134">
        <f t="shared" si="31"/>
        <v>0</v>
      </c>
      <c r="BQ29" s="134">
        <f t="shared" si="32"/>
        <v>1</v>
      </c>
    </row>
    <row r="30" spans="1:69">
      <c r="A30" s="139">
        <v>22</v>
      </c>
      <c r="B30" s="140" t="s">
        <v>225</v>
      </c>
      <c r="C30" s="141" t="s">
        <v>226</v>
      </c>
      <c r="D30" s="78" t="s">
        <v>199</v>
      </c>
      <c r="E30" s="78" t="s">
        <v>196</v>
      </c>
      <c r="F30" s="78" t="s">
        <v>199</v>
      </c>
      <c r="G30" s="78" t="s">
        <v>198</v>
      </c>
      <c r="H30" s="78" t="s">
        <v>199</v>
      </c>
      <c r="I30" s="78"/>
      <c r="J30" s="78" t="s">
        <v>200</v>
      </c>
      <c r="K30" s="88" t="s">
        <v>198</v>
      </c>
      <c r="L30" s="88" t="s">
        <v>196</v>
      </c>
      <c r="M30" s="88" t="s">
        <v>198</v>
      </c>
      <c r="N30" s="88" t="s">
        <v>196</v>
      </c>
      <c r="O30" s="88" t="s">
        <v>196</v>
      </c>
      <c r="P30" s="88" t="s">
        <v>199</v>
      </c>
      <c r="Q30" s="88" t="s">
        <v>197</v>
      </c>
      <c r="R30" s="88" t="s">
        <v>199</v>
      </c>
      <c r="S30" s="88" t="s">
        <v>198</v>
      </c>
      <c r="T30" s="91" t="s">
        <v>198</v>
      </c>
      <c r="U30" s="91" t="s">
        <v>199</v>
      </c>
      <c r="V30" s="91" t="s">
        <v>199</v>
      </c>
      <c r="W30" s="91" t="s">
        <v>199</v>
      </c>
      <c r="X30" s="91" t="s">
        <v>198</v>
      </c>
      <c r="Y30" s="91" t="s">
        <v>197</v>
      </c>
      <c r="Z30" s="91" t="s">
        <v>198</v>
      </c>
      <c r="AA30" s="94"/>
      <c r="AB30" s="94"/>
      <c r="AC30" s="94" t="s">
        <v>197</v>
      </c>
      <c r="AD30" s="94" t="s">
        <v>200</v>
      </c>
      <c r="AE30" s="94" t="s">
        <v>196</v>
      </c>
      <c r="AF30" s="94" t="s">
        <v>196</v>
      </c>
      <c r="AG30" s="143" t="s">
        <v>198</v>
      </c>
      <c r="AH30" s="143" t="s">
        <v>196</v>
      </c>
      <c r="AI30" s="143" t="s">
        <v>198</v>
      </c>
      <c r="AJ30" s="143" t="s">
        <v>197</v>
      </c>
      <c r="AK30" s="134">
        <f t="shared" si="0"/>
        <v>1</v>
      </c>
      <c r="AL30" s="134">
        <f t="shared" si="1"/>
        <v>1</v>
      </c>
      <c r="AM30" s="134">
        <f t="shared" si="2"/>
        <v>1</v>
      </c>
      <c r="AN30" s="134">
        <f t="shared" si="3"/>
        <v>0</v>
      </c>
      <c r="AO30" s="134">
        <f t="shared" si="4"/>
        <v>0</v>
      </c>
      <c r="AP30" s="134">
        <f t="shared" si="5"/>
        <v>0</v>
      </c>
      <c r="AQ30" s="134">
        <f t="shared" si="6"/>
        <v>0</v>
      </c>
      <c r="AR30" s="134">
        <f t="shared" si="7"/>
        <v>1</v>
      </c>
      <c r="AS30" s="134">
        <f t="shared" si="8"/>
        <v>1</v>
      </c>
      <c r="AT30" s="134">
        <f t="shared" si="9"/>
        <v>1</v>
      </c>
      <c r="AU30" s="134">
        <f t="shared" si="10"/>
        <v>1</v>
      </c>
      <c r="AV30" s="134">
        <f t="shared" si="11"/>
        <v>1</v>
      </c>
      <c r="AW30" s="134">
        <f t="shared" si="12"/>
        <v>0</v>
      </c>
      <c r="AX30" s="134">
        <f t="shared" si="13"/>
        <v>0</v>
      </c>
      <c r="AY30" s="134">
        <f t="shared" si="14"/>
        <v>0</v>
      </c>
      <c r="AZ30" s="134">
        <f t="shared" si="15"/>
        <v>1</v>
      </c>
      <c r="BA30" s="134">
        <f t="shared" si="16"/>
        <v>1</v>
      </c>
      <c r="BB30" s="134">
        <f t="shared" si="17"/>
        <v>0</v>
      </c>
      <c r="BC30" s="134">
        <f t="shared" si="18"/>
        <v>1</v>
      </c>
      <c r="BD30" s="134">
        <f t="shared" si="19"/>
        <v>1</v>
      </c>
      <c r="BE30" s="134">
        <f t="shared" si="20"/>
        <v>1</v>
      </c>
      <c r="BF30" s="134">
        <f t="shared" si="21"/>
        <v>1</v>
      </c>
      <c r="BG30" s="134">
        <f t="shared" si="22"/>
        <v>1</v>
      </c>
      <c r="BH30" s="134">
        <f t="shared" si="23"/>
        <v>0</v>
      </c>
      <c r="BI30" s="134">
        <f t="shared" si="24"/>
        <v>0</v>
      </c>
      <c r="BJ30" s="134">
        <f t="shared" si="25"/>
        <v>1</v>
      </c>
      <c r="BK30" s="134">
        <f t="shared" si="26"/>
        <v>0</v>
      </c>
      <c r="BL30" s="134">
        <f t="shared" si="27"/>
        <v>1</v>
      </c>
      <c r="BM30" s="134">
        <f t="shared" si="28"/>
        <v>1</v>
      </c>
      <c r="BN30" s="134">
        <f t="shared" si="29"/>
        <v>1</v>
      </c>
      <c r="BO30" s="134">
        <f t="shared" si="30"/>
        <v>1</v>
      </c>
      <c r="BP30" s="134">
        <f t="shared" si="31"/>
        <v>1</v>
      </c>
      <c r="BQ30" s="134">
        <f t="shared" si="32"/>
        <v>0</v>
      </c>
    </row>
    <row r="31" spans="1:69">
      <c r="A31" s="139">
        <v>23</v>
      </c>
      <c r="B31" s="140" t="s">
        <v>227</v>
      </c>
      <c r="C31" s="141" t="s">
        <v>226</v>
      </c>
      <c r="D31" s="78" t="s">
        <v>196</v>
      </c>
      <c r="E31" s="78" t="s">
        <v>199</v>
      </c>
      <c r="F31" s="78" t="s">
        <v>199</v>
      </c>
      <c r="G31" s="78" t="s">
        <v>198</v>
      </c>
      <c r="H31" s="78" t="s">
        <v>196</v>
      </c>
      <c r="I31" s="78" t="s">
        <v>196</v>
      </c>
      <c r="J31" s="78" t="s">
        <v>196</v>
      </c>
      <c r="K31" s="88" t="s">
        <v>198</v>
      </c>
      <c r="L31" s="88" t="s">
        <v>196</v>
      </c>
      <c r="M31" s="88" t="s">
        <v>198</v>
      </c>
      <c r="N31" s="88" t="s">
        <v>196</v>
      </c>
      <c r="O31" s="88" t="s">
        <v>196</v>
      </c>
      <c r="P31" s="88" t="s">
        <v>198</v>
      </c>
      <c r="Q31" s="88" t="s">
        <v>196</v>
      </c>
      <c r="R31" s="88" t="s">
        <v>196</v>
      </c>
      <c r="S31" s="88" t="s">
        <v>198</v>
      </c>
      <c r="T31" s="91" t="s">
        <v>200</v>
      </c>
      <c r="U31" s="91" t="s">
        <v>198</v>
      </c>
      <c r="V31" s="91" t="s">
        <v>199</v>
      </c>
      <c r="W31" s="91" t="s">
        <v>199</v>
      </c>
      <c r="X31" s="91" t="s">
        <v>198</v>
      </c>
      <c r="Y31" s="91" t="s">
        <v>197</v>
      </c>
      <c r="Z31" s="91" t="s">
        <v>198</v>
      </c>
      <c r="AA31" s="94" t="s">
        <v>196</v>
      </c>
      <c r="AB31" s="94" t="s">
        <v>197</v>
      </c>
      <c r="AC31" s="94" t="s">
        <v>197</v>
      </c>
      <c r="AD31" s="94" t="s">
        <v>198</v>
      </c>
      <c r="AE31" s="94" t="s">
        <v>199</v>
      </c>
      <c r="AF31" s="94" t="s">
        <v>196</v>
      </c>
      <c r="AG31" s="143" t="s">
        <v>198</v>
      </c>
      <c r="AH31" s="143" t="s">
        <v>196</v>
      </c>
      <c r="AI31" s="143" t="s">
        <v>197</v>
      </c>
      <c r="AJ31" s="143" t="s">
        <v>199</v>
      </c>
      <c r="AK31" s="134">
        <f t="shared" si="0"/>
        <v>0</v>
      </c>
      <c r="AL31" s="134">
        <f t="shared" si="1"/>
        <v>0</v>
      </c>
      <c r="AM31" s="134">
        <f t="shared" si="2"/>
        <v>1</v>
      </c>
      <c r="AN31" s="134">
        <f t="shared" si="3"/>
        <v>0</v>
      </c>
      <c r="AO31" s="134">
        <f t="shared" si="4"/>
        <v>1</v>
      </c>
      <c r="AP31" s="134">
        <f t="shared" si="5"/>
        <v>0</v>
      </c>
      <c r="AQ31" s="134">
        <f t="shared" si="6"/>
        <v>0</v>
      </c>
      <c r="AR31" s="134">
        <f t="shared" si="7"/>
        <v>1</v>
      </c>
      <c r="AS31" s="134">
        <f t="shared" si="8"/>
        <v>1</v>
      </c>
      <c r="AT31" s="134">
        <f t="shared" si="9"/>
        <v>1</v>
      </c>
      <c r="AU31" s="134">
        <f t="shared" si="10"/>
        <v>1</v>
      </c>
      <c r="AV31" s="134">
        <f t="shared" si="11"/>
        <v>1</v>
      </c>
      <c r="AW31" s="134">
        <f t="shared" si="12"/>
        <v>1</v>
      </c>
      <c r="AX31" s="134">
        <f t="shared" si="13"/>
        <v>1</v>
      </c>
      <c r="AY31" s="134">
        <f t="shared" si="14"/>
        <v>1</v>
      </c>
      <c r="AZ31" s="134">
        <f t="shared" si="15"/>
        <v>1</v>
      </c>
      <c r="BA31" s="134">
        <f t="shared" si="16"/>
        <v>0</v>
      </c>
      <c r="BB31" s="134">
        <f t="shared" si="17"/>
        <v>1</v>
      </c>
      <c r="BC31" s="134">
        <f t="shared" si="18"/>
        <v>1</v>
      </c>
      <c r="BD31" s="134">
        <f t="shared" si="19"/>
        <v>1</v>
      </c>
      <c r="BE31" s="134">
        <f t="shared" si="20"/>
        <v>1</v>
      </c>
      <c r="BF31" s="134">
        <f t="shared" si="21"/>
        <v>1</v>
      </c>
      <c r="BG31" s="134">
        <f t="shared" si="22"/>
        <v>1</v>
      </c>
      <c r="BH31" s="134">
        <f t="shared" si="23"/>
        <v>1</v>
      </c>
      <c r="BI31" s="134">
        <f t="shared" si="24"/>
        <v>0</v>
      </c>
      <c r="BJ31" s="134">
        <f t="shared" si="25"/>
        <v>1</v>
      </c>
      <c r="BK31" s="134">
        <f t="shared" si="26"/>
        <v>0</v>
      </c>
      <c r="BL31" s="134">
        <f t="shared" si="27"/>
        <v>0</v>
      </c>
      <c r="BM31" s="134">
        <f t="shared" si="28"/>
        <v>1</v>
      </c>
      <c r="BN31" s="134">
        <f t="shared" si="29"/>
        <v>1</v>
      </c>
      <c r="BO31" s="134">
        <f t="shared" si="30"/>
        <v>1</v>
      </c>
      <c r="BP31" s="134">
        <f t="shared" si="31"/>
        <v>0</v>
      </c>
      <c r="BQ31" s="134">
        <f t="shared" si="32"/>
        <v>0</v>
      </c>
    </row>
    <row r="32" spans="1:69">
      <c r="A32" s="139">
        <v>24</v>
      </c>
      <c r="B32" s="140" t="s">
        <v>228</v>
      </c>
      <c r="C32" s="141" t="s">
        <v>226</v>
      </c>
      <c r="D32" s="78" t="s">
        <v>199</v>
      </c>
      <c r="E32" s="78" t="s">
        <v>196</v>
      </c>
      <c r="F32" s="78" t="s">
        <v>199</v>
      </c>
      <c r="G32" s="78" t="s">
        <v>197</v>
      </c>
      <c r="H32" s="78" t="s">
        <v>196</v>
      </c>
      <c r="I32" s="78" t="s">
        <v>198</v>
      </c>
      <c r="J32" s="78" t="s">
        <v>198</v>
      </c>
      <c r="K32" s="88" t="s">
        <v>198</v>
      </c>
      <c r="L32" s="88" t="s">
        <v>196</v>
      </c>
      <c r="M32" s="88" t="s">
        <v>198</v>
      </c>
      <c r="N32" s="88" t="s">
        <v>196</v>
      </c>
      <c r="O32" s="88" t="s">
        <v>196</v>
      </c>
      <c r="P32" s="88" t="s">
        <v>198</v>
      </c>
      <c r="Q32" s="88" t="s">
        <v>196</v>
      </c>
      <c r="R32" s="88" t="s">
        <v>196</v>
      </c>
      <c r="S32" s="88" t="s">
        <v>198</v>
      </c>
      <c r="T32" s="91" t="s">
        <v>198</v>
      </c>
      <c r="U32" s="91" t="s">
        <v>196</v>
      </c>
      <c r="V32" s="91" t="s">
        <v>199</v>
      </c>
      <c r="W32" s="91" t="s">
        <v>199</v>
      </c>
      <c r="X32" s="91" t="s">
        <v>196</v>
      </c>
      <c r="Y32" s="91" t="s">
        <v>197</v>
      </c>
      <c r="Z32" s="91" t="s">
        <v>198</v>
      </c>
      <c r="AA32" s="94" t="s">
        <v>197</v>
      </c>
      <c r="AB32" s="94" t="s">
        <v>198</v>
      </c>
      <c r="AC32" s="94" t="s">
        <v>197</v>
      </c>
      <c r="AD32" s="94" t="s">
        <v>200</v>
      </c>
      <c r="AE32" s="94" t="s">
        <v>196</v>
      </c>
      <c r="AF32" s="94" t="s">
        <v>196</v>
      </c>
      <c r="AG32" s="143" t="s">
        <v>198</v>
      </c>
      <c r="AH32" s="143" t="s">
        <v>196</v>
      </c>
      <c r="AI32" s="143" t="s">
        <v>196</v>
      </c>
      <c r="AJ32" s="143" t="s">
        <v>198</v>
      </c>
      <c r="AK32" s="134">
        <f t="shared" si="0"/>
        <v>1</v>
      </c>
      <c r="AL32" s="134">
        <f t="shared" si="1"/>
        <v>1</v>
      </c>
      <c r="AM32" s="134">
        <f t="shared" si="2"/>
        <v>1</v>
      </c>
      <c r="AN32" s="134">
        <f t="shared" si="3"/>
        <v>1</v>
      </c>
      <c r="AO32" s="134">
        <f t="shared" si="4"/>
        <v>1</v>
      </c>
      <c r="AP32" s="134">
        <f t="shared" si="5"/>
        <v>1</v>
      </c>
      <c r="AQ32" s="134">
        <f t="shared" si="6"/>
        <v>1</v>
      </c>
      <c r="AR32" s="134">
        <f t="shared" si="7"/>
        <v>1</v>
      </c>
      <c r="AS32" s="134">
        <f t="shared" si="8"/>
        <v>1</v>
      </c>
      <c r="AT32" s="134">
        <f t="shared" si="9"/>
        <v>1</v>
      </c>
      <c r="AU32" s="134">
        <f t="shared" si="10"/>
        <v>1</v>
      </c>
      <c r="AV32" s="134">
        <f t="shared" si="11"/>
        <v>1</v>
      </c>
      <c r="AW32" s="134">
        <f t="shared" si="12"/>
        <v>1</v>
      </c>
      <c r="AX32" s="134">
        <f t="shared" si="13"/>
        <v>1</v>
      </c>
      <c r="AY32" s="134">
        <f t="shared" si="14"/>
        <v>1</v>
      </c>
      <c r="AZ32" s="134">
        <f t="shared" si="15"/>
        <v>1</v>
      </c>
      <c r="BA32" s="134">
        <f t="shared" si="16"/>
        <v>1</v>
      </c>
      <c r="BB32" s="134">
        <f t="shared" si="17"/>
        <v>0</v>
      </c>
      <c r="BC32" s="134">
        <f t="shared" si="18"/>
        <v>1</v>
      </c>
      <c r="BD32" s="134">
        <f t="shared" si="19"/>
        <v>1</v>
      </c>
      <c r="BE32" s="134">
        <f t="shared" si="20"/>
        <v>0</v>
      </c>
      <c r="BF32" s="134">
        <f t="shared" si="21"/>
        <v>1</v>
      </c>
      <c r="BG32" s="134">
        <f t="shared" si="22"/>
        <v>1</v>
      </c>
      <c r="BH32" s="134">
        <f t="shared" si="23"/>
        <v>0</v>
      </c>
      <c r="BI32" s="134">
        <f t="shared" si="24"/>
        <v>1</v>
      </c>
      <c r="BJ32" s="134">
        <f t="shared" si="25"/>
        <v>1</v>
      </c>
      <c r="BK32" s="134">
        <f t="shared" si="26"/>
        <v>0</v>
      </c>
      <c r="BL32" s="134">
        <f t="shared" si="27"/>
        <v>1</v>
      </c>
      <c r="BM32" s="134">
        <f t="shared" si="28"/>
        <v>1</v>
      </c>
      <c r="BN32" s="134">
        <f t="shared" si="29"/>
        <v>1</v>
      </c>
      <c r="BO32" s="134">
        <f t="shared" si="30"/>
        <v>1</v>
      </c>
      <c r="BP32" s="134">
        <f t="shared" si="31"/>
        <v>0</v>
      </c>
      <c r="BQ32" s="134">
        <f t="shared" si="32"/>
        <v>1</v>
      </c>
    </row>
    <row r="33" spans="1:69">
      <c r="A33" s="139">
        <v>25</v>
      </c>
      <c r="B33" s="140" t="s">
        <v>229</v>
      </c>
      <c r="C33" s="141" t="s">
        <v>226</v>
      </c>
      <c r="D33" s="78" t="s">
        <v>199</v>
      </c>
      <c r="E33" s="78" t="s">
        <v>198</v>
      </c>
      <c r="F33" s="78" t="s">
        <v>196</v>
      </c>
      <c r="G33" s="78" t="s">
        <v>200</v>
      </c>
      <c r="H33" s="78" t="s">
        <v>197</v>
      </c>
      <c r="I33" s="78" t="s">
        <v>196</v>
      </c>
      <c r="J33" s="78" t="s">
        <v>198</v>
      </c>
      <c r="K33" s="88" t="s">
        <v>198</v>
      </c>
      <c r="L33" s="88" t="s">
        <v>196</v>
      </c>
      <c r="M33" s="88" t="s">
        <v>198</v>
      </c>
      <c r="N33" s="88" t="s">
        <v>196</v>
      </c>
      <c r="O33" s="88" t="s">
        <v>200</v>
      </c>
      <c r="P33" s="88" t="s">
        <v>198</v>
      </c>
      <c r="Q33" s="88" t="s">
        <v>196</v>
      </c>
      <c r="R33" s="88" t="s">
        <v>197</v>
      </c>
      <c r="S33" s="88" t="s">
        <v>198</v>
      </c>
      <c r="T33" s="91" t="s">
        <v>199</v>
      </c>
      <c r="U33" s="91" t="s">
        <v>199</v>
      </c>
      <c r="V33" s="91" t="s">
        <v>198</v>
      </c>
      <c r="W33" s="91" t="s">
        <v>199</v>
      </c>
      <c r="X33" s="91" t="s">
        <v>198</v>
      </c>
      <c r="Y33" s="91" t="s">
        <v>198</v>
      </c>
      <c r="Z33" s="91" t="s">
        <v>198</v>
      </c>
      <c r="AA33" s="94" t="s">
        <v>196</v>
      </c>
      <c r="AB33" s="94" t="s">
        <v>199</v>
      </c>
      <c r="AC33" s="94" t="s">
        <v>200</v>
      </c>
      <c r="AD33" s="94" t="s">
        <v>198</v>
      </c>
      <c r="AE33" s="94" t="s">
        <v>196</v>
      </c>
      <c r="AF33" s="94" t="s">
        <v>196</v>
      </c>
      <c r="AG33" s="143" t="s">
        <v>198</v>
      </c>
      <c r="AH33" s="143" t="s">
        <v>196</v>
      </c>
      <c r="AI33" s="143" t="s">
        <v>198</v>
      </c>
      <c r="AJ33" s="143" t="s">
        <v>198</v>
      </c>
      <c r="AK33" s="134">
        <f t="shared" si="0"/>
        <v>1</v>
      </c>
      <c r="AL33" s="134">
        <f t="shared" si="1"/>
        <v>0</v>
      </c>
      <c r="AM33" s="134">
        <f t="shared" si="2"/>
        <v>0</v>
      </c>
      <c r="AN33" s="134">
        <f t="shared" si="3"/>
        <v>0</v>
      </c>
      <c r="AO33" s="134">
        <f t="shared" si="4"/>
        <v>0</v>
      </c>
      <c r="AP33" s="134">
        <f t="shared" si="5"/>
        <v>0</v>
      </c>
      <c r="AQ33" s="134">
        <f t="shared" si="6"/>
        <v>1</v>
      </c>
      <c r="AR33" s="134">
        <f t="shared" si="7"/>
        <v>1</v>
      </c>
      <c r="AS33" s="134">
        <f t="shared" si="8"/>
        <v>1</v>
      </c>
      <c r="AT33" s="134">
        <f t="shared" si="9"/>
        <v>1</v>
      </c>
      <c r="AU33" s="134">
        <f t="shared" si="10"/>
        <v>1</v>
      </c>
      <c r="AV33" s="134">
        <f t="shared" si="11"/>
        <v>0</v>
      </c>
      <c r="AW33" s="134">
        <f t="shared" si="12"/>
        <v>1</v>
      </c>
      <c r="AX33" s="134">
        <f t="shared" si="13"/>
        <v>1</v>
      </c>
      <c r="AY33" s="134">
        <f t="shared" si="14"/>
        <v>0</v>
      </c>
      <c r="AZ33" s="134">
        <f t="shared" si="15"/>
        <v>1</v>
      </c>
      <c r="BA33" s="134">
        <f t="shared" si="16"/>
        <v>0</v>
      </c>
      <c r="BB33" s="134">
        <f t="shared" si="17"/>
        <v>0</v>
      </c>
      <c r="BC33" s="134">
        <f t="shared" si="18"/>
        <v>0</v>
      </c>
      <c r="BD33" s="134">
        <f t="shared" si="19"/>
        <v>1</v>
      </c>
      <c r="BE33" s="134">
        <f t="shared" si="20"/>
        <v>1</v>
      </c>
      <c r="BF33" s="134">
        <f t="shared" si="21"/>
        <v>0</v>
      </c>
      <c r="BG33" s="134">
        <f t="shared" si="22"/>
        <v>1</v>
      </c>
      <c r="BH33" s="134">
        <f t="shared" si="23"/>
        <v>1</v>
      </c>
      <c r="BI33" s="134">
        <f t="shared" si="24"/>
        <v>0</v>
      </c>
      <c r="BJ33" s="134">
        <f t="shared" si="25"/>
        <v>0</v>
      </c>
      <c r="BK33" s="134">
        <f t="shared" si="26"/>
        <v>0</v>
      </c>
      <c r="BL33" s="134">
        <f t="shared" si="27"/>
        <v>1</v>
      </c>
      <c r="BM33" s="134">
        <f t="shared" si="28"/>
        <v>1</v>
      </c>
      <c r="BN33" s="134">
        <f t="shared" si="29"/>
        <v>1</v>
      </c>
      <c r="BO33" s="134">
        <f t="shared" si="30"/>
        <v>1</v>
      </c>
      <c r="BP33" s="134">
        <f t="shared" si="31"/>
        <v>1</v>
      </c>
      <c r="BQ33" s="134">
        <f t="shared" si="32"/>
        <v>1</v>
      </c>
    </row>
    <row r="34" spans="1:69">
      <c r="A34" s="139">
        <v>26</v>
      </c>
      <c r="B34" s="140" t="s">
        <v>230</v>
      </c>
      <c r="C34" s="141" t="s">
        <v>226</v>
      </c>
      <c r="D34" s="78" t="s">
        <v>200</v>
      </c>
      <c r="E34" s="78" t="s">
        <v>196</v>
      </c>
      <c r="F34" s="78" t="s">
        <v>199</v>
      </c>
      <c r="G34" s="78" t="s">
        <v>199</v>
      </c>
      <c r="H34" s="78" t="s">
        <v>200</v>
      </c>
      <c r="I34" s="78" t="s">
        <v>196</v>
      </c>
      <c r="J34" s="78" t="s">
        <v>198</v>
      </c>
      <c r="K34" s="88" t="s">
        <v>198</v>
      </c>
      <c r="L34" s="88" t="s">
        <v>196</v>
      </c>
      <c r="M34" s="88" t="s">
        <v>198</v>
      </c>
      <c r="N34" s="88" t="s">
        <v>196</v>
      </c>
      <c r="O34" s="88" t="s">
        <v>196</v>
      </c>
      <c r="P34" s="88" t="s">
        <v>198</v>
      </c>
      <c r="Q34" s="88" t="s">
        <v>200</v>
      </c>
      <c r="R34" s="88" t="s">
        <v>199</v>
      </c>
      <c r="S34" s="88" t="s">
        <v>198</v>
      </c>
      <c r="T34" s="91" t="s">
        <v>196</v>
      </c>
      <c r="U34" s="91" t="s">
        <v>198</v>
      </c>
      <c r="V34" s="91" t="s">
        <v>200</v>
      </c>
      <c r="W34" s="91" t="s">
        <v>199</v>
      </c>
      <c r="X34" s="91" t="s">
        <v>198</v>
      </c>
      <c r="Y34" s="91" t="s">
        <v>200</v>
      </c>
      <c r="Z34" s="91" t="s">
        <v>198</v>
      </c>
      <c r="AA34" s="94" t="s">
        <v>199</v>
      </c>
      <c r="AB34" s="94" t="s">
        <v>198</v>
      </c>
      <c r="AC34" s="94" t="s">
        <v>197</v>
      </c>
      <c r="AD34" s="94" t="s">
        <v>198</v>
      </c>
      <c r="AE34" s="94" t="s">
        <v>198</v>
      </c>
      <c r="AF34" s="94" t="s">
        <v>196</v>
      </c>
      <c r="AG34" s="143" t="s">
        <v>198</v>
      </c>
      <c r="AH34" s="143" t="s">
        <v>196</v>
      </c>
      <c r="AI34" s="143" t="s">
        <v>199</v>
      </c>
      <c r="AJ34" s="143" t="s">
        <v>199</v>
      </c>
      <c r="AK34" s="134">
        <f t="shared" si="0"/>
        <v>0</v>
      </c>
      <c r="AL34" s="134">
        <f t="shared" si="1"/>
        <v>1</v>
      </c>
      <c r="AM34" s="134">
        <f t="shared" si="2"/>
        <v>1</v>
      </c>
      <c r="AN34" s="134">
        <f t="shared" si="3"/>
        <v>0</v>
      </c>
      <c r="AO34" s="134">
        <f t="shared" si="4"/>
        <v>0</v>
      </c>
      <c r="AP34" s="134">
        <f t="shared" si="5"/>
        <v>0</v>
      </c>
      <c r="AQ34" s="134">
        <f t="shared" si="6"/>
        <v>1</v>
      </c>
      <c r="AR34" s="134">
        <f t="shared" si="7"/>
        <v>1</v>
      </c>
      <c r="AS34" s="134">
        <f t="shared" si="8"/>
        <v>1</v>
      </c>
      <c r="AT34" s="134">
        <f t="shared" si="9"/>
        <v>1</v>
      </c>
      <c r="AU34" s="134">
        <f t="shared" si="10"/>
        <v>1</v>
      </c>
      <c r="AV34" s="134">
        <f t="shared" si="11"/>
        <v>1</v>
      </c>
      <c r="AW34" s="134">
        <f t="shared" si="12"/>
        <v>1</v>
      </c>
      <c r="AX34" s="134">
        <f t="shared" si="13"/>
        <v>0</v>
      </c>
      <c r="AY34" s="134">
        <f t="shared" si="14"/>
        <v>0</v>
      </c>
      <c r="AZ34" s="134">
        <f t="shared" si="15"/>
        <v>1</v>
      </c>
      <c r="BA34" s="134">
        <f t="shared" si="16"/>
        <v>0</v>
      </c>
      <c r="BB34" s="134">
        <f t="shared" si="17"/>
        <v>1</v>
      </c>
      <c r="BC34" s="134">
        <f t="shared" si="18"/>
        <v>0</v>
      </c>
      <c r="BD34" s="134">
        <f t="shared" si="19"/>
        <v>1</v>
      </c>
      <c r="BE34" s="134">
        <f t="shared" si="20"/>
        <v>1</v>
      </c>
      <c r="BF34" s="134">
        <f t="shared" si="21"/>
        <v>0</v>
      </c>
      <c r="BG34" s="134">
        <f t="shared" si="22"/>
        <v>1</v>
      </c>
      <c r="BH34" s="134">
        <f t="shared" si="23"/>
        <v>0</v>
      </c>
      <c r="BI34" s="134">
        <f t="shared" si="24"/>
        <v>1</v>
      </c>
      <c r="BJ34" s="134">
        <f t="shared" si="25"/>
        <v>1</v>
      </c>
      <c r="BK34" s="134">
        <f t="shared" si="26"/>
        <v>0</v>
      </c>
      <c r="BL34" s="134">
        <f t="shared" si="27"/>
        <v>0</v>
      </c>
      <c r="BM34" s="134">
        <f t="shared" si="28"/>
        <v>1</v>
      </c>
      <c r="BN34" s="134">
        <f t="shared" si="29"/>
        <v>1</v>
      </c>
      <c r="BO34" s="134">
        <f t="shared" si="30"/>
        <v>1</v>
      </c>
      <c r="BP34" s="134">
        <f t="shared" si="31"/>
        <v>0</v>
      </c>
      <c r="BQ34" s="134">
        <f t="shared" si="32"/>
        <v>0</v>
      </c>
    </row>
    <row r="35" spans="1:69">
      <c r="A35" s="139">
        <v>27</v>
      </c>
      <c r="B35" s="140" t="s">
        <v>231</v>
      </c>
      <c r="C35" s="141" t="s">
        <v>226</v>
      </c>
      <c r="D35" s="78" t="s">
        <v>199</v>
      </c>
      <c r="E35" s="78" t="s">
        <v>197</v>
      </c>
      <c r="F35" s="78" t="s">
        <v>199</v>
      </c>
      <c r="G35" s="78" t="s">
        <v>198</v>
      </c>
      <c r="H35" s="78" t="s">
        <v>200</v>
      </c>
      <c r="I35" s="78" t="s">
        <v>198</v>
      </c>
      <c r="J35" s="78" t="s">
        <v>197</v>
      </c>
      <c r="K35" s="88" t="s">
        <v>198</v>
      </c>
      <c r="L35" s="88" t="s">
        <v>196</v>
      </c>
      <c r="M35" s="88" t="s">
        <v>198</v>
      </c>
      <c r="N35" s="88" t="s">
        <v>196</v>
      </c>
      <c r="O35" s="88" t="s">
        <v>196</v>
      </c>
      <c r="P35" s="88" t="s">
        <v>198</v>
      </c>
      <c r="Q35" s="88" t="s">
        <v>196</v>
      </c>
      <c r="R35" s="88" t="s">
        <v>197</v>
      </c>
      <c r="S35" s="88" t="s">
        <v>198</v>
      </c>
      <c r="T35" s="91" t="s">
        <v>199</v>
      </c>
      <c r="U35" s="91" t="s">
        <v>198</v>
      </c>
      <c r="V35" s="91" t="s">
        <v>197</v>
      </c>
      <c r="W35" s="91" t="s">
        <v>200</v>
      </c>
      <c r="X35" s="91" t="s">
        <v>197</v>
      </c>
      <c r="Y35" s="91" t="s">
        <v>197</v>
      </c>
      <c r="Z35" s="91" t="s">
        <v>198</v>
      </c>
      <c r="AA35" s="94" t="s">
        <v>199</v>
      </c>
      <c r="AB35" s="94" t="s">
        <v>197</v>
      </c>
      <c r="AC35" s="94" t="s">
        <v>198</v>
      </c>
      <c r="AD35" s="94" t="s">
        <v>198</v>
      </c>
      <c r="AE35" s="94" t="s">
        <v>196</v>
      </c>
      <c r="AF35" s="94" t="s">
        <v>196</v>
      </c>
      <c r="AG35" s="143" t="s">
        <v>199</v>
      </c>
      <c r="AH35" s="143" t="s">
        <v>196</v>
      </c>
      <c r="AI35" s="143" t="s">
        <v>200</v>
      </c>
      <c r="AJ35" s="143" t="s">
        <v>196</v>
      </c>
      <c r="AK35" s="134">
        <f t="shared" si="0"/>
        <v>1</v>
      </c>
      <c r="AL35" s="134">
        <f t="shared" si="1"/>
        <v>0</v>
      </c>
      <c r="AM35" s="134">
        <f t="shared" si="2"/>
        <v>1</v>
      </c>
      <c r="AN35" s="134">
        <f t="shared" si="3"/>
        <v>0</v>
      </c>
      <c r="AO35" s="134">
        <f t="shared" si="4"/>
        <v>0</v>
      </c>
      <c r="AP35" s="134">
        <f t="shared" si="5"/>
        <v>1</v>
      </c>
      <c r="AQ35" s="134">
        <f t="shared" si="6"/>
        <v>0</v>
      </c>
      <c r="AR35" s="134">
        <f t="shared" si="7"/>
        <v>1</v>
      </c>
      <c r="AS35" s="134">
        <f t="shared" si="8"/>
        <v>1</v>
      </c>
      <c r="AT35" s="134">
        <f t="shared" si="9"/>
        <v>1</v>
      </c>
      <c r="AU35" s="134">
        <f t="shared" si="10"/>
        <v>1</v>
      </c>
      <c r="AV35" s="134">
        <f t="shared" si="11"/>
        <v>1</v>
      </c>
      <c r="AW35" s="134">
        <f t="shared" si="12"/>
        <v>1</v>
      </c>
      <c r="AX35" s="134">
        <f t="shared" si="13"/>
        <v>1</v>
      </c>
      <c r="AY35" s="134">
        <f t="shared" si="14"/>
        <v>0</v>
      </c>
      <c r="AZ35" s="134">
        <f t="shared" si="15"/>
        <v>1</v>
      </c>
      <c r="BA35" s="134">
        <f t="shared" si="16"/>
        <v>0</v>
      </c>
      <c r="BB35" s="134">
        <f t="shared" si="17"/>
        <v>1</v>
      </c>
      <c r="BC35" s="134">
        <f t="shared" si="18"/>
        <v>0</v>
      </c>
      <c r="BD35" s="134">
        <f t="shared" si="19"/>
        <v>0</v>
      </c>
      <c r="BE35" s="134">
        <f t="shared" si="20"/>
        <v>0</v>
      </c>
      <c r="BF35" s="134">
        <f t="shared" si="21"/>
        <v>1</v>
      </c>
      <c r="BG35" s="134">
        <f t="shared" si="22"/>
        <v>1</v>
      </c>
      <c r="BH35" s="134">
        <f t="shared" si="23"/>
        <v>0</v>
      </c>
      <c r="BI35" s="134">
        <f t="shared" si="24"/>
        <v>0</v>
      </c>
      <c r="BJ35" s="134">
        <f t="shared" si="25"/>
        <v>0</v>
      </c>
      <c r="BK35" s="134">
        <f t="shared" si="26"/>
        <v>0</v>
      </c>
      <c r="BL35" s="134">
        <f t="shared" si="27"/>
        <v>1</v>
      </c>
      <c r="BM35" s="134">
        <f t="shared" si="28"/>
        <v>1</v>
      </c>
      <c r="BN35" s="134">
        <f t="shared" si="29"/>
        <v>0</v>
      </c>
      <c r="BO35" s="134">
        <f t="shared" si="30"/>
        <v>1</v>
      </c>
      <c r="BP35" s="134">
        <f t="shared" si="31"/>
        <v>0</v>
      </c>
      <c r="BQ35" s="134">
        <f t="shared" si="32"/>
        <v>0</v>
      </c>
    </row>
    <row r="36" spans="1:69">
      <c r="A36" s="139">
        <v>28</v>
      </c>
      <c r="B36" s="140" t="s">
        <v>232</v>
      </c>
      <c r="C36" s="141" t="s">
        <v>226</v>
      </c>
      <c r="D36" s="78" t="s">
        <v>197</v>
      </c>
      <c r="E36" s="78" t="s">
        <v>197</v>
      </c>
      <c r="F36" s="78" t="s">
        <v>197</v>
      </c>
      <c r="G36" s="78" t="s">
        <v>197</v>
      </c>
      <c r="H36" s="78" t="s">
        <v>197</v>
      </c>
      <c r="I36" s="78" t="s">
        <v>197</v>
      </c>
      <c r="J36" s="78" t="s">
        <v>196</v>
      </c>
      <c r="K36" s="88" t="s">
        <v>198</v>
      </c>
      <c r="L36" s="88" t="s">
        <v>196</v>
      </c>
      <c r="M36" s="88" t="s">
        <v>198</v>
      </c>
      <c r="N36" s="88" t="s">
        <v>196</v>
      </c>
      <c r="O36" s="88" t="s">
        <v>198</v>
      </c>
      <c r="P36" s="88" t="s">
        <v>199</v>
      </c>
      <c r="Q36" s="88" t="s">
        <v>198</v>
      </c>
      <c r="R36" s="88" t="s">
        <v>199</v>
      </c>
      <c r="S36" s="88" t="s">
        <v>198</v>
      </c>
      <c r="T36" s="91" t="s">
        <v>199</v>
      </c>
      <c r="U36" s="91" t="s">
        <v>198</v>
      </c>
      <c r="V36" s="91" t="s">
        <v>196</v>
      </c>
      <c r="W36" s="91" t="s">
        <v>199</v>
      </c>
      <c r="X36" s="91" t="s">
        <v>198</v>
      </c>
      <c r="Y36" s="91" t="s">
        <v>197</v>
      </c>
      <c r="Z36" s="91" t="s">
        <v>197</v>
      </c>
      <c r="AA36" s="94" t="s">
        <v>199</v>
      </c>
      <c r="AB36" s="94" t="s">
        <v>198</v>
      </c>
      <c r="AC36" s="94" t="s">
        <v>199</v>
      </c>
      <c r="AD36" s="94" t="s">
        <v>198</v>
      </c>
      <c r="AE36" s="94" t="s">
        <v>196</v>
      </c>
      <c r="AF36" s="94" t="s">
        <v>196</v>
      </c>
      <c r="AG36" s="143" t="s">
        <v>198</v>
      </c>
      <c r="AH36" s="143" t="s">
        <v>196</v>
      </c>
      <c r="AI36" s="143" t="s">
        <v>197</v>
      </c>
      <c r="AJ36" s="143" t="s">
        <v>198</v>
      </c>
      <c r="AK36" s="134">
        <f t="shared" si="0"/>
        <v>0</v>
      </c>
      <c r="AL36" s="134">
        <f t="shared" si="1"/>
        <v>0</v>
      </c>
      <c r="AM36" s="134">
        <f t="shared" si="2"/>
        <v>0</v>
      </c>
      <c r="AN36" s="134">
        <f t="shared" si="3"/>
        <v>1</v>
      </c>
      <c r="AO36" s="134">
        <f t="shared" si="4"/>
        <v>0</v>
      </c>
      <c r="AP36" s="134">
        <f t="shared" si="5"/>
        <v>0</v>
      </c>
      <c r="AQ36" s="134">
        <f t="shared" si="6"/>
        <v>0</v>
      </c>
      <c r="AR36" s="134">
        <f t="shared" si="7"/>
        <v>1</v>
      </c>
      <c r="AS36" s="134">
        <f t="shared" si="8"/>
        <v>1</v>
      </c>
      <c r="AT36" s="134">
        <f t="shared" si="9"/>
        <v>1</v>
      </c>
      <c r="AU36" s="134">
        <f t="shared" si="10"/>
        <v>1</v>
      </c>
      <c r="AV36" s="134">
        <f t="shared" si="11"/>
        <v>0</v>
      </c>
      <c r="AW36" s="134">
        <f t="shared" si="12"/>
        <v>0</v>
      </c>
      <c r="AX36" s="134">
        <f t="shared" si="13"/>
        <v>0</v>
      </c>
      <c r="AY36" s="134">
        <f t="shared" si="14"/>
        <v>0</v>
      </c>
      <c r="AZ36" s="134">
        <f t="shared" si="15"/>
        <v>1</v>
      </c>
      <c r="BA36" s="134">
        <f t="shared" si="16"/>
        <v>0</v>
      </c>
      <c r="BB36" s="134">
        <f t="shared" si="17"/>
        <v>1</v>
      </c>
      <c r="BC36" s="134">
        <f t="shared" si="18"/>
        <v>0</v>
      </c>
      <c r="BD36" s="134">
        <f t="shared" si="19"/>
        <v>1</v>
      </c>
      <c r="BE36" s="134">
        <f t="shared" si="20"/>
        <v>1</v>
      </c>
      <c r="BF36" s="134">
        <f t="shared" si="21"/>
        <v>1</v>
      </c>
      <c r="BG36" s="134">
        <f t="shared" si="22"/>
        <v>0</v>
      </c>
      <c r="BH36" s="134">
        <f t="shared" si="23"/>
        <v>0</v>
      </c>
      <c r="BI36" s="134">
        <f t="shared" si="24"/>
        <v>1</v>
      </c>
      <c r="BJ36" s="134">
        <f t="shared" si="25"/>
        <v>0</v>
      </c>
      <c r="BK36" s="134">
        <f t="shared" si="26"/>
        <v>0</v>
      </c>
      <c r="BL36" s="134">
        <f t="shared" si="27"/>
        <v>1</v>
      </c>
      <c r="BM36" s="134">
        <f t="shared" si="28"/>
        <v>1</v>
      </c>
      <c r="BN36" s="134">
        <f t="shared" si="29"/>
        <v>1</v>
      </c>
      <c r="BO36" s="134">
        <f t="shared" si="30"/>
        <v>1</v>
      </c>
      <c r="BP36" s="134">
        <f t="shared" si="31"/>
        <v>0</v>
      </c>
      <c r="BQ36" s="134">
        <f t="shared" si="32"/>
        <v>1</v>
      </c>
    </row>
    <row r="37" spans="1:69">
      <c r="A37" s="139">
        <v>29</v>
      </c>
      <c r="B37" s="140" t="s">
        <v>233</v>
      </c>
      <c r="C37" s="141" t="s">
        <v>226</v>
      </c>
      <c r="D37" s="78" t="s">
        <v>199</v>
      </c>
      <c r="E37" s="78" t="s">
        <v>196</v>
      </c>
      <c r="F37" s="78" t="s">
        <v>199</v>
      </c>
      <c r="G37" s="78" t="s">
        <v>196</v>
      </c>
      <c r="H37" s="78" t="s">
        <v>200</v>
      </c>
      <c r="I37" s="78" t="s">
        <v>198</v>
      </c>
      <c r="J37" s="78" t="s">
        <v>199</v>
      </c>
      <c r="K37" s="88" t="s">
        <v>198</v>
      </c>
      <c r="L37" s="88" t="s">
        <v>196</v>
      </c>
      <c r="M37" s="88" t="s">
        <v>198</v>
      </c>
      <c r="N37" s="88" t="s">
        <v>196</v>
      </c>
      <c r="O37" s="88" t="s">
        <v>196</v>
      </c>
      <c r="P37" s="88" t="s">
        <v>198</v>
      </c>
      <c r="Q37" s="88" t="s">
        <v>196</v>
      </c>
      <c r="R37" s="88" t="s">
        <v>198</v>
      </c>
      <c r="S37" s="88" t="s">
        <v>198</v>
      </c>
      <c r="T37" s="91" t="s">
        <v>199</v>
      </c>
      <c r="U37" s="91" t="s">
        <v>197</v>
      </c>
      <c r="V37" s="91" t="s">
        <v>198</v>
      </c>
      <c r="W37" s="91" t="s">
        <v>199</v>
      </c>
      <c r="X37" s="91" t="s">
        <v>196</v>
      </c>
      <c r="Y37" s="91" t="s">
        <v>197</v>
      </c>
      <c r="Z37" s="91" t="s">
        <v>198</v>
      </c>
      <c r="AA37" s="94" t="s">
        <v>198</v>
      </c>
      <c r="AB37" s="94" t="s">
        <v>196</v>
      </c>
      <c r="AC37" s="94" t="s">
        <v>200</v>
      </c>
      <c r="AD37" s="94" t="s">
        <v>197</v>
      </c>
      <c r="AE37" s="94" t="s">
        <v>196</v>
      </c>
      <c r="AF37" s="94" t="s">
        <v>196</v>
      </c>
      <c r="AG37" s="143" t="s">
        <v>198</v>
      </c>
      <c r="AH37" s="143" t="s">
        <v>196</v>
      </c>
      <c r="AI37" s="143" t="s">
        <v>200</v>
      </c>
      <c r="AJ37" s="143" t="s">
        <v>198</v>
      </c>
      <c r="AK37" s="134">
        <f t="shared" si="0"/>
        <v>1</v>
      </c>
      <c r="AL37" s="134">
        <f t="shared" si="1"/>
        <v>1</v>
      </c>
      <c r="AM37" s="134">
        <f t="shared" si="2"/>
        <v>1</v>
      </c>
      <c r="AN37" s="134">
        <f t="shared" si="3"/>
        <v>0</v>
      </c>
      <c r="AO37" s="134">
        <f t="shared" si="4"/>
        <v>0</v>
      </c>
      <c r="AP37" s="134">
        <f t="shared" si="5"/>
        <v>1</v>
      </c>
      <c r="AQ37" s="134">
        <f t="shared" si="6"/>
        <v>0</v>
      </c>
      <c r="AR37" s="134">
        <f t="shared" si="7"/>
        <v>1</v>
      </c>
      <c r="AS37" s="134">
        <f t="shared" si="8"/>
        <v>1</v>
      </c>
      <c r="AT37" s="134">
        <f t="shared" si="9"/>
        <v>1</v>
      </c>
      <c r="AU37" s="134">
        <f t="shared" si="10"/>
        <v>1</v>
      </c>
      <c r="AV37" s="134">
        <f t="shared" si="11"/>
        <v>1</v>
      </c>
      <c r="AW37" s="134">
        <f t="shared" si="12"/>
        <v>1</v>
      </c>
      <c r="AX37" s="134">
        <f t="shared" si="13"/>
        <v>1</v>
      </c>
      <c r="AY37" s="134">
        <f t="shared" si="14"/>
        <v>0</v>
      </c>
      <c r="AZ37" s="134">
        <f t="shared" si="15"/>
        <v>1</v>
      </c>
      <c r="BA37" s="134">
        <f t="shared" si="16"/>
        <v>0</v>
      </c>
      <c r="BB37" s="134">
        <f t="shared" si="17"/>
        <v>0</v>
      </c>
      <c r="BC37" s="134">
        <f t="shared" si="18"/>
        <v>0</v>
      </c>
      <c r="BD37" s="134">
        <f t="shared" si="19"/>
        <v>1</v>
      </c>
      <c r="BE37" s="134">
        <f t="shared" si="20"/>
        <v>0</v>
      </c>
      <c r="BF37" s="134">
        <f t="shared" si="21"/>
        <v>1</v>
      </c>
      <c r="BG37" s="134">
        <f t="shared" si="22"/>
        <v>1</v>
      </c>
      <c r="BH37" s="134">
        <f t="shared" si="23"/>
        <v>0</v>
      </c>
      <c r="BI37" s="134">
        <f t="shared" si="24"/>
        <v>0</v>
      </c>
      <c r="BJ37" s="134">
        <f t="shared" si="25"/>
        <v>0</v>
      </c>
      <c r="BK37" s="134">
        <f t="shared" si="26"/>
        <v>1</v>
      </c>
      <c r="BL37" s="134">
        <f t="shared" si="27"/>
        <v>1</v>
      </c>
      <c r="BM37" s="134">
        <f t="shared" si="28"/>
        <v>1</v>
      </c>
      <c r="BN37" s="134">
        <f t="shared" si="29"/>
        <v>1</v>
      </c>
      <c r="BO37" s="134">
        <f t="shared" si="30"/>
        <v>1</v>
      </c>
      <c r="BP37" s="134">
        <f t="shared" si="31"/>
        <v>0</v>
      </c>
      <c r="BQ37" s="134">
        <f t="shared" si="32"/>
        <v>1</v>
      </c>
    </row>
    <row r="38" spans="1:69">
      <c r="A38" s="139">
        <v>30</v>
      </c>
      <c r="B38" s="140" t="s">
        <v>234</v>
      </c>
      <c r="C38" s="141" t="s">
        <v>226</v>
      </c>
      <c r="D38" s="78" t="s">
        <v>197</v>
      </c>
      <c r="E38" s="78" t="s">
        <v>196</v>
      </c>
      <c r="F38" s="78" t="s">
        <v>199</v>
      </c>
      <c r="G38" s="78" t="s">
        <v>196</v>
      </c>
      <c r="H38" s="78" t="s">
        <v>199</v>
      </c>
      <c r="I38" s="78" t="s">
        <v>196</v>
      </c>
      <c r="J38" s="78" t="s">
        <v>198</v>
      </c>
      <c r="K38" s="88" t="s">
        <v>198</v>
      </c>
      <c r="L38" s="88" t="s">
        <v>196</v>
      </c>
      <c r="M38" s="88" t="s">
        <v>198</v>
      </c>
      <c r="N38" s="88" t="s">
        <v>196</v>
      </c>
      <c r="O38" s="88" t="s">
        <v>196</v>
      </c>
      <c r="P38" s="88" t="s">
        <v>198</v>
      </c>
      <c r="Q38" s="88" t="s">
        <v>200</v>
      </c>
      <c r="R38" s="88" t="s">
        <v>196</v>
      </c>
      <c r="S38" s="88" t="s">
        <v>198</v>
      </c>
      <c r="T38" s="91" t="s">
        <v>197</v>
      </c>
      <c r="U38" s="91" t="s">
        <v>198</v>
      </c>
      <c r="V38" s="91" t="s">
        <v>198</v>
      </c>
      <c r="W38" s="91" t="s">
        <v>199</v>
      </c>
      <c r="X38" s="91" t="s">
        <v>198</v>
      </c>
      <c r="Y38" s="91" t="s">
        <v>200</v>
      </c>
      <c r="Z38" s="91" t="s">
        <v>198</v>
      </c>
      <c r="AA38" s="94" t="s">
        <v>196</v>
      </c>
      <c r="AB38" s="94" t="s">
        <v>199</v>
      </c>
      <c r="AC38" s="94" t="s">
        <v>197</v>
      </c>
      <c r="AD38" s="94" t="s">
        <v>200</v>
      </c>
      <c r="AE38" s="94" t="s">
        <v>196</v>
      </c>
      <c r="AF38" s="94" t="s">
        <v>198</v>
      </c>
      <c r="AG38" s="143" t="s">
        <v>198</v>
      </c>
      <c r="AH38" s="143" t="s">
        <v>199</v>
      </c>
      <c r="AI38" s="143" t="s">
        <v>199</v>
      </c>
      <c r="AJ38" s="143" t="s">
        <v>198</v>
      </c>
      <c r="AK38" s="134">
        <f t="shared" si="0"/>
        <v>0</v>
      </c>
      <c r="AL38" s="134">
        <f t="shared" si="1"/>
        <v>1</v>
      </c>
      <c r="AM38" s="134">
        <f t="shared" si="2"/>
        <v>1</v>
      </c>
      <c r="AN38" s="134">
        <f t="shared" si="3"/>
        <v>0</v>
      </c>
      <c r="AO38" s="134">
        <f t="shared" si="4"/>
        <v>0</v>
      </c>
      <c r="AP38" s="134">
        <f t="shared" si="5"/>
        <v>0</v>
      </c>
      <c r="AQ38" s="134">
        <f t="shared" si="6"/>
        <v>1</v>
      </c>
      <c r="AR38" s="134">
        <f t="shared" si="7"/>
        <v>1</v>
      </c>
      <c r="AS38" s="134">
        <f t="shared" si="8"/>
        <v>1</v>
      </c>
      <c r="AT38" s="134">
        <f t="shared" si="9"/>
        <v>1</v>
      </c>
      <c r="AU38" s="134">
        <f t="shared" si="10"/>
        <v>1</v>
      </c>
      <c r="AV38" s="134">
        <f t="shared" si="11"/>
        <v>1</v>
      </c>
      <c r="AW38" s="134">
        <f t="shared" si="12"/>
        <v>1</v>
      </c>
      <c r="AX38" s="134">
        <f t="shared" si="13"/>
        <v>0</v>
      </c>
      <c r="AY38" s="134">
        <f t="shared" si="14"/>
        <v>1</v>
      </c>
      <c r="AZ38" s="134">
        <f t="shared" si="15"/>
        <v>1</v>
      </c>
      <c r="BA38" s="134">
        <f t="shared" si="16"/>
        <v>0</v>
      </c>
      <c r="BB38" s="134">
        <f t="shared" si="17"/>
        <v>1</v>
      </c>
      <c r="BC38" s="134">
        <f t="shared" si="18"/>
        <v>0</v>
      </c>
      <c r="BD38" s="134">
        <f t="shared" si="19"/>
        <v>1</v>
      </c>
      <c r="BE38" s="134">
        <f t="shared" si="20"/>
        <v>1</v>
      </c>
      <c r="BF38" s="134">
        <f t="shared" si="21"/>
        <v>0</v>
      </c>
      <c r="BG38" s="134">
        <f t="shared" si="22"/>
        <v>1</v>
      </c>
      <c r="BH38" s="134">
        <f t="shared" si="23"/>
        <v>1</v>
      </c>
      <c r="BI38" s="134">
        <f t="shared" si="24"/>
        <v>0</v>
      </c>
      <c r="BJ38" s="134">
        <f t="shared" si="25"/>
        <v>1</v>
      </c>
      <c r="BK38" s="134">
        <f t="shared" si="26"/>
        <v>0</v>
      </c>
      <c r="BL38" s="134">
        <f t="shared" si="27"/>
        <v>1</v>
      </c>
      <c r="BM38" s="134">
        <f t="shared" si="28"/>
        <v>0</v>
      </c>
      <c r="BN38" s="134">
        <f t="shared" si="29"/>
        <v>1</v>
      </c>
      <c r="BO38" s="134">
        <f t="shared" si="30"/>
        <v>0</v>
      </c>
      <c r="BP38" s="134">
        <f t="shared" si="31"/>
        <v>0</v>
      </c>
      <c r="BQ38" s="134">
        <f t="shared" si="32"/>
        <v>1</v>
      </c>
    </row>
    <row r="39" spans="1:69">
      <c r="A39" s="139">
        <v>31</v>
      </c>
      <c r="B39" s="140" t="s">
        <v>235</v>
      </c>
      <c r="C39" s="141" t="s">
        <v>226</v>
      </c>
      <c r="D39" s="78" t="s">
        <v>196</v>
      </c>
      <c r="E39" s="78" t="s">
        <v>196</v>
      </c>
      <c r="F39" s="78" t="s">
        <v>198</v>
      </c>
      <c r="G39" s="78" t="s">
        <v>196</v>
      </c>
      <c r="H39" s="78" t="s">
        <v>199</v>
      </c>
      <c r="I39" s="78" t="s">
        <v>198</v>
      </c>
      <c r="J39" s="78" t="s">
        <v>196</v>
      </c>
      <c r="K39" s="88" t="s">
        <v>198</v>
      </c>
      <c r="L39" s="88" t="s">
        <v>196</v>
      </c>
      <c r="M39" s="88" t="s">
        <v>198</v>
      </c>
      <c r="N39" s="88" t="s">
        <v>196</v>
      </c>
      <c r="O39" s="88" t="s">
        <v>196</v>
      </c>
      <c r="P39" s="88" t="s">
        <v>198</v>
      </c>
      <c r="Q39" s="88" t="s">
        <v>196</v>
      </c>
      <c r="R39" s="88" t="s">
        <v>196</v>
      </c>
      <c r="S39" s="88" t="s">
        <v>198</v>
      </c>
      <c r="T39" s="91" t="s">
        <v>198</v>
      </c>
      <c r="U39" s="91" t="s">
        <v>199</v>
      </c>
      <c r="V39" s="91" t="s">
        <v>199</v>
      </c>
      <c r="W39" s="91" t="s">
        <v>199</v>
      </c>
      <c r="X39" s="91" t="s">
        <v>196</v>
      </c>
      <c r="Y39" s="91" t="s">
        <v>198</v>
      </c>
      <c r="Z39" s="91" t="s">
        <v>198</v>
      </c>
      <c r="AA39" s="94" t="s">
        <v>196</v>
      </c>
      <c r="AB39" s="94" t="s">
        <v>198</v>
      </c>
      <c r="AC39" s="94" t="s">
        <v>198</v>
      </c>
      <c r="AD39" s="94" t="s">
        <v>199</v>
      </c>
      <c r="AE39" s="94" t="s">
        <v>197</v>
      </c>
      <c r="AF39" s="94" t="s">
        <v>196</v>
      </c>
      <c r="AG39" s="143" t="s">
        <v>199</v>
      </c>
      <c r="AH39" s="143" t="s">
        <v>196</v>
      </c>
      <c r="AI39" s="143" t="s">
        <v>198</v>
      </c>
      <c r="AJ39" s="143" t="s">
        <v>198</v>
      </c>
      <c r="AK39" s="134">
        <f t="shared" si="0"/>
        <v>0</v>
      </c>
      <c r="AL39" s="134">
        <f t="shared" si="1"/>
        <v>1</v>
      </c>
      <c r="AM39" s="134">
        <f t="shared" si="2"/>
        <v>0</v>
      </c>
      <c r="AN39" s="134">
        <f t="shared" si="3"/>
        <v>0</v>
      </c>
      <c r="AO39" s="134">
        <f t="shared" si="4"/>
        <v>0</v>
      </c>
      <c r="AP39" s="134">
        <f t="shared" si="5"/>
        <v>1</v>
      </c>
      <c r="AQ39" s="134">
        <f t="shared" si="6"/>
        <v>0</v>
      </c>
      <c r="AR39" s="134">
        <f t="shared" si="7"/>
        <v>1</v>
      </c>
      <c r="AS39" s="134">
        <f t="shared" si="8"/>
        <v>1</v>
      </c>
      <c r="AT39" s="134">
        <f t="shared" si="9"/>
        <v>1</v>
      </c>
      <c r="AU39" s="134">
        <f t="shared" si="10"/>
        <v>1</v>
      </c>
      <c r="AV39" s="134">
        <f t="shared" si="11"/>
        <v>1</v>
      </c>
      <c r="AW39" s="134">
        <f t="shared" si="12"/>
        <v>1</v>
      </c>
      <c r="AX39" s="134">
        <f t="shared" si="13"/>
        <v>1</v>
      </c>
      <c r="AY39" s="134">
        <f t="shared" si="14"/>
        <v>1</v>
      </c>
      <c r="AZ39" s="134">
        <f t="shared" si="15"/>
        <v>1</v>
      </c>
      <c r="BA39" s="134">
        <f t="shared" si="16"/>
        <v>1</v>
      </c>
      <c r="BB39" s="134">
        <f t="shared" si="17"/>
        <v>0</v>
      </c>
      <c r="BC39" s="134">
        <f t="shared" si="18"/>
        <v>1</v>
      </c>
      <c r="BD39" s="134">
        <f t="shared" si="19"/>
        <v>1</v>
      </c>
      <c r="BE39" s="134">
        <f t="shared" si="20"/>
        <v>0</v>
      </c>
      <c r="BF39" s="134">
        <f t="shared" si="21"/>
        <v>0</v>
      </c>
      <c r="BG39" s="134">
        <f t="shared" si="22"/>
        <v>1</v>
      </c>
      <c r="BH39" s="134">
        <f t="shared" si="23"/>
        <v>1</v>
      </c>
      <c r="BI39" s="134">
        <f t="shared" si="24"/>
        <v>1</v>
      </c>
      <c r="BJ39" s="134">
        <f t="shared" si="25"/>
        <v>0</v>
      </c>
      <c r="BK39" s="134">
        <f t="shared" si="26"/>
        <v>0</v>
      </c>
      <c r="BL39" s="134">
        <f t="shared" si="27"/>
        <v>0</v>
      </c>
      <c r="BM39" s="134">
        <f t="shared" si="28"/>
        <v>1</v>
      </c>
      <c r="BN39" s="134">
        <f t="shared" si="29"/>
        <v>0</v>
      </c>
      <c r="BO39" s="134">
        <f t="shared" si="30"/>
        <v>1</v>
      </c>
      <c r="BP39" s="134">
        <f t="shared" si="31"/>
        <v>1</v>
      </c>
      <c r="BQ39" s="134">
        <f t="shared" si="32"/>
        <v>1</v>
      </c>
    </row>
    <row r="40" spans="1:69">
      <c r="A40" s="139">
        <v>32</v>
      </c>
      <c r="B40" s="140" t="s">
        <v>236</v>
      </c>
      <c r="C40" s="141" t="s">
        <v>226</v>
      </c>
      <c r="D40" s="78" t="s">
        <v>199</v>
      </c>
      <c r="E40" s="78" t="s">
        <v>196</v>
      </c>
      <c r="F40" s="78" t="s">
        <v>199</v>
      </c>
      <c r="G40" s="78" t="s">
        <v>198</v>
      </c>
      <c r="H40" s="78" t="s">
        <v>199</v>
      </c>
      <c r="I40" s="78" t="s">
        <v>198</v>
      </c>
      <c r="J40" s="78" t="s">
        <v>198</v>
      </c>
      <c r="K40" s="88" t="s">
        <v>198</v>
      </c>
      <c r="L40" s="88" t="s">
        <v>196</v>
      </c>
      <c r="M40" s="88" t="s">
        <v>198</v>
      </c>
      <c r="N40" s="88" t="s">
        <v>196</v>
      </c>
      <c r="O40" s="88" t="s">
        <v>196</v>
      </c>
      <c r="P40" s="88" t="s">
        <v>198</v>
      </c>
      <c r="Q40" s="88" t="s">
        <v>196</v>
      </c>
      <c r="R40" s="88" t="s">
        <v>196</v>
      </c>
      <c r="S40" s="88" t="s">
        <v>198</v>
      </c>
      <c r="T40" s="91" t="s">
        <v>198</v>
      </c>
      <c r="U40" s="91" t="s">
        <v>197</v>
      </c>
      <c r="V40" s="91" t="s">
        <v>199</v>
      </c>
      <c r="W40" s="91" t="s">
        <v>199</v>
      </c>
      <c r="X40" s="91" t="s">
        <v>198</v>
      </c>
      <c r="Y40" s="91" t="s">
        <v>197</v>
      </c>
      <c r="Z40" s="91" t="s">
        <v>198</v>
      </c>
      <c r="AA40" s="94" t="s">
        <v>196</v>
      </c>
      <c r="AB40" s="94" t="s">
        <v>198</v>
      </c>
      <c r="AC40" s="94" t="s">
        <v>197</v>
      </c>
      <c r="AD40" s="94" t="s">
        <v>200</v>
      </c>
      <c r="AE40" s="94" t="s">
        <v>196</v>
      </c>
      <c r="AF40" s="94" t="s">
        <v>196</v>
      </c>
      <c r="AG40" s="143" t="s">
        <v>198</v>
      </c>
      <c r="AH40" s="143" t="s">
        <v>196</v>
      </c>
      <c r="AI40" s="143" t="s">
        <v>198</v>
      </c>
      <c r="AJ40" s="143" t="s">
        <v>198</v>
      </c>
      <c r="AK40" s="134">
        <f t="shared" si="0"/>
        <v>1</v>
      </c>
      <c r="AL40" s="134">
        <f t="shared" si="1"/>
        <v>1</v>
      </c>
      <c r="AM40" s="134">
        <f t="shared" si="2"/>
        <v>1</v>
      </c>
      <c r="AN40" s="134">
        <f t="shared" si="3"/>
        <v>0</v>
      </c>
      <c r="AO40" s="134">
        <f t="shared" si="4"/>
        <v>0</v>
      </c>
      <c r="AP40" s="134">
        <f t="shared" si="5"/>
        <v>1</v>
      </c>
      <c r="AQ40" s="134">
        <f t="shared" si="6"/>
        <v>1</v>
      </c>
      <c r="AR40" s="134">
        <f t="shared" si="7"/>
        <v>1</v>
      </c>
      <c r="AS40" s="134">
        <f t="shared" si="8"/>
        <v>1</v>
      </c>
      <c r="AT40" s="134">
        <f t="shared" si="9"/>
        <v>1</v>
      </c>
      <c r="AU40" s="134">
        <f t="shared" si="10"/>
        <v>1</v>
      </c>
      <c r="AV40" s="134">
        <f t="shared" si="11"/>
        <v>1</v>
      </c>
      <c r="AW40" s="134">
        <f t="shared" si="12"/>
        <v>1</v>
      </c>
      <c r="AX40" s="134">
        <f t="shared" si="13"/>
        <v>1</v>
      </c>
      <c r="AY40" s="134">
        <f t="shared" si="14"/>
        <v>1</v>
      </c>
      <c r="AZ40" s="134">
        <f t="shared" si="15"/>
        <v>1</v>
      </c>
      <c r="BA40" s="134">
        <f t="shared" si="16"/>
        <v>1</v>
      </c>
      <c r="BB40" s="134">
        <f t="shared" si="17"/>
        <v>0</v>
      </c>
      <c r="BC40" s="134">
        <f t="shared" si="18"/>
        <v>1</v>
      </c>
      <c r="BD40" s="134">
        <f t="shared" si="19"/>
        <v>1</v>
      </c>
      <c r="BE40" s="134">
        <f t="shared" si="20"/>
        <v>1</v>
      </c>
      <c r="BF40" s="134">
        <f t="shared" si="21"/>
        <v>1</v>
      </c>
      <c r="BG40" s="134">
        <f t="shared" si="22"/>
        <v>1</v>
      </c>
      <c r="BH40" s="134">
        <f t="shared" si="23"/>
        <v>1</v>
      </c>
      <c r="BI40" s="134">
        <f t="shared" si="24"/>
        <v>1</v>
      </c>
      <c r="BJ40" s="134">
        <f t="shared" si="25"/>
        <v>1</v>
      </c>
      <c r="BK40" s="134">
        <f t="shared" si="26"/>
        <v>0</v>
      </c>
      <c r="BL40" s="134">
        <f t="shared" si="27"/>
        <v>1</v>
      </c>
      <c r="BM40" s="134">
        <f t="shared" si="28"/>
        <v>1</v>
      </c>
      <c r="BN40" s="134">
        <f t="shared" si="29"/>
        <v>1</v>
      </c>
      <c r="BO40" s="134">
        <f t="shared" si="30"/>
        <v>1</v>
      </c>
      <c r="BP40" s="134">
        <f t="shared" si="31"/>
        <v>1</v>
      </c>
      <c r="BQ40" s="134">
        <f t="shared" si="32"/>
        <v>1</v>
      </c>
    </row>
    <row r="41" spans="1:69">
      <c r="A41" s="139">
        <v>33</v>
      </c>
      <c r="B41" s="140" t="s">
        <v>237</v>
      </c>
      <c r="C41" s="141" t="s">
        <v>226</v>
      </c>
      <c r="D41" s="78" t="s">
        <v>199</v>
      </c>
      <c r="E41" s="78" t="s">
        <v>197</v>
      </c>
      <c r="F41" s="78" t="s">
        <v>199</v>
      </c>
      <c r="G41" s="78" t="s">
        <v>196</v>
      </c>
      <c r="H41" s="78" t="s">
        <v>199</v>
      </c>
      <c r="I41" s="78" t="s">
        <v>198</v>
      </c>
      <c r="J41" s="78" t="s">
        <v>199</v>
      </c>
      <c r="K41" s="88" t="s">
        <v>198</v>
      </c>
      <c r="L41" s="88" t="s">
        <v>196</v>
      </c>
      <c r="M41" s="88" t="s">
        <v>198</v>
      </c>
      <c r="N41" s="88" t="s">
        <v>196</v>
      </c>
      <c r="O41" s="88" t="s">
        <v>199</v>
      </c>
      <c r="P41" s="88" t="s">
        <v>198</v>
      </c>
      <c r="Q41" s="88" t="s">
        <v>197</v>
      </c>
      <c r="R41" s="88" t="s">
        <v>199</v>
      </c>
      <c r="S41" s="88" t="s">
        <v>198</v>
      </c>
      <c r="T41" s="91" t="s">
        <v>199</v>
      </c>
      <c r="U41" s="91" t="s">
        <v>196</v>
      </c>
      <c r="V41" s="91" t="s">
        <v>199</v>
      </c>
      <c r="W41" s="91" t="s">
        <v>199</v>
      </c>
      <c r="X41" s="91" t="s">
        <v>199</v>
      </c>
      <c r="Y41" s="91" t="s">
        <v>197</v>
      </c>
      <c r="Z41" s="91" t="s">
        <v>198</v>
      </c>
      <c r="AA41" s="94" t="s">
        <v>198</v>
      </c>
      <c r="AB41" s="94" t="s">
        <v>196</v>
      </c>
      <c r="AC41" s="94" t="s">
        <v>198</v>
      </c>
      <c r="AD41" s="94" t="s">
        <v>200</v>
      </c>
      <c r="AE41" s="94" t="s">
        <v>196</v>
      </c>
      <c r="AF41" s="94" t="s">
        <v>196</v>
      </c>
      <c r="AG41" s="143" t="s">
        <v>198</v>
      </c>
      <c r="AH41" s="143" t="s">
        <v>196</v>
      </c>
      <c r="AI41" s="143" t="s">
        <v>199</v>
      </c>
      <c r="AJ41" s="143" t="s">
        <v>198</v>
      </c>
      <c r="AK41" s="134">
        <f t="shared" si="0"/>
        <v>1</v>
      </c>
      <c r="AL41" s="134">
        <f t="shared" si="1"/>
        <v>0</v>
      </c>
      <c r="AM41" s="134">
        <f t="shared" si="2"/>
        <v>1</v>
      </c>
      <c r="AN41" s="134">
        <f t="shared" si="3"/>
        <v>0</v>
      </c>
      <c r="AO41" s="134">
        <f t="shared" si="4"/>
        <v>0</v>
      </c>
      <c r="AP41" s="134">
        <f t="shared" si="5"/>
        <v>1</v>
      </c>
      <c r="AQ41" s="134">
        <f t="shared" si="6"/>
        <v>0</v>
      </c>
      <c r="AR41" s="134">
        <f t="shared" si="7"/>
        <v>1</v>
      </c>
      <c r="AS41" s="134">
        <f t="shared" si="8"/>
        <v>1</v>
      </c>
      <c r="AT41" s="134">
        <f t="shared" si="9"/>
        <v>1</v>
      </c>
      <c r="AU41" s="134">
        <f t="shared" si="10"/>
        <v>1</v>
      </c>
      <c r="AV41" s="134">
        <f t="shared" si="11"/>
        <v>0</v>
      </c>
      <c r="AW41" s="134">
        <f t="shared" si="12"/>
        <v>1</v>
      </c>
      <c r="AX41" s="134">
        <f t="shared" si="13"/>
        <v>0</v>
      </c>
      <c r="AY41" s="134">
        <f t="shared" si="14"/>
        <v>0</v>
      </c>
      <c r="AZ41" s="134">
        <f t="shared" si="15"/>
        <v>1</v>
      </c>
      <c r="BA41" s="134">
        <f t="shared" si="16"/>
        <v>0</v>
      </c>
      <c r="BB41" s="134">
        <f t="shared" si="17"/>
        <v>0</v>
      </c>
      <c r="BC41" s="134">
        <f t="shared" si="18"/>
        <v>1</v>
      </c>
      <c r="BD41" s="134">
        <f t="shared" si="19"/>
        <v>1</v>
      </c>
      <c r="BE41" s="134">
        <f t="shared" si="20"/>
        <v>0</v>
      </c>
      <c r="BF41" s="134">
        <f t="shared" si="21"/>
        <v>1</v>
      </c>
      <c r="BG41" s="134">
        <f t="shared" si="22"/>
        <v>1</v>
      </c>
      <c r="BH41" s="134">
        <f t="shared" si="23"/>
        <v>0</v>
      </c>
      <c r="BI41" s="134">
        <f t="shared" si="24"/>
        <v>0</v>
      </c>
      <c r="BJ41" s="134">
        <f t="shared" si="25"/>
        <v>0</v>
      </c>
      <c r="BK41" s="134">
        <f t="shared" si="26"/>
        <v>0</v>
      </c>
      <c r="BL41" s="134">
        <f t="shared" si="27"/>
        <v>1</v>
      </c>
      <c r="BM41" s="134">
        <f t="shared" si="28"/>
        <v>1</v>
      </c>
      <c r="BN41" s="134">
        <f t="shared" si="29"/>
        <v>1</v>
      </c>
      <c r="BO41" s="134">
        <f t="shared" si="30"/>
        <v>1</v>
      </c>
      <c r="BP41" s="134">
        <f t="shared" si="31"/>
        <v>0</v>
      </c>
      <c r="BQ41" s="134">
        <f t="shared" si="32"/>
        <v>1</v>
      </c>
    </row>
    <row r="42" spans="1:69">
      <c r="A42" s="139">
        <v>34</v>
      </c>
      <c r="B42" s="140" t="s">
        <v>238</v>
      </c>
      <c r="C42" s="141" t="s">
        <v>226</v>
      </c>
      <c r="D42" s="78" t="s">
        <v>197</v>
      </c>
      <c r="E42" s="78" t="s">
        <v>196</v>
      </c>
      <c r="F42" s="78" t="s">
        <v>197</v>
      </c>
      <c r="G42" s="78" t="s">
        <v>196</v>
      </c>
      <c r="H42" s="78" t="s">
        <v>199</v>
      </c>
      <c r="I42" s="78" t="s">
        <v>198</v>
      </c>
      <c r="J42" s="78" t="s">
        <v>197</v>
      </c>
      <c r="K42" s="88" t="s">
        <v>198</v>
      </c>
      <c r="L42" s="88" t="s">
        <v>196</v>
      </c>
      <c r="M42" s="88" t="s">
        <v>197</v>
      </c>
      <c r="N42" s="88" t="s">
        <v>196</v>
      </c>
      <c r="O42" s="88" t="s">
        <v>199</v>
      </c>
      <c r="P42" s="88" t="s">
        <v>198</v>
      </c>
      <c r="Q42" s="88" t="s">
        <v>199</v>
      </c>
      <c r="R42" s="88" t="s">
        <v>196</v>
      </c>
      <c r="S42" s="88" t="s">
        <v>198</v>
      </c>
      <c r="T42" s="91" t="s">
        <v>198</v>
      </c>
      <c r="U42" s="91" t="s">
        <v>197</v>
      </c>
      <c r="V42" s="91" t="s">
        <v>200</v>
      </c>
      <c r="W42" s="91" t="s">
        <v>199</v>
      </c>
      <c r="X42" s="91" t="s">
        <v>196</v>
      </c>
      <c r="Y42" s="91" t="s">
        <v>197</v>
      </c>
      <c r="Z42" s="91" t="s">
        <v>198</v>
      </c>
      <c r="AA42" s="94" t="s">
        <v>197</v>
      </c>
      <c r="AB42" s="94" t="s">
        <v>196</v>
      </c>
      <c r="AC42" s="94" t="s">
        <v>197</v>
      </c>
      <c r="AD42" s="94" t="s">
        <v>198</v>
      </c>
      <c r="AE42" s="94" t="s">
        <v>196</v>
      </c>
      <c r="AF42" s="94" t="s">
        <v>196</v>
      </c>
      <c r="AG42" s="143" t="s">
        <v>198</v>
      </c>
      <c r="AH42" s="143" t="s">
        <v>196</v>
      </c>
      <c r="AI42" s="143" t="s">
        <v>197</v>
      </c>
      <c r="AJ42" s="143" t="s">
        <v>199</v>
      </c>
      <c r="AK42" s="134">
        <f t="shared" si="0"/>
        <v>0</v>
      </c>
      <c r="AL42" s="134">
        <f t="shared" si="1"/>
        <v>1</v>
      </c>
      <c r="AM42" s="134">
        <f t="shared" si="2"/>
        <v>0</v>
      </c>
      <c r="AN42" s="134">
        <f t="shared" si="3"/>
        <v>0</v>
      </c>
      <c r="AO42" s="134">
        <f t="shared" si="4"/>
        <v>0</v>
      </c>
      <c r="AP42" s="134">
        <f t="shared" si="5"/>
        <v>1</v>
      </c>
      <c r="AQ42" s="134">
        <f t="shared" si="6"/>
        <v>0</v>
      </c>
      <c r="AR42" s="134">
        <f t="shared" si="7"/>
        <v>1</v>
      </c>
      <c r="AS42" s="134">
        <f t="shared" si="8"/>
        <v>1</v>
      </c>
      <c r="AT42" s="134">
        <f t="shared" si="9"/>
        <v>0</v>
      </c>
      <c r="AU42" s="134">
        <f t="shared" si="10"/>
        <v>1</v>
      </c>
      <c r="AV42" s="134">
        <f t="shared" si="11"/>
        <v>0</v>
      </c>
      <c r="AW42" s="134">
        <f t="shared" si="12"/>
        <v>1</v>
      </c>
      <c r="AX42" s="134">
        <f t="shared" si="13"/>
        <v>0</v>
      </c>
      <c r="AY42" s="134">
        <f t="shared" si="14"/>
        <v>1</v>
      </c>
      <c r="AZ42" s="134">
        <f t="shared" si="15"/>
        <v>1</v>
      </c>
      <c r="BA42" s="134">
        <f t="shared" si="16"/>
        <v>1</v>
      </c>
      <c r="BB42" s="134">
        <f t="shared" si="17"/>
        <v>0</v>
      </c>
      <c r="BC42" s="134">
        <f t="shared" si="18"/>
        <v>0</v>
      </c>
      <c r="BD42" s="134">
        <f t="shared" si="19"/>
        <v>1</v>
      </c>
      <c r="BE42" s="134">
        <f t="shared" si="20"/>
        <v>0</v>
      </c>
      <c r="BF42" s="134">
        <f t="shared" si="21"/>
        <v>1</v>
      </c>
      <c r="BG42" s="134">
        <f t="shared" si="22"/>
        <v>1</v>
      </c>
      <c r="BH42" s="134">
        <f t="shared" si="23"/>
        <v>0</v>
      </c>
      <c r="BI42" s="134">
        <f t="shared" si="24"/>
        <v>0</v>
      </c>
      <c r="BJ42" s="134">
        <f t="shared" si="25"/>
        <v>1</v>
      </c>
      <c r="BK42" s="134">
        <f t="shared" si="26"/>
        <v>0</v>
      </c>
      <c r="BL42" s="134">
        <f t="shared" si="27"/>
        <v>1</v>
      </c>
      <c r="BM42" s="134">
        <f t="shared" si="28"/>
        <v>1</v>
      </c>
      <c r="BN42" s="134">
        <f t="shared" si="29"/>
        <v>1</v>
      </c>
      <c r="BO42" s="134">
        <f t="shared" si="30"/>
        <v>1</v>
      </c>
      <c r="BP42" s="134">
        <f t="shared" si="31"/>
        <v>0</v>
      </c>
      <c r="BQ42" s="134">
        <f t="shared" si="32"/>
        <v>0</v>
      </c>
    </row>
    <row r="43" spans="1:69">
      <c r="A43" s="139">
        <v>35</v>
      </c>
      <c r="B43" s="140" t="s">
        <v>239</v>
      </c>
      <c r="C43" s="141" t="s">
        <v>226</v>
      </c>
      <c r="D43" s="78" t="s">
        <v>198</v>
      </c>
      <c r="E43" s="78" t="s">
        <v>196</v>
      </c>
      <c r="F43" s="78" t="s">
        <v>199</v>
      </c>
      <c r="G43" s="78" t="s">
        <v>196</v>
      </c>
      <c r="H43" s="78" t="s">
        <v>196</v>
      </c>
      <c r="I43" s="78" t="s">
        <v>198</v>
      </c>
      <c r="J43" s="78" t="s">
        <v>199</v>
      </c>
      <c r="K43" s="88" t="s">
        <v>198</v>
      </c>
      <c r="L43" s="88" t="s">
        <v>196</v>
      </c>
      <c r="M43" s="88" t="s">
        <v>198</v>
      </c>
      <c r="N43" s="88" t="s">
        <v>196</v>
      </c>
      <c r="O43" s="88" t="s">
        <v>196</v>
      </c>
      <c r="P43" s="88" t="s">
        <v>196</v>
      </c>
      <c r="Q43" s="88" t="s">
        <v>196</v>
      </c>
      <c r="R43" s="88" t="s">
        <v>196</v>
      </c>
      <c r="S43" s="88" t="s">
        <v>198</v>
      </c>
      <c r="T43" s="91" t="s">
        <v>197</v>
      </c>
      <c r="U43" s="91" t="s">
        <v>198</v>
      </c>
      <c r="V43" s="91" t="s">
        <v>198</v>
      </c>
      <c r="W43" s="91" t="s">
        <v>199</v>
      </c>
      <c r="X43" s="91" t="s">
        <v>198</v>
      </c>
      <c r="Y43" s="91" t="s">
        <v>197</v>
      </c>
      <c r="Z43" s="91" t="s">
        <v>198</v>
      </c>
      <c r="AA43" s="94" t="s">
        <v>196</v>
      </c>
      <c r="AB43" s="94" t="s">
        <v>198</v>
      </c>
      <c r="AC43" s="94" t="s">
        <v>199</v>
      </c>
      <c r="AD43" s="94" t="s">
        <v>197</v>
      </c>
      <c r="AE43" s="94" t="s">
        <v>196</v>
      </c>
      <c r="AF43" s="94" t="s">
        <v>196</v>
      </c>
      <c r="AG43" s="143" t="s">
        <v>198</v>
      </c>
      <c r="AH43" s="143" t="s">
        <v>196</v>
      </c>
      <c r="AI43" s="143" t="s">
        <v>199</v>
      </c>
      <c r="AJ43" s="143" t="s">
        <v>198</v>
      </c>
      <c r="AK43" s="134">
        <f t="shared" si="0"/>
        <v>0</v>
      </c>
      <c r="AL43" s="134">
        <f t="shared" si="1"/>
        <v>1</v>
      </c>
      <c r="AM43" s="134">
        <f t="shared" si="2"/>
        <v>1</v>
      </c>
      <c r="AN43" s="134">
        <f t="shared" si="3"/>
        <v>0</v>
      </c>
      <c r="AO43" s="134">
        <f t="shared" si="4"/>
        <v>1</v>
      </c>
      <c r="AP43" s="134">
        <f t="shared" si="5"/>
        <v>1</v>
      </c>
      <c r="AQ43" s="134">
        <f t="shared" si="6"/>
        <v>0</v>
      </c>
      <c r="AR43" s="134">
        <f t="shared" si="7"/>
        <v>1</v>
      </c>
      <c r="AS43" s="134">
        <f t="shared" si="8"/>
        <v>1</v>
      </c>
      <c r="AT43" s="134">
        <f t="shared" si="9"/>
        <v>1</v>
      </c>
      <c r="AU43" s="134">
        <f t="shared" si="10"/>
        <v>1</v>
      </c>
      <c r="AV43" s="134">
        <f t="shared" si="11"/>
        <v>1</v>
      </c>
      <c r="AW43" s="134">
        <f t="shared" si="12"/>
        <v>0</v>
      </c>
      <c r="AX43" s="134">
        <f t="shared" si="13"/>
        <v>1</v>
      </c>
      <c r="AY43" s="134">
        <f t="shared" si="14"/>
        <v>1</v>
      </c>
      <c r="AZ43" s="134">
        <f t="shared" si="15"/>
        <v>1</v>
      </c>
      <c r="BA43" s="134">
        <f t="shared" si="16"/>
        <v>0</v>
      </c>
      <c r="BB43" s="134">
        <f t="shared" si="17"/>
        <v>1</v>
      </c>
      <c r="BC43" s="134">
        <f t="shared" si="18"/>
        <v>0</v>
      </c>
      <c r="BD43" s="134">
        <f t="shared" si="19"/>
        <v>1</v>
      </c>
      <c r="BE43" s="134">
        <f t="shared" si="20"/>
        <v>1</v>
      </c>
      <c r="BF43" s="134">
        <f t="shared" si="21"/>
        <v>1</v>
      </c>
      <c r="BG43" s="134">
        <f t="shared" si="22"/>
        <v>1</v>
      </c>
      <c r="BH43" s="134">
        <f t="shared" si="23"/>
        <v>1</v>
      </c>
      <c r="BI43" s="134">
        <f t="shared" si="24"/>
        <v>1</v>
      </c>
      <c r="BJ43" s="134">
        <f t="shared" si="25"/>
        <v>0</v>
      </c>
      <c r="BK43" s="134">
        <f t="shared" si="26"/>
        <v>1</v>
      </c>
      <c r="BL43" s="134">
        <f t="shared" si="27"/>
        <v>1</v>
      </c>
      <c r="BM43" s="134">
        <f t="shared" si="28"/>
        <v>1</v>
      </c>
      <c r="BN43" s="134">
        <f t="shared" si="29"/>
        <v>1</v>
      </c>
      <c r="BO43" s="134">
        <f t="shared" si="30"/>
        <v>1</v>
      </c>
      <c r="BP43" s="134">
        <f t="shared" si="31"/>
        <v>0</v>
      </c>
      <c r="BQ43" s="134">
        <f t="shared" si="32"/>
        <v>1</v>
      </c>
    </row>
    <row r="44" spans="1:69">
      <c r="A44" s="139">
        <v>36</v>
      </c>
      <c r="B44" s="140" t="s">
        <v>240</v>
      </c>
      <c r="C44" s="141" t="s">
        <v>226</v>
      </c>
      <c r="D44" s="78" t="s">
        <v>197</v>
      </c>
      <c r="E44" s="78" t="s">
        <v>196</v>
      </c>
      <c r="F44" s="78" t="s">
        <v>196</v>
      </c>
      <c r="G44" s="78" t="s">
        <v>198</v>
      </c>
      <c r="H44" s="78" t="s">
        <v>199</v>
      </c>
      <c r="I44" s="78" t="s">
        <v>200</v>
      </c>
      <c r="J44" s="78" t="s">
        <v>196</v>
      </c>
      <c r="K44" s="88" t="s">
        <v>198</v>
      </c>
      <c r="L44" s="88" t="s">
        <v>196</v>
      </c>
      <c r="M44" s="88" t="s">
        <v>200</v>
      </c>
      <c r="N44" s="88" t="s">
        <v>196</v>
      </c>
      <c r="O44" s="88" t="s">
        <v>197</v>
      </c>
      <c r="P44" s="88" t="s">
        <v>198</v>
      </c>
      <c r="Q44" s="88" t="s">
        <v>198</v>
      </c>
      <c r="R44" s="88" t="s">
        <v>197</v>
      </c>
      <c r="S44" s="88" t="s">
        <v>198</v>
      </c>
      <c r="T44" s="91" t="s">
        <v>199</v>
      </c>
      <c r="U44" s="91" t="s">
        <v>196</v>
      </c>
      <c r="V44" s="91" t="s">
        <v>198</v>
      </c>
      <c r="W44" s="91" t="s">
        <v>199</v>
      </c>
      <c r="X44" s="91" t="s">
        <v>199</v>
      </c>
      <c r="Y44" s="91" t="s">
        <v>197</v>
      </c>
      <c r="Z44" s="91" t="s">
        <v>198</v>
      </c>
      <c r="AA44" s="94" t="s">
        <v>198</v>
      </c>
      <c r="AB44" s="94" t="s">
        <v>198</v>
      </c>
      <c r="AC44" s="94" t="s">
        <v>197</v>
      </c>
      <c r="AD44" s="94" t="s">
        <v>200</v>
      </c>
      <c r="AE44" s="94" t="s">
        <v>196</v>
      </c>
      <c r="AF44" s="94" t="s">
        <v>196</v>
      </c>
      <c r="AG44" s="143" t="s">
        <v>196</v>
      </c>
      <c r="AH44" s="143" t="s">
        <v>196</v>
      </c>
      <c r="AI44" s="143" t="s">
        <v>198</v>
      </c>
      <c r="AJ44" s="143" t="s">
        <v>196</v>
      </c>
      <c r="AK44" s="134">
        <f t="shared" si="0"/>
        <v>0</v>
      </c>
      <c r="AL44" s="134">
        <f t="shared" si="1"/>
        <v>1</v>
      </c>
      <c r="AM44" s="134">
        <f t="shared" si="2"/>
        <v>0</v>
      </c>
      <c r="AN44" s="134">
        <f t="shared" si="3"/>
        <v>0</v>
      </c>
      <c r="AO44" s="134">
        <f t="shared" si="4"/>
        <v>0</v>
      </c>
      <c r="AP44" s="134">
        <f t="shared" si="5"/>
        <v>0</v>
      </c>
      <c r="AQ44" s="134">
        <f t="shared" si="6"/>
        <v>0</v>
      </c>
      <c r="AR44" s="134">
        <f t="shared" si="7"/>
        <v>1</v>
      </c>
      <c r="AS44" s="134">
        <f t="shared" si="8"/>
        <v>1</v>
      </c>
      <c r="AT44" s="134">
        <f t="shared" si="9"/>
        <v>0</v>
      </c>
      <c r="AU44" s="134">
        <f t="shared" si="10"/>
        <v>1</v>
      </c>
      <c r="AV44" s="134">
        <f t="shared" si="11"/>
        <v>0</v>
      </c>
      <c r="AW44" s="134">
        <f t="shared" si="12"/>
        <v>1</v>
      </c>
      <c r="AX44" s="134">
        <f t="shared" si="13"/>
        <v>0</v>
      </c>
      <c r="AY44" s="134">
        <f t="shared" si="14"/>
        <v>0</v>
      </c>
      <c r="AZ44" s="134">
        <f t="shared" si="15"/>
        <v>1</v>
      </c>
      <c r="BA44" s="134">
        <f t="shared" si="16"/>
        <v>0</v>
      </c>
      <c r="BB44" s="134">
        <f t="shared" si="17"/>
        <v>0</v>
      </c>
      <c r="BC44" s="134">
        <f t="shared" si="18"/>
        <v>0</v>
      </c>
      <c r="BD44" s="134">
        <f t="shared" si="19"/>
        <v>1</v>
      </c>
      <c r="BE44" s="134">
        <f t="shared" si="20"/>
        <v>0</v>
      </c>
      <c r="BF44" s="134">
        <f t="shared" si="21"/>
        <v>1</v>
      </c>
      <c r="BG44" s="134">
        <f t="shared" si="22"/>
        <v>1</v>
      </c>
      <c r="BH44" s="134">
        <f t="shared" si="23"/>
        <v>0</v>
      </c>
      <c r="BI44" s="134">
        <f t="shared" si="24"/>
        <v>1</v>
      </c>
      <c r="BJ44" s="134">
        <f t="shared" si="25"/>
        <v>1</v>
      </c>
      <c r="BK44" s="134">
        <f t="shared" si="26"/>
        <v>0</v>
      </c>
      <c r="BL44" s="134">
        <f t="shared" si="27"/>
        <v>1</v>
      </c>
      <c r="BM44" s="134">
        <f t="shared" si="28"/>
        <v>1</v>
      </c>
      <c r="BN44" s="134">
        <f t="shared" si="29"/>
        <v>0</v>
      </c>
      <c r="BO44" s="134">
        <f t="shared" si="30"/>
        <v>1</v>
      </c>
      <c r="BP44" s="134">
        <f t="shared" si="31"/>
        <v>1</v>
      </c>
      <c r="BQ44" s="134">
        <f t="shared" si="32"/>
        <v>0</v>
      </c>
    </row>
    <row r="45" spans="1:69">
      <c r="A45" s="139">
        <v>37</v>
      </c>
      <c r="B45" s="140" t="s">
        <v>241</v>
      </c>
      <c r="C45" s="141" t="s">
        <v>226</v>
      </c>
      <c r="D45" s="78" t="s">
        <v>198</v>
      </c>
      <c r="E45" s="78" t="s">
        <v>199</v>
      </c>
      <c r="F45" s="78" t="s">
        <v>197</v>
      </c>
      <c r="G45" s="78" t="s">
        <v>196</v>
      </c>
      <c r="H45" s="78" t="s">
        <v>200</v>
      </c>
      <c r="I45" s="78" t="s">
        <v>198</v>
      </c>
      <c r="J45" s="78" t="s">
        <v>199</v>
      </c>
      <c r="K45" s="88" t="s">
        <v>198</v>
      </c>
      <c r="L45" s="88" t="s">
        <v>196</v>
      </c>
      <c r="M45" s="88" t="s">
        <v>197</v>
      </c>
      <c r="N45" s="88" t="s">
        <v>196</v>
      </c>
      <c r="O45" s="88" t="s">
        <v>199</v>
      </c>
      <c r="P45" s="88" t="s">
        <v>198</v>
      </c>
      <c r="Q45" s="88" t="s">
        <v>196</v>
      </c>
      <c r="R45" s="88" t="s">
        <v>199</v>
      </c>
      <c r="S45" s="88" t="s">
        <v>198</v>
      </c>
      <c r="T45" s="91" t="s">
        <v>197</v>
      </c>
      <c r="U45" s="91" t="s">
        <v>199</v>
      </c>
      <c r="V45" s="91" t="s">
        <v>199</v>
      </c>
      <c r="W45" s="91" t="s">
        <v>199</v>
      </c>
      <c r="X45" s="91" t="s">
        <v>197</v>
      </c>
      <c r="Y45" s="91" t="s">
        <v>197</v>
      </c>
      <c r="Z45" s="91" t="s">
        <v>198</v>
      </c>
      <c r="AA45" s="94" t="s">
        <v>198</v>
      </c>
      <c r="AB45" s="94" t="s">
        <v>200</v>
      </c>
      <c r="AC45" s="94" t="s">
        <v>197</v>
      </c>
      <c r="AD45" s="94" t="s">
        <v>200</v>
      </c>
      <c r="AE45" s="94" t="s">
        <v>196</v>
      </c>
      <c r="AF45" s="94" t="s">
        <v>196</v>
      </c>
      <c r="AG45" s="143" t="s">
        <v>199</v>
      </c>
      <c r="AH45" s="143" t="s">
        <v>196</v>
      </c>
      <c r="AI45" s="143" t="s">
        <v>198</v>
      </c>
      <c r="AJ45" s="143" t="s">
        <v>198</v>
      </c>
      <c r="AK45" s="134">
        <f t="shared" si="0"/>
        <v>0</v>
      </c>
      <c r="AL45" s="134">
        <f t="shared" si="1"/>
        <v>0</v>
      </c>
      <c r="AM45" s="134">
        <f t="shared" si="2"/>
        <v>0</v>
      </c>
      <c r="AN45" s="134">
        <f t="shared" si="3"/>
        <v>0</v>
      </c>
      <c r="AO45" s="134">
        <f t="shared" si="4"/>
        <v>0</v>
      </c>
      <c r="AP45" s="134">
        <f t="shared" si="5"/>
        <v>1</v>
      </c>
      <c r="AQ45" s="134">
        <f t="shared" si="6"/>
        <v>0</v>
      </c>
      <c r="AR45" s="134">
        <f t="shared" si="7"/>
        <v>1</v>
      </c>
      <c r="AS45" s="134">
        <f t="shared" si="8"/>
        <v>1</v>
      </c>
      <c r="AT45" s="134">
        <f t="shared" si="9"/>
        <v>0</v>
      </c>
      <c r="AU45" s="134">
        <f t="shared" si="10"/>
        <v>1</v>
      </c>
      <c r="AV45" s="134">
        <f t="shared" si="11"/>
        <v>0</v>
      </c>
      <c r="AW45" s="134">
        <f t="shared" si="12"/>
        <v>1</v>
      </c>
      <c r="AX45" s="134">
        <f t="shared" si="13"/>
        <v>1</v>
      </c>
      <c r="AY45" s="134">
        <f t="shared" si="14"/>
        <v>0</v>
      </c>
      <c r="AZ45" s="134">
        <f t="shared" si="15"/>
        <v>1</v>
      </c>
      <c r="BA45" s="134">
        <f t="shared" si="16"/>
        <v>0</v>
      </c>
      <c r="BB45" s="134">
        <f t="shared" si="17"/>
        <v>0</v>
      </c>
      <c r="BC45" s="134">
        <f t="shared" si="18"/>
        <v>1</v>
      </c>
      <c r="BD45" s="134">
        <f t="shared" si="19"/>
        <v>1</v>
      </c>
      <c r="BE45" s="134">
        <f t="shared" si="20"/>
        <v>0</v>
      </c>
      <c r="BF45" s="134">
        <f t="shared" si="21"/>
        <v>1</v>
      </c>
      <c r="BG45" s="134">
        <f t="shared" si="22"/>
        <v>1</v>
      </c>
      <c r="BH45" s="134">
        <f t="shared" si="23"/>
        <v>0</v>
      </c>
      <c r="BI45" s="134">
        <f t="shared" si="24"/>
        <v>0</v>
      </c>
      <c r="BJ45" s="134">
        <f t="shared" si="25"/>
        <v>1</v>
      </c>
      <c r="BK45" s="134">
        <f t="shared" si="26"/>
        <v>0</v>
      </c>
      <c r="BL45" s="134">
        <f t="shared" si="27"/>
        <v>1</v>
      </c>
      <c r="BM45" s="134">
        <f t="shared" si="28"/>
        <v>1</v>
      </c>
      <c r="BN45" s="134">
        <f t="shared" si="29"/>
        <v>0</v>
      </c>
      <c r="BO45" s="134">
        <f t="shared" si="30"/>
        <v>1</v>
      </c>
      <c r="BP45" s="134">
        <f t="shared" si="31"/>
        <v>1</v>
      </c>
      <c r="BQ45" s="134">
        <f t="shared" si="32"/>
        <v>1</v>
      </c>
    </row>
    <row r="46" spans="1:69">
      <c r="A46" s="139">
        <v>38</v>
      </c>
      <c r="B46" s="140" t="s">
        <v>242</v>
      </c>
      <c r="C46" s="141" t="s">
        <v>226</v>
      </c>
      <c r="D46" s="78" t="s">
        <v>196</v>
      </c>
      <c r="E46" s="78" t="s">
        <v>196</v>
      </c>
      <c r="F46" s="78" t="s">
        <v>199</v>
      </c>
      <c r="G46" s="78" t="s">
        <v>198</v>
      </c>
      <c r="H46" s="78" t="s">
        <v>197</v>
      </c>
      <c r="I46" s="78" t="s">
        <v>198</v>
      </c>
      <c r="J46" s="78" t="s">
        <v>198</v>
      </c>
      <c r="K46" s="88" t="s">
        <v>198</v>
      </c>
      <c r="L46" s="88" t="s">
        <v>196</v>
      </c>
      <c r="M46" s="88" t="s">
        <v>198</v>
      </c>
      <c r="N46" s="88" t="s">
        <v>196</v>
      </c>
      <c r="O46" s="88" t="s">
        <v>196</v>
      </c>
      <c r="P46" s="88" t="s">
        <v>198</v>
      </c>
      <c r="Q46" s="88" t="s">
        <v>196</v>
      </c>
      <c r="R46" s="88" t="s">
        <v>196</v>
      </c>
      <c r="S46" s="88" t="s">
        <v>198</v>
      </c>
      <c r="T46" s="91" t="s">
        <v>199</v>
      </c>
      <c r="U46" s="91" t="s">
        <v>197</v>
      </c>
      <c r="V46" s="91" t="s">
        <v>197</v>
      </c>
      <c r="W46" s="91" t="s">
        <v>199</v>
      </c>
      <c r="X46" s="91" t="s">
        <v>198</v>
      </c>
      <c r="Y46" s="91" t="s">
        <v>197</v>
      </c>
      <c r="Z46" s="91" t="s">
        <v>198</v>
      </c>
      <c r="AA46" s="94" t="s">
        <v>196</v>
      </c>
      <c r="AB46" s="94" t="s">
        <v>198</v>
      </c>
      <c r="AC46" s="94" t="s">
        <v>197</v>
      </c>
      <c r="AD46" s="94" t="s">
        <v>198</v>
      </c>
      <c r="AE46" s="94" t="s">
        <v>196</v>
      </c>
      <c r="AF46" s="94" t="s">
        <v>196</v>
      </c>
      <c r="AG46" s="143" t="s">
        <v>198</v>
      </c>
      <c r="AH46" s="143" t="s">
        <v>196</v>
      </c>
      <c r="AI46" s="143" t="s">
        <v>198</v>
      </c>
      <c r="AJ46" s="143" t="s">
        <v>198</v>
      </c>
      <c r="AK46" s="134">
        <f t="shared" si="0"/>
        <v>0</v>
      </c>
      <c r="AL46" s="134">
        <f t="shared" si="1"/>
        <v>1</v>
      </c>
      <c r="AM46" s="134">
        <f t="shared" si="2"/>
        <v>1</v>
      </c>
      <c r="AN46" s="134">
        <f t="shared" si="3"/>
        <v>0</v>
      </c>
      <c r="AO46" s="134">
        <f t="shared" si="4"/>
        <v>0</v>
      </c>
      <c r="AP46" s="134">
        <f t="shared" si="5"/>
        <v>1</v>
      </c>
      <c r="AQ46" s="134">
        <f t="shared" si="6"/>
        <v>1</v>
      </c>
      <c r="AR46" s="134">
        <f t="shared" si="7"/>
        <v>1</v>
      </c>
      <c r="AS46" s="134">
        <f t="shared" si="8"/>
        <v>1</v>
      </c>
      <c r="AT46" s="134">
        <f t="shared" si="9"/>
        <v>1</v>
      </c>
      <c r="AU46" s="134">
        <f t="shared" si="10"/>
        <v>1</v>
      </c>
      <c r="AV46" s="134">
        <f t="shared" si="11"/>
        <v>1</v>
      </c>
      <c r="AW46" s="134">
        <f t="shared" si="12"/>
        <v>1</v>
      </c>
      <c r="AX46" s="134">
        <f t="shared" si="13"/>
        <v>1</v>
      </c>
      <c r="AY46" s="134">
        <f t="shared" si="14"/>
        <v>1</v>
      </c>
      <c r="AZ46" s="134">
        <f t="shared" si="15"/>
        <v>1</v>
      </c>
      <c r="BA46" s="134">
        <f t="shared" si="16"/>
        <v>0</v>
      </c>
      <c r="BB46" s="134">
        <f t="shared" si="17"/>
        <v>0</v>
      </c>
      <c r="BC46" s="134">
        <f t="shared" si="18"/>
        <v>0</v>
      </c>
      <c r="BD46" s="134">
        <f t="shared" si="19"/>
        <v>1</v>
      </c>
      <c r="BE46" s="134">
        <f t="shared" si="20"/>
        <v>1</v>
      </c>
      <c r="BF46" s="134">
        <f t="shared" si="21"/>
        <v>1</v>
      </c>
      <c r="BG46" s="134">
        <f t="shared" si="22"/>
        <v>1</v>
      </c>
      <c r="BH46" s="134">
        <f t="shared" si="23"/>
        <v>1</v>
      </c>
      <c r="BI46" s="134">
        <f t="shared" si="24"/>
        <v>1</v>
      </c>
      <c r="BJ46" s="134">
        <f t="shared" si="25"/>
        <v>1</v>
      </c>
      <c r="BK46" s="134">
        <f t="shared" si="26"/>
        <v>0</v>
      </c>
      <c r="BL46" s="134">
        <f t="shared" si="27"/>
        <v>1</v>
      </c>
      <c r="BM46" s="134">
        <f t="shared" si="28"/>
        <v>1</v>
      </c>
      <c r="BN46" s="134">
        <f t="shared" si="29"/>
        <v>1</v>
      </c>
      <c r="BO46" s="134">
        <f t="shared" si="30"/>
        <v>1</v>
      </c>
      <c r="BP46" s="134">
        <f t="shared" si="31"/>
        <v>1</v>
      </c>
      <c r="BQ46" s="134">
        <f t="shared" si="32"/>
        <v>1</v>
      </c>
    </row>
    <row r="47" spans="1:69">
      <c r="A47" s="139">
        <v>39</v>
      </c>
      <c r="B47" s="140" t="s">
        <v>243</v>
      </c>
      <c r="C47" s="141" t="s">
        <v>226</v>
      </c>
      <c r="D47" s="78" t="s">
        <v>199</v>
      </c>
      <c r="E47" s="78" t="s">
        <v>198</v>
      </c>
      <c r="F47" s="78" t="s">
        <v>196</v>
      </c>
      <c r="G47" s="78" t="s">
        <v>196</v>
      </c>
      <c r="H47" s="78" t="s">
        <v>196</v>
      </c>
      <c r="I47" s="78" t="s">
        <v>198</v>
      </c>
      <c r="J47" s="78" t="s">
        <v>198</v>
      </c>
      <c r="K47" s="88" t="s">
        <v>198</v>
      </c>
      <c r="L47" s="88" t="s">
        <v>196</v>
      </c>
      <c r="M47" s="88" t="s">
        <v>198</v>
      </c>
      <c r="N47" s="88" t="s">
        <v>196</v>
      </c>
      <c r="O47" s="88" t="s">
        <v>196</v>
      </c>
      <c r="P47" s="88" t="s">
        <v>198</v>
      </c>
      <c r="Q47" s="88" t="s">
        <v>200</v>
      </c>
      <c r="R47" s="88" t="s">
        <v>196</v>
      </c>
      <c r="S47" s="88" t="s">
        <v>198</v>
      </c>
      <c r="T47" s="91" t="s">
        <v>199</v>
      </c>
      <c r="U47" s="91" t="s">
        <v>198</v>
      </c>
      <c r="V47" s="91" t="s">
        <v>198</v>
      </c>
      <c r="W47" s="91" t="s">
        <v>200</v>
      </c>
      <c r="X47" s="91" t="s">
        <v>199</v>
      </c>
      <c r="Y47" s="91" t="s">
        <v>198</v>
      </c>
      <c r="Z47" s="91" t="s">
        <v>198</v>
      </c>
      <c r="AA47" s="94" t="s">
        <v>198</v>
      </c>
      <c r="AB47" s="94" t="s">
        <v>198</v>
      </c>
      <c r="AC47" s="94" t="s">
        <v>198</v>
      </c>
      <c r="AD47" s="94" t="s">
        <v>200</v>
      </c>
      <c r="AE47" s="94" t="s">
        <v>197</v>
      </c>
      <c r="AF47" s="94" t="s">
        <v>196</v>
      </c>
      <c r="AG47" s="143" t="s">
        <v>198</v>
      </c>
      <c r="AH47" s="143" t="s">
        <v>196</v>
      </c>
      <c r="AI47" s="143" t="s">
        <v>197</v>
      </c>
      <c r="AJ47" s="143" t="s">
        <v>197</v>
      </c>
      <c r="AK47" s="134">
        <f t="shared" si="0"/>
        <v>1</v>
      </c>
      <c r="AL47" s="134">
        <f t="shared" si="1"/>
        <v>0</v>
      </c>
      <c r="AM47" s="134">
        <f t="shared" si="2"/>
        <v>0</v>
      </c>
      <c r="AN47" s="134">
        <f t="shared" si="3"/>
        <v>0</v>
      </c>
      <c r="AO47" s="134">
        <f t="shared" si="4"/>
        <v>1</v>
      </c>
      <c r="AP47" s="134">
        <f t="shared" si="5"/>
        <v>1</v>
      </c>
      <c r="AQ47" s="134">
        <f t="shared" si="6"/>
        <v>1</v>
      </c>
      <c r="AR47" s="134">
        <f t="shared" si="7"/>
        <v>1</v>
      </c>
      <c r="AS47" s="134">
        <f t="shared" si="8"/>
        <v>1</v>
      </c>
      <c r="AT47" s="134">
        <f t="shared" si="9"/>
        <v>1</v>
      </c>
      <c r="AU47" s="134">
        <f t="shared" si="10"/>
        <v>1</v>
      </c>
      <c r="AV47" s="134">
        <f t="shared" si="11"/>
        <v>1</v>
      </c>
      <c r="AW47" s="134">
        <f t="shared" si="12"/>
        <v>1</v>
      </c>
      <c r="AX47" s="134">
        <f t="shared" si="13"/>
        <v>0</v>
      </c>
      <c r="AY47" s="134">
        <f t="shared" si="14"/>
        <v>1</v>
      </c>
      <c r="AZ47" s="134">
        <f t="shared" si="15"/>
        <v>1</v>
      </c>
      <c r="BA47" s="134">
        <f t="shared" si="16"/>
        <v>0</v>
      </c>
      <c r="BB47" s="134">
        <f t="shared" si="17"/>
        <v>1</v>
      </c>
      <c r="BC47" s="134">
        <f t="shared" si="18"/>
        <v>0</v>
      </c>
      <c r="BD47" s="134">
        <f t="shared" si="19"/>
        <v>0</v>
      </c>
      <c r="BE47" s="134">
        <f t="shared" si="20"/>
        <v>0</v>
      </c>
      <c r="BF47" s="134">
        <f t="shared" si="21"/>
        <v>0</v>
      </c>
      <c r="BG47" s="134">
        <f t="shared" si="22"/>
        <v>1</v>
      </c>
      <c r="BH47" s="134">
        <f t="shared" si="23"/>
        <v>0</v>
      </c>
      <c r="BI47" s="134">
        <f t="shared" si="24"/>
        <v>1</v>
      </c>
      <c r="BJ47" s="134">
        <f t="shared" si="25"/>
        <v>0</v>
      </c>
      <c r="BK47" s="134">
        <f t="shared" si="26"/>
        <v>0</v>
      </c>
      <c r="BL47" s="134">
        <f t="shared" si="27"/>
        <v>0</v>
      </c>
      <c r="BM47" s="134">
        <f t="shared" si="28"/>
        <v>1</v>
      </c>
      <c r="BN47" s="134">
        <f t="shared" si="29"/>
        <v>1</v>
      </c>
      <c r="BO47" s="134">
        <f t="shared" si="30"/>
        <v>1</v>
      </c>
      <c r="BP47" s="134">
        <f t="shared" si="31"/>
        <v>0</v>
      </c>
      <c r="BQ47" s="134">
        <f t="shared" si="32"/>
        <v>0</v>
      </c>
    </row>
  </sheetData>
  <sheetProtection algorithmName="SHA-512" hashValue="679NBYJPP39q281pu1qaFWUpml7GG71wgkluJcNsW1JOD19P5J8q7LDbu63foiIXtU6VhMdiJpg2BzrXSUGR4A==" saltValue="nZLP+NNSfSNXUAIGKjdHOQ==" spinCount="100000" sheet="1" objects="1" scenarios="1" selectLockedCells="1" selectUnlockedCells="1"/>
  <mergeCells count="32">
    <mergeCell ref="D1:I1"/>
    <mergeCell ref="J1:AJ1"/>
    <mergeCell ref="D2:N2"/>
    <mergeCell ref="O2:AJ2"/>
    <mergeCell ref="D3:G3"/>
    <mergeCell ref="H3:AJ3"/>
    <mergeCell ref="D4:AI4"/>
    <mergeCell ref="D5:J5"/>
    <mergeCell ref="K5:S5"/>
    <mergeCell ref="T5:Z5"/>
    <mergeCell ref="AA5:AF5"/>
    <mergeCell ref="AG5:AJ5"/>
    <mergeCell ref="AI6:AJ7"/>
    <mergeCell ref="Y6:Y7"/>
    <mergeCell ref="Z6:Z7"/>
    <mergeCell ref="E6:F7"/>
    <mergeCell ref="K6:L7"/>
    <mergeCell ref="M6:N7"/>
    <mergeCell ref="O6:P7"/>
    <mergeCell ref="W6:X7"/>
    <mergeCell ref="Q6:S7"/>
    <mergeCell ref="T6:V7"/>
    <mergeCell ref="G6:G7"/>
    <mergeCell ref="H6:H7"/>
    <mergeCell ref="I6:I7"/>
    <mergeCell ref="J6:J7"/>
    <mergeCell ref="A6:C7"/>
    <mergeCell ref="AA6:AB7"/>
    <mergeCell ref="AC6:AD7"/>
    <mergeCell ref="AE6:AF7"/>
    <mergeCell ref="AG6:AH7"/>
    <mergeCell ref="D6:D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IM76"/>
  <sheetViews>
    <sheetView topLeftCell="IO14" zoomScale="85" zoomScaleNormal="85" workbookViewId="0">
      <selection activeCell="IZ27" sqref="IZ27"/>
    </sheetView>
  </sheetViews>
  <sheetFormatPr baseColWidth="10" defaultColWidth="8" defaultRowHeight="15"/>
  <cols>
    <col min="1" max="1" width="4" style="46" hidden="1" customWidth="1"/>
    <col min="2" max="2" width="25.5" style="46" hidden="1" customWidth="1"/>
    <col min="3" max="3" width="3.75" style="46" hidden="1" customWidth="1"/>
    <col min="4" max="4" width="4.75" style="46" hidden="1" customWidth="1"/>
    <col min="5" max="5" width="4.5" style="46" hidden="1" customWidth="1"/>
    <col min="6" max="6" width="4.25" style="46" hidden="1" customWidth="1"/>
    <col min="7" max="23" width="4.125" style="46" hidden="1" customWidth="1"/>
    <col min="24" max="24" width="5" style="46" hidden="1" customWidth="1"/>
    <col min="25" max="25" width="4.125" style="46" hidden="1" customWidth="1"/>
    <col min="26" max="26" width="5.25" style="46" hidden="1" customWidth="1"/>
    <col min="27" max="27" width="4.125" style="46" hidden="1" customWidth="1"/>
    <col min="28" max="28" width="5" style="46" hidden="1" customWidth="1"/>
    <col min="29" max="35" width="4.125" style="46" hidden="1" customWidth="1"/>
    <col min="36" max="36" width="6" style="46" hidden="1" customWidth="1"/>
    <col min="37" max="37" width="4.125" style="46" hidden="1" customWidth="1"/>
    <col min="38" max="52" width="4.25" style="46" hidden="1" customWidth="1"/>
    <col min="53" max="53" width="4.375" style="46" hidden="1" customWidth="1"/>
    <col min="54" max="74" width="4.75" style="46" hidden="1" customWidth="1"/>
    <col min="75" max="75" width="4.875" style="46" hidden="1" customWidth="1"/>
    <col min="76" max="76" width="5.75" style="46" hidden="1" customWidth="1"/>
    <col min="77" max="77" width="4.5" style="46" hidden="1" customWidth="1"/>
    <col min="78" max="78" width="4.125" style="46" hidden="1" customWidth="1"/>
    <col min="79" max="80" width="4" style="46" hidden="1" customWidth="1"/>
    <col min="81" max="81" width="5" style="46" hidden="1" customWidth="1"/>
    <col min="82" max="82" width="5.25" style="46" hidden="1" customWidth="1"/>
    <col min="83" max="83" width="3.5" style="46" hidden="1" customWidth="1"/>
    <col min="84" max="84" width="4.375" style="46" hidden="1" customWidth="1"/>
    <col min="85" max="85" width="4.125" style="46" hidden="1" customWidth="1"/>
    <col min="86" max="86" width="4.75" style="46" hidden="1" customWidth="1"/>
    <col min="87" max="87" width="5.375" style="46" hidden="1" customWidth="1"/>
    <col min="88" max="88" width="5" style="46" hidden="1" customWidth="1"/>
    <col min="89" max="89" width="4.375" style="46" hidden="1" customWidth="1"/>
    <col min="90" max="90" width="4.5" style="46" hidden="1" customWidth="1"/>
    <col min="91" max="91" width="4" style="46" hidden="1" customWidth="1"/>
    <col min="92" max="92" width="4.625" style="46" hidden="1" customWidth="1"/>
    <col min="93" max="93" width="5" style="46" hidden="1" customWidth="1"/>
    <col min="94" max="94" width="9.125" style="46" hidden="1" customWidth="1"/>
    <col min="95" max="98" width="5" style="46" hidden="1" customWidth="1"/>
    <col min="99" max="99" width="4.875" style="46" hidden="1" customWidth="1"/>
    <col min="100" max="100" width="5" style="46" hidden="1" customWidth="1"/>
    <col min="101" max="101" width="5.75" style="46" hidden="1" customWidth="1"/>
    <col min="102" max="102" width="5.5" style="46" hidden="1" customWidth="1"/>
    <col min="103" max="104" width="5.625" style="46" hidden="1" customWidth="1"/>
    <col min="105" max="109" width="8" style="46" hidden="1" customWidth="1"/>
    <col min="110" max="110" width="5.125" style="46" hidden="1" customWidth="1"/>
    <col min="111" max="114" width="8" style="46" hidden="1" customWidth="1"/>
    <col min="115" max="115" width="21.375" style="46" hidden="1" customWidth="1"/>
    <col min="116" max="123" width="8" style="46" hidden="1" customWidth="1"/>
    <col min="124" max="124" width="7.5" style="46" hidden="1" customWidth="1"/>
    <col min="125" max="246" width="8" style="46" hidden="1" customWidth="1"/>
    <col min="247" max="248" width="0" style="46" hidden="1" customWidth="1"/>
    <col min="249" max="16384" width="8" style="46"/>
  </cols>
  <sheetData>
    <row r="1" spans="1:247" ht="23.25" hidden="1">
      <c r="B1" s="68" t="s">
        <v>27</v>
      </c>
      <c r="C1" s="68"/>
      <c r="D1" s="590" t="s">
        <v>28</v>
      </c>
      <c r="E1" s="591"/>
      <c r="F1" s="591"/>
      <c r="G1" s="591"/>
      <c r="H1" s="591"/>
      <c r="I1" s="592"/>
      <c r="J1" s="593" t="s">
        <v>29</v>
      </c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  <c r="AF1" s="594"/>
      <c r="AG1" s="594"/>
      <c r="AH1" s="594"/>
      <c r="AI1" s="594"/>
      <c r="AJ1" s="594"/>
      <c r="AK1" s="95"/>
      <c r="AL1" s="96"/>
      <c r="AM1" s="96"/>
      <c r="AN1" s="96"/>
    </row>
    <row r="2" spans="1:247" ht="22.5" hidden="1" customHeight="1">
      <c r="B2" s="68" t="s">
        <v>30</v>
      </c>
      <c r="C2" s="68"/>
      <c r="D2" s="590" t="s">
        <v>31</v>
      </c>
      <c r="E2" s="591"/>
      <c r="F2" s="591"/>
      <c r="G2" s="591"/>
      <c r="H2" s="591"/>
      <c r="I2" s="591"/>
      <c r="J2" s="591"/>
      <c r="K2" s="591"/>
      <c r="L2" s="591"/>
      <c r="M2" s="591"/>
      <c r="N2" s="592"/>
      <c r="O2" s="595" t="s">
        <v>32</v>
      </c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  <c r="AB2" s="596"/>
      <c r="AC2" s="596"/>
      <c r="AD2" s="596"/>
      <c r="AE2" s="596"/>
      <c r="AF2" s="596"/>
      <c r="AG2" s="596"/>
      <c r="AH2" s="596"/>
      <c r="AI2" s="596"/>
      <c r="AJ2" s="596"/>
      <c r="AK2" s="97"/>
      <c r="AL2" s="96"/>
      <c r="AM2" s="96"/>
      <c r="AN2" s="96"/>
    </row>
    <row r="3" spans="1:247" ht="22.5" hidden="1" customHeight="1">
      <c r="B3" s="68" t="s">
        <v>33</v>
      </c>
      <c r="C3" s="68"/>
      <c r="D3" s="597" t="s">
        <v>201</v>
      </c>
      <c r="E3" s="598"/>
      <c r="F3" s="598"/>
      <c r="G3" s="599"/>
      <c r="H3" s="600" t="s">
        <v>35</v>
      </c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601"/>
      <c r="AC3" s="601"/>
      <c r="AD3" s="601"/>
      <c r="AE3" s="601"/>
      <c r="AF3" s="601"/>
      <c r="AG3" s="601"/>
      <c r="AH3" s="601"/>
      <c r="AI3" s="601"/>
      <c r="AJ3" s="602"/>
      <c r="AK3" s="98"/>
      <c r="AL3" s="96"/>
      <c r="AM3" s="96"/>
      <c r="AN3" s="96"/>
    </row>
    <row r="4" spans="1:247" ht="23.25" hidden="1" customHeight="1">
      <c r="D4" s="578" t="s">
        <v>202</v>
      </c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80"/>
      <c r="AH4" s="580"/>
      <c r="AI4" s="581"/>
      <c r="AJ4" s="99"/>
      <c r="AK4" s="98"/>
      <c r="AL4" s="96"/>
      <c r="AM4" s="96"/>
      <c r="AN4" s="96"/>
      <c r="BW4" s="46" t="s">
        <v>37</v>
      </c>
      <c r="BX4" s="46" t="s">
        <v>38</v>
      </c>
      <c r="BY4" s="46" t="s">
        <v>4</v>
      </c>
      <c r="BZ4" s="46" t="s">
        <v>5</v>
      </c>
      <c r="CA4" s="46" t="s">
        <v>39</v>
      </c>
      <c r="CB4" s="46" t="s">
        <v>40</v>
      </c>
      <c r="CC4" s="46" t="s">
        <v>41</v>
      </c>
      <c r="CD4" s="46" t="s">
        <v>42</v>
      </c>
      <c r="CE4" s="46" t="s">
        <v>10</v>
      </c>
      <c r="CF4" s="46" t="s">
        <v>43</v>
      </c>
      <c r="CG4" s="46" t="s">
        <v>44</v>
      </c>
      <c r="CH4" s="46" t="s">
        <v>45</v>
      </c>
      <c r="CI4" s="46" t="s">
        <v>46</v>
      </c>
      <c r="CJ4" s="46" t="s">
        <v>15</v>
      </c>
      <c r="CK4" s="46" t="s">
        <v>47</v>
      </c>
      <c r="CL4" s="46" t="s">
        <v>17</v>
      </c>
      <c r="CM4" s="46" t="s">
        <v>48</v>
      </c>
      <c r="CN4" s="46" t="s">
        <v>49</v>
      </c>
      <c r="CO4" s="46" t="s">
        <v>50</v>
      </c>
    </row>
    <row r="5" spans="1:247" ht="20.25" hidden="1" customHeight="1">
      <c r="D5" s="582" t="s">
        <v>51</v>
      </c>
      <c r="E5" s="582"/>
      <c r="F5" s="582"/>
      <c r="G5" s="582"/>
      <c r="H5" s="582"/>
      <c r="I5" s="582"/>
      <c r="J5" s="582"/>
      <c r="K5" s="583" t="s">
        <v>52</v>
      </c>
      <c r="L5" s="583"/>
      <c r="M5" s="583"/>
      <c r="N5" s="583"/>
      <c r="O5" s="583"/>
      <c r="P5" s="583"/>
      <c r="Q5" s="583"/>
      <c r="R5" s="583"/>
      <c r="S5" s="583"/>
      <c r="T5" s="584" t="s">
        <v>53</v>
      </c>
      <c r="U5" s="584"/>
      <c r="V5" s="584"/>
      <c r="W5" s="584"/>
      <c r="X5" s="584"/>
      <c r="Y5" s="584"/>
      <c r="Z5" s="584"/>
      <c r="AA5" s="585" t="s">
        <v>54</v>
      </c>
      <c r="AB5" s="586"/>
      <c r="AC5" s="586"/>
      <c r="AD5" s="586"/>
      <c r="AE5" s="586"/>
      <c r="AF5" s="586"/>
      <c r="AG5" s="587" t="s">
        <v>55</v>
      </c>
      <c r="AH5" s="588"/>
      <c r="AI5" s="588"/>
      <c r="AJ5" s="589"/>
      <c r="AK5" s="564" t="s">
        <v>51</v>
      </c>
      <c r="AL5" s="565"/>
      <c r="AM5" s="565"/>
      <c r="AN5" s="565"/>
      <c r="AO5" s="565"/>
      <c r="AP5" s="565"/>
      <c r="AQ5" s="565"/>
      <c r="AR5" s="565"/>
      <c r="AS5" s="565"/>
      <c r="AT5" s="565"/>
      <c r="AU5" s="565"/>
      <c r="AV5" s="565"/>
      <c r="AW5" s="566" t="s">
        <v>56</v>
      </c>
      <c r="AX5" s="567"/>
      <c r="AY5" s="567"/>
      <c r="AZ5" s="567"/>
      <c r="BA5" s="567"/>
      <c r="BB5" s="567"/>
      <c r="BC5" s="567"/>
      <c r="BD5" s="568"/>
      <c r="BE5" s="569" t="s">
        <v>53</v>
      </c>
      <c r="BF5" s="570"/>
      <c r="BG5" s="570"/>
      <c r="BH5" s="570"/>
      <c r="BI5" s="570"/>
      <c r="BJ5" s="570"/>
      <c r="BK5" s="570"/>
      <c r="BL5" s="571"/>
      <c r="BM5" s="572" t="s">
        <v>54</v>
      </c>
      <c r="BN5" s="573"/>
      <c r="BO5" s="573"/>
      <c r="BP5" s="573"/>
      <c r="BQ5" s="573"/>
      <c r="BR5" s="574"/>
      <c r="BS5" s="575" t="s">
        <v>55</v>
      </c>
      <c r="BT5" s="576"/>
      <c r="BU5" s="576"/>
      <c r="BV5" s="577"/>
      <c r="BW5" s="483" t="s">
        <v>37</v>
      </c>
      <c r="BX5" s="463" t="s">
        <v>38</v>
      </c>
      <c r="BY5" s="461" t="s">
        <v>4</v>
      </c>
      <c r="BZ5" s="488" t="s">
        <v>5</v>
      </c>
      <c r="CA5" s="469" t="s">
        <v>6</v>
      </c>
      <c r="CB5" s="473" t="s">
        <v>7</v>
      </c>
      <c r="CC5" s="475" t="s">
        <v>57</v>
      </c>
      <c r="CD5" s="477" t="s">
        <v>9</v>
      </c>
      <c r="CE5" s="479" t="s">
        <v>10</v>
      </c>
      <c r="CF5" s="481" t="s">
        <v>11</v>
      </c>
      <c r="CG5" s="465" t="s">
        <v>12</v>
      </c>
      <c r="CH5" s="467" t="s">
        <v>13</v>
      </c>
      <c r="CI5" s="463" t="s">
        <v>14</v>
      </c>
      <c r="CJ5" s="469" t="s">
        <v>15</v>
      </c>
      <c r="CK5" s="471" t="s">
        <v>16</v>
      </c>
      <c r="CL5" s="457" t="s">
        <v>17</v>
      </c>
      <c r="CM5" s="459" t="s">
        <v>18</v>
      </c>
      <c r="CN5" s="461" t="s">
        <v>58</v>
      </c>
      <c r="CO5" s="463" t="s">
        <v>20</v>
      </c>
      <c r="CP5" s="420" t="s">
        <v>59</v>
      </c>
      <c r="CQ5" s="420" t="s">
        <v>60</v>
      </c>
      <c r="CR5" s="423" t="s">
        <v>61</v>
      </c>
      <c r="CS5" s="426" t="s">
        <v>62</v>
      </c>
      <c r="CT5" s="121"/>
      <c r="CU5" s="429" t="s">
        <v>63</v>
      </c>
      <c r="DI5" s="46">
        <f>'RANKING-QUINTOS'!L4</f>
        <v>40.200080200000002</v>
      </c>
      <c r="DJ5" s="46">
        <f>'RANKING-QUINTOS'!M4</f>
        <v>1.12415</v>
      </c>
      <c r="DK5" s="46">
        <f>'RANKING-QUINTOS'!N4</f>
        <v>1</v>
      </c>
      <c r="DL5" s="46">
        <f>'RANKING-QUINTOS'!O4</f>
        <v>1.12415</v>
      </c>
      <c r="DM5" s="46">
        <f>'RANKING-QUINTOS'!P4</f>
        <v>1.1006800000000001</v>
      </c>
      <c r="DN5" s="46">
        <f>'RANKING-QUINTOS'!Q4</f>
        <v>2</v>
      </c>
      <c r="DO5" s="46">
        <f>'RANKING-QUINTOS'!R4</f>
        <v>2.2013600000000002</v>
      </c>
      <c r="DP5" s="46">
        <f>'RANKING-QUINTOS'!S4</f>
        <v>1.6495770000000001</v>
      </c>
      <c r="DQ5" s="46">
        <f>'RANKING-QUINTOS'!T4</f>
        <v>1</v>
      </c>
      <c r="DR5" s="46">
        <f>'RANKING-QUINTOS'!U4</f>
        <v>1.6495770000000001</v>
      </c>
      <c r="DS5" s="46">
        <f>'RANKING-QUINTOS'!V4</f>
        <v>1.6583374</v>
      </c>
      <c r="DT5" s="46">
        <f>'RANKING-QUINTOS'!W4</f>
        <v>1</v>
      </c>
      <c r="DU5" s="46">
        <f>'RANKING-QUINTOS'!X4</f>
        <v>1.6583374</v>
      </c>
      <c r="DV5" s="46">
        <f>'RANKING-QUINTOS'!Y4</f>
        <v>1.6587874499999999</v>
      </c>
      <c r="DW5" s="46">
        <f>'RANKING-QUINTOS'!Z4</f>
        <v>1</v>
      </c>
      <c r="DX5" s="46">
        <f>'RANKING-QUINTOS'!AA4</f>
        <v>1.6587874499999999</v>
      </c>
      <c r="DY5" s="46">
        <f>'RANKING-QUINTOS'!AB4</f>
        <v>1.6782674</v>
      </c>
      <c r="DZ5" s="46">
        <f>'RANKING-QUINTOS'!AC4</f>
        <v>1</v>
      </c>
      <c r="EA5" s="46">
        <f>'RANKING-QUINTOS'!AD4</f>
        <v>1.6782674</v>
      </c>
      <c r="EB5" s="46">
        <f>'RANKING-QUINTOS'!AE4</f>
        <v>1.12415</v>
      </c>
      <c r="EC5" s="46">
        <f>'RANKING-QUINTOS'!AF4</f>
        <v>2</v>
      </c>
      <c r="ED5" s="46">
        <f>'RANKING-QUINTOS'!AG4</f>
        <v>2.2483</v>
      </c>
      <c r="EE5" s="46">
        <f>'RANKING-QUINTOS'!AH4</f>
        <v>1.1006800000000001</v>
      </c>
    </row>
    <row r="6" spans="1:247" ht="41.25" hidden="1" customHeight="1">
      <c r="A6" s="397" t="s">
        <v>64</v>
      </c>
      <c r="B6" s="398"/>
      <c r="C6" s="399"/>
      <c r="D6" s="555" t="s">
        <v>65</v>
      </c>
      <c r="E6" s="560" t="s">
        <v>66</v>
      </c>
      <c r="F6" s="561"/>
      <c r="G6" s="556" t="s">
        <v>4</v>
      </c>
      <c r="H6" s="546" t="s">
        <v>5</v>
      </c>
      <c r="I6" s="532" t="s">
        <v>6</v>
      </c>
      <c r="J6" s="558" t="s">
        <v>7</v>
      </c>
      <c r="K6" s="400" t="s">
        <v>57</v>
      </c>
      <c r="L6" s="401"/>
      <c r="M6" s="404" t="s">
        <v>67</v>
      </c>
      <c r="N6" s="405"/>
      <c r="O6" s="408" t="s">
        <v>10</v>
      </c>
      <c r="P6" s="409"/>
      <c r="Q6" s="431" t="s">
        <v>11</v>
      </c>
      <c r="R6" s="432"/>
      <c r="S6" s="433"/>
      <c r="T6" s="437" t="s">
        <v>12</v>
      </c>
      <c r="U6" s="438"/>
      <c r="V6" s="439"/>
      <c r="W6" s="412" t="s">
        <v>13</v>
      </c>
      <c r="X6" s="413"/>
      <c r="Y6" s="548" t="s">
        <v>14</v>
      </c>
      <c r="Z6" s="550" t="s">
        <v>15</v>
      </c>
      <c r="AA6" s="416" t="s">
        <v>16</v>
      </c>
      <c r="AB6" s="417"/>
      <c r="AC6" s="443" t="s">
        <v>17</v>
      </c>
      <c r="AD6" s="444"/>
      <c r="AE6" s="447" t="s">
        <v>18</v>
      </c>
      <c r="AF6" s="448"/>
      <c r="AG6" s="451" t="s">
        <v>68</v>
      </c>
      <c r="AH6" s="452"/>
      <c r="AI6" s="455" t="s">
        <v>69</v>
      </c>
      <c r="AJ6" s="455"/>
      <c r="AK6" s="552" t="s">
        <v>70</v>
      </c>
      <c r="AL6" s="552" t="s">
        <v>71</v>
      </c>
      <c r="AM6" s="539" t="s">
        <v>72</v>
      </c>
      <c r="AN6" s="539" t="s">
        <v>73</v>
      </c>
      <c r="AO6" s="542" t="s">
        <v>74</v>
      </c>
      <c r="AP6" s="542" t="s">
        <v>75</v>
      </c>
      <c r="AQ6" s="545" t="s">
        <v>76</v>
      </c>
      <c r="AR6" s="545" t="s">
        <v>77</v>
      </c>
      <c r="AS6" s="531" t="s">
        <v>78</v>
      </c>
      <c r="AT6" s="531" t="s">
        <v>79</v>
      </c>
      <c r="AU6" s="534" t="s">
        <v>80</v>
      </c>
      <c r="AV6" s="534" t="s">
        <v>81</v>
      </c>
      <c r="AW6" s="537" t="s">
        <v>82</v>
      </c>
      <c r="AX6" s="401" t="s">
        <v>83</v>
      </c>
      <c r="AY6" s="525" t="s">
        <v>84</v>
      </c>
      <c r="AZ6" s="525" t="s">
        <v>85</v>
      </c>
      <c r="BA6" s="528" t="s">
        <v>86</v>
      </c>
      <c r="BB6" s="528" t="s">
        <v>87</v>
      </c>
      <c r="BC6" s="516" t="s">
        <v>88</v>
      </c>
      <c r="BD6" s="516" t="s">
        <v>89</v>
      </c>
      <c r="BE6" s="519" t="s">
        <v>90</v>
      </c>
      <c r="BF6" s="519" t="s">
        <v>91</v>
      </c>
      <c r="BG6" s="522" t="s">
        <v>92</v>
      </c>
      <c r="BH6" s="504" t="s">
        <v>93</v>
      </c>
      <c r="BI6" s="507" t="s">
        <v>94</v>
      </c>
      <c r="BJ6" s="510" t="s">
        <v>95</v>
      </c>
      <c r="BK6" s="513" t="s">
        <v>96</v>
      </c>
      <c r="BL6" s="513" t="s">
        <v>97</v>
      </c>
      <c r="BM6" s="501" t="s">
        <v>98</v>
      </c>
      <c r="BN6" s="501" t="s">
        <v>99</v>
      </c>
      <c r="BO6" s="495" t="s">
        <v>100</v>
      </c>
      <c r="BP6" s="495" t="s">
        <v>101</v>
      </c>
      <c r="BQ6" s="492" t="s">
        <v>102</v>
      </c>
      <c r="BR6" s="492" t="s">
        <v>103</v>
      </c>
      <c r="BS6" s="495" t="s">
        <v>104</v>
      </c>
      <c r="BT6" s="495" t="s">
        <v>105</v>
      </c>
      <c r="BU6" s="498" t="s">
        <v>244</v>
      </c>
      <c r="BV6" s="498" t="s">
        <v>107</v>
      </c>
      <c r="BW6" s="484"/>
      <c r="BX6" s="464"/>
      <c r="BY6" s="462"/>
      <c r="BZ6" s="489"/>
      <c r="CA6" s="470"/>
      <c r="CB6" s="474"/>
      <c r="CC6" s="476"/>
      <c r="CD6" s="478"/>
      <c r="CE6" s="480"/>
      <c r="CF6" s="482"/>
      <c r="CG6" s="466"/>
      <c r="CH6" s="468"/>
      <c r="CI6" s="464"/>
      <c r="CJ6" s="470"/>
      <c r="CK6" s="472"/>
      <c r="CL6" s="458"/>
      <c r="CM6" s="460"/>
      <c r="CN6" s="462"/>
      <c r="CO6" s="464"/>
      <c r="CP6" s="421"/>
      <c r="CQ6" s="421"/>
      <c r="CR6" s="424"/>
      <c r="CS6" s="427"/>
      <c r="CT6" s="121"/>
      <c r="CU6" s="429"/>
    </row>
    <row r="7" spans="1:247" ht="138" hidden="1" customHeight="1">
      <c r="A7" s="397"/>
      <c r="B7" s="398"/>
      <c r="C7" s="399"/>
      <c r="D7" s="554"/>
      <c r="E7" s="562"/>
      <c r="F7" s="563"/>
      <c r="G7" s="557"/>
      <c r="H7" s="547"/>
      <c r="I7" s="533"/>
      <c r="J7" s="559"/>
      <c r="K7" s="402"/>
      <c r="L7" s="403"/>
      <c r="M7" s="406"/>
      <c r="N7" s="407"/>
      <c r="O7" s="410"/>
      <c r="P7" s="411"/>
      <c r="Q7" s="434"/>
      <c r="R7" s="435"/>
      <c r="S7" s="436"/>
      <c r="T7" s="440"/>
      <c r="U7" s="441"/>
      <c r="V7" s="442"/>
      <c r="W7" s="414"/>
      <c r="X7" s="415"/>
      <c r="Y7" s="549"/>
      <c r="Z7" s="551"/>
      <c r="AA7" s="418"/>
      <c r="AB7" s="419"/>
      <c r="AC7" s="445"/>
      <c r="AD7" s="446"/>
      <c r="AE7" s="449"/>
      <c r="AF7" s="450"/>
      <c r="AG7" s="453"/>
      <c r="AH7" s="454"/>
      <c r="AI7" s="456"/>
      <c r="AJ7" s="456"/>
      <c r="AK7" s="553"/>
      <c r="AL7" s="553"/>
      <c r="AM7" s="540"/>
      <c r="AN7" s="540"/>
      <c r="AO7" s="543"/>
      <c r="AP7" s="543"/>
      <c r="AQ7" s="546"/>
      <c r="AR7" s="546"/>
      <c r="AS7" s="532"/>
      <c r="AT7" s="532"/>
      <c r="AU7" s="535"/>
      <c r="AV7" s="535"/>
      <c r="AW7" s="537"/>
      <c r="AX7" s="401"/>
      <c r="AY7" s="526"/>
      <c r="AZ7" s="526"/>
      <c r="BA7" s="529"/>
      <c r="BB7" s="529"/>
      <c r="BC7" s="517"/>
      <c r="BD7" s="517"/>
      <c r="BE7" s="520"/>
      <c r="BF7" s="520"/>
      <c r="BG7" s="523"/>
      <c r="BH7" s="505"/>
      <c r="BI7" s="508"/>
      <c r="BJ7" s="511"/>
      <c r="BK7" s="514"/>
      <c r="BL7" s="514"/>
      <c r="BM7" s="502"/>
      <c r="BN7" s="502"/>
      <c r="BO7" s="496"/>
      <c r="BP7" s="496"/>
      <c r="BQ7" s="493"/>
      <c r="BR7" s="493"/>
      <c r="BS7" s="496"/>
      <c r="BT7" s="496"/>
      <c r="BU7" s="499"/>
      <c r="BV7" s="499"/>
      <c r="BW7" s="484"/>
      <c r="BX7" s="464"/>
      <c r="BY7" s="462"/>
      <c r="BZ7" s="489"/>
      <c r="CA7" s="470"/>
      <c r="CB7" s="474"/>
      <c r="CC7" s="476"/>
      <c r="CD7" s="478"/>
      <c r="CE7" s="480"/>
      <c r="CF7" s="482"/>
      <c r="CG7" s="466"/>
      <c r="CH7" s="468"/>
      <c r="CI7" s="464"/>
      <c r="CJ7" s="470"/>
      <c r="CK7" s="472"/>
      <c r="CL7" s="458"/>
      <c r="CM7" s="460"/>
      <c r="CN7" s="462"/>
      <c r="CO7" s="464"/>
      <c r="CP7" s="421"/>
      <c r="CQ7" s="421"/>
      <c r="CR7" s="424"/>
      <c r="CS7" s="427"/>
      <c r="CT7" s="121"/>
      <c r="CU7" s="429"/>
      <c r="EC7" s="126" t="str">
        <f>'EXAMEN 1-CUARTOS'!AB3</f>
        <v>ARITMETICA</v>
      </c>
      <c r="ED7" s="126">
        <f>'EXAMEN 1-CUARTOS'!AC3</f>
        <v>0</v>
      </c>
      <c r="EE7" s="126">
        <f>'EXAMEN 1-CUARTOS'!AD3</f>
        <v>0</v>
      </c>
      <c r="EF7" s="126">
        <f>'EXAMEN 1-CUARTOS'!AE3</f>
        <v>0</v>
      </c>
      <c r="EG7" s="126">
        <f>'EXAMEN 1-CUARTOS'!AF3</f>
        <v>0</v>
      </c>
      <c r="EH7" s="126" t="str">
        <f>'EXAMEN 1-CUARTOS'!AG3</f>
        <v>GEOMETRIA</v>
      </c>
      <c r="EI7" s="126">
        <f>'EXAMEN 1-CUARTOS'!AH3</f>
        <v>0</v>
      </c>
      <c r="EJ7" s="126">
        <f>'EXAMEN 1-CUARTOS'!AI3</f>
        <v>0</v>
      </c>
      <c r="EK7" s="126">
        <f>'EXAMEN 1-CUARTOS'!AJ3</f>
        <v>0</v>
      </c>
      <c r="EL7" s="126">
        <f>'EXAMEN 1-CUARTOS'!AK3</f>
        <v>0</v>
      </c>
      <c r="EM7" s="126" t="str">
        <f>'EXAMEN 1-CUARTOS'!AL3</f>
        <v>TRIGONOMETRÍA</v>
      </c>
      <c r="EN7" s="126">
        <f>'EXAMEN 1-CUARTOS'!AM3</f>
        <v>0</v>
      </c>
      <c r="EO7" s="126">
        <f>'EXAMEN 1-CUARTOS'!AN3</f>
        <v>0</v>
      </c>
      <c r="EP7" s="126">
        <f>'EXAMEN 1-CUARTOS'!AO3</f>
        <v>0</v>
      </c>
      <c r="EQ7" s="126">
        <f>'EXAMEN 1-CUARTOS'!AP3</f>
        <v>0</v>
      </c>
      <c r="ER7" s="126" t="str">
        <f>'EXAMEN 1-CUARTOS'!AQ3</f>
        <v>ALGEBRA</v>
      </c>
      <c r="ES7" s="126">
        <f>'EXAMEN 1-CUARTOS'!AR3</f>
        <v>0</v>
      </c>
      <c r="ET7" s="126">
        <f>'EXAMEN 1-CUARTOS'!AS3</f>
        <v>0</v>
      </c>
      <c r="EU7" s="126">
        <f>'EXAMEN 1-CUARTOS'!AT3</f>
        <v>0</v>
      </c>
      <c r="EV7" s="126">
        <f>'EXAMEN 1-CUARTOS'!AU3</f>
        <v>0</v>
      </c>
      <c r="EW7" s="126">
        <f>'EXAMEN 1-CUARTOS'!AV3</f>
        <v>0</v>
      </c>
      <c r="EX7" s="126" t="str">
        <f>'EXAMEN 1-CUARTOS'!AW3</f>
        <v>FISICA</v>
      </c>
      <c r="EY7" s="126">
        <f>'EXAMEN 1-CUARTOS'!AX3</f>
        <v>0</v>
      </c>
      <c r="EZ7" s="126">
        <f>'EXAMEN 1-CUARTOS'!AY3</f>
        <v>0</v>
      </c>
      <c r="FA7" s="126">
        <f>'EXAMEN 1-CUARTOS'!AZ3</f>
        <v>0</v>
      </c>
      <c r="FB7" s="126">
        <f>'EXAMEN 1-CUARTOS'!BA3</f>
        <v>0</v>
      </c>
      <c r="FC7" s="126" t="str">
        <f>'EXAMEN 1-CUARTOS'!BB3</f>
        <v>QUIMICA</v>
      </c>
      <c r="FD7" s="126">
        <f>'EXAMEN 1-CUARTOS'!BC3</f>
        <v>0</v>
      </c>
      <c r="FE7" s="126">
        <f>'EXAMEN 1-CUARTOS'!BD3</f>
        <v>0</v>
      </c>
      <c r="FF7" s="126">
        <f>'EXAMEN 1-CUARTOS'!BE3</f>
        <v>0</v>
      </c>
      <c r="FG7" s="126">
        <f>'EXAMEN 1-CUARTOS'!BF3</f>
        <v>0</v>
      </c>
      <c r="FH7" s="126" t="str">
        <f>'EXAMEN 1-CUARTOS'!BG3</f>
        <v>BIOLOGIA</v>
      </c>
      <c r="FI7" s="126">
        <f>'EXAMEN 1-CUARTOS'!BH3</f>
        <v>0</v>
      </c>
      <c r="FJ7" s="126">
        <f>'EXAMEN 1-CUARTOS'!BI3</f>
        <v>0</v>
      </c>
      <c r="FK7" s="126">
        <f>'EXAMEN 1-CUARTOS'!BJ3</f>
        <v>0</v>
      </c>
      <c r="FL7" s="126">
        <f>'EXAMEN 1-CUARTOS'!BK3</f>
        <v>0</v>
      </c>
      <c r="FM7" s="126">
        <f>'EXAMEN 1-CUARTOS'!BL3</f>
        <v>0</v>
      </c>
      <c r="FN7" s="126" t="str">
        <f>'EXAMEN 1-CUARTOS'!BM3</f>
        <v>Lenguaje</v>
      </c>
      <c r="FO7" s="126">
        <f>'EXAMEN 1-CUARTOS'!BN3</f>
        <v>0</v>
      </c>
      <c r="FP7" s="126">
        <f>'EXAMEN 1-CUARTOS'!BO3</f>
        <v>0</v>
      </c>
      <c r="FQ7" s="126">
        <f>'EXAMEN 1-CUARTOS'!BP3</f>
        <v>0</v>
      </c>
      <c r="FR7" s="126">
        <f>'EXAMEN 1-CUARTOS'!BQ3</f>
        <v>0</v>
      </c>
      <c r="FS7" s="126" t="str">
        <f>'EXAMEN 1-CUARTOS'!BR3</f>
        <v>Literatura</v>
      </c>
      <c r="FT7" s="126">
        <f>'EXAMEN 1-CUARTOS'!BS3</f>
        <v>0</v>
      </c>
      <c r="FU7" s="126">
        <f>'EXAMEN 1-CUARTOS'!BT3</f>
        <v>0</v>
      </c>
      <c r="FV7" s="126">
        <f>'EXAMEN 1-CUARTOS'!BU3</f>
        <v>0</v>
      </c>
      <c r="FW7" s="126">
        <f>'EXAMEN 1-CUARTOS'!BV3</f>
        <v>0</v>
      </c>
      <c r="FX7" s="126" t="str">
        <f>'EXAMEN 1-CUARTOS'!BW3</f>
        <v>Historia</v>
      </c>
      <c r="FY7" s="126">
        <f>'EXAMEN 1-CUARTOS'!BX3</f>
        <v>0</v>
      </c>
      <c r="FZ7" s="126">
        <f>'EXAMEN 1-CUARTOS'!BY3</f>
        <v>0</v>
      </c>
      <c r="GA7" s="126">
        <f>'EXAMEN 1-CUARTOS'!BZ3</f>
        <v>0</v>
      </c>
      <c r="GB7" s="126">
        <f>'EXAMEN 1-CUARTOS'!CA3</f>
        <v>0</v>
      </c>
      <c r="GC7" s="126" t="str">
        <f>'EXAMEN 1-CUARTOS'!CB3</f>
        <v>Geografía</v>
      </c>
      <c r="GD7" s="126">
        <f>'EXAMEN 1-CUARTOS'!CC3</f>
        <v>0</v>
      </c>
      <c r="GE7" s="126">
        <f>'EXAMEN 1-CUARTOS'!CD3</f>
        <v>0</v>
      </c>
      <c r="GF7" s="126">
        <f>'EXAMEN 1-CUARTOS'!CE3</f>
        <v>0</v>
      </c>
      <c r="GG7" s="126">
        <f>'EXAMEN 1-CUARTOS'!CF3</f>
        <v>0</v>
      </c>
      <c r="GH7" s="126" t="str">
        <f>'EXAMEN 1-CUARTOS'!CG3</f>
        <v>Psicología</v>
      </c>
      <c r="GI7" s="126">
        <f>'EXAMEN 1-CUARTOS'!CH3</f>
        <v>0</v>
      </c>
      <c r="GJ7" s="126">
        <f>'EXAMEN 1-CUARTOS'!CI3</f>
        <v>0</v>
      </c>
      <c r="GK7" s="126">
        <f>'EXAMEN 1-CUARTOS'!CJ3</f>
        <v>0</v>
      </c>
      <c r="GL7" s="126">
        <f>'EXAMEN 1-CUARTOS'!CK3</f>
        <v>0</v>
      </c>
      <c r="GM7" s="126" t="str">
        <f>'EXAMEN 1-CUARTOS'!CL3</f>
        <v>Educación Cívica</v>
      </c>
      <c r="GN7" s="126">
        <f>'EXAMEN 1-CUARTOS'!CM3</f>
        <v>0</v>
      </c>
      <c r="GO7" s="126">
        <f>'EXAMEN 1-CUARTOS'!CN3</f>
        <v>0</v>
      </c>
      <c r="GP7" s="126">
        <f>'EXAMEN 1-CUARTOS'!CO3</f>
        <v>0</v>
      </c>
      <c r="GQ7" s="126">
        <f>'EXAMEN 1-CUARTOS'!CP3</f>
        <v>0</v>
      </c>
      <c r="GR7" s="126" t="str">
        <f>'EXAMEN 1-CUARTOS'!CQ3</f>
        <v>Lectura Inglés</v>
      </c>
      <c r="GS7" s="126">
        <f>'EXAMEN 1-CUARTOS'!CR3</f>
        <v>0</v>
      </c>
      <c r="GT7" s="126">
        <f>'EXAMEN 1-CUARTOS'!CS3</f>
        <v>0</v>
      </c>
      <c r="GU7" s="126">
        <f>'EXAMEN 1-CUARTOS'!CT3</f>
        <v>0</v>
      </c>
      <c r="GV7" s="126">
        <f>'EXAMEN 1-CUARTOS'!CU3</f>
        <v>0</v>
      </c>
      <c r="GW7" s="126" t="str">
        <f>'EXAMEN 1-CUARTOS'!CV3</f>
        <v>Gramática inglés</v>
      </c>
      <c r="GX7" s="126">
        <f>'EXAMEN 1-CUARTOS'!CW3</f>
        <v>0</v>
      </c>
      <c r="GY7" s="126">
        <f>'EXAMEN 1-CUARTOS'!CX3</f>
        <v>0</v>
      </c>
      <c r="GZ7" s="126">
        <f>'EXAMEN 1-CUARTOS'!CY3</f>
        <v>0</v>
      </c>
      <c r="HA7" s="126">
        <f>'EXAMEN 1-CUARTOS'!CZ3</f>
        <v>0</v>
      </c>
      <c r="HB7" s="126">
        <f>'EXAMEN 1-CUARTOS'!DA3</f>
        <v>0</v>
      </c>
      <c r="HC7" s="126" t="str">
        <f>'EXAMEN 1-CUARTOS'!DB3</f>
        <v>Razonamiento Lógico</v>
      </c>
      <c r="HD7" s="126">
        <f>'EXAMEN 1-CUARTOS'!DC3</f>
        <v>0</v>
      </c>
      <c r="HE7" s="126">
        <f>'EXAMEN 1-CUARTOS'!DD3</f>
        <v>0</v>
      </c>
      <c r="HF7" s="126">
        <f>'EXAMEN 1-CUARTOS'!DE3</f>
        <v>0</v>
      </c>
      <c r="HG7" s="126">
        <f>'EXAMEN 1-CUARTOS'!DF3</f>
        <v>0</v>
      </c>
      <c r="HH7" s="126" t="str">
        <f>'EXAMEN 1-CUARTOS'!DG3</f>
        <v>Razonamiento Matemático</v>
      </c>
      <c r="HI7" s="126">
        <f>'EXAMEN 1-CUARTOS'!DH3</f>
        <v>0</v>
      </c>
      <c r="HJ7" s="126">
        <f>'EXAMEN 1-CUARTOS'!DI3</f>
        <v>0</v>
      </c>
      <c r="HK7" s="126">
        <f>'EXAMEN 1-CUARTOS'!DJ3</f>
        <v>0</v>
      </c>
      <c r="HL7" s="126">
        <f>'EXAMEN 1-CUARTOS'!DK3</f>
        <v>0</v>
      </c>
      <c r="HM7" s="126" t="str">
        <f>'EXAMEN 1-CUARTOS'!DL3</f>
        <v>Comprensión de lectura</v>
      </c>
      <c r="HN7" s="126">
        <f>'EXAMEN 1-CUARTOS'!DM3</f>
        <v>0</v>
      </c>
      <c r="HO7" s="126">
        <f>'EXAMEN 1-CUARTOS'!DN3</f>
        <v>0</v>
      </c>
      <c r="HP7" s="126">
        <f>'EXAMEN 1-CUARTOS'!DO3</f>
        <v>0</v>
      </c>
      <c r="HQ7" s="126">
        <f>'EXAMEN 1-CUARTOS'!DP3</f>
        <v>0</v>
      </c>
      <c r="HR7" s="126" t="str">
        <f>'EXAMEN 1-CUARTOS'!DQ3</f>
        <v>Razonamiento Verbal</v>
      </c>
      <c r="HS7" s="126">
        <f>'EXAMEN 1-CUARTOS'!DR3</f>
        <v>0</v>
      </c>
      <c r="HT7" s="126">
        <f>'EXAMEN 1-CUARTOS'!DS3</f>
        <v>0</v>
      </c>
      <c r="HU7" s="126">
        <f>'EXAMEN 1-CUARTOS'!DT3</f>
        <v>0</v>
      </c>
      <c r="HV7" s="126">
        <f>'EXAMEN 1-CUARTOS'!DU3</f>
        <v>0</v>
      </c>
      <c r="HW7" s="126">
        <f>'EXAMEN 1-CUARTOS'!DV3</f>
        <v>0</v>
      </c>
    </row>
    <row r="8" spans="1:247" ht="42.6" customHeight="1">
      <c r="A8" s="69" t="s">
        <v>108</v>
      </c>
      <c r="B8" s="70" t="s">
        <v>109</v>
      </c>
      <c r="C8" s="71"/>
      <c r="D8" s="72" t="s">
        <v>110</v>
      </c>
      <c r="E8" s="73" t="s">
        <v>111</v>
      </c>
      <c r="F8" s="74" t="s">
        <v>112</v>
      </c>
      <c r="G8" s="72" t="s">
        <v>113</v>
      </c>
      <c r="H8" s="75" t="s">
        <v>114</v>
      </c>
      <c r="I8" s="75" t="s">
        <v>115</v>
      </c>
      <c r="J8" s="75" t="s">
        <v>116</v>
      </c>
      <c r="K8" s="87" t="s">
        <v>117</v>
      </c>
      <c r="L8" s="87" t="s">
        <v>118</v>
      </c>
      <c r="M8" s="87" t="s">
        <v>119</v>
      </c>
      <c r="N8" s="87" t="s">
        <v>120</v>
      </c>
      <c r="O8" s="87" t="s">
        <v>121</v>
      </c>
      <c r="P8" s="87" t="s">
        <v>122</v>
      </c>
      <c r="Q8" s="87" t="s">
        <v>123</v>
      </c>
      <c r="R8" s="87" t="s">
        <v>124</v>
      </c>
      <c r="S8" s="87" t="s">
        <v>125</v>
      </c>
      <c r="T8" s="89" t="s">
        <v>126</v>
      </c>
      <c r="U8" s="90" t="s">
        <v>127</v>
      </c>
      <c r="V8" s="90" t="s">
        <v>128</v>
      </c>
      <c r="W8" s="90" t="s">
        <v>129</v>
      </c>
      <c r="X8" s="90" t="s">
        <v>130</v>
      </c>
      <c r="Y8" s="90" t="s">
        <v>131</v>
      </c>
      <c r="Z8" s="90" t="s">
        <v>132</v>
      </c>
      <c r="AA8" s="92" t="s">
        <v>133</v>
      </c>
      <c r="AB8" s="93" t="s">
        <v>134</v>
      </c>
      <c r="AC8" s="93" t="s">
        <v>135</v>
      </c>
      <c r="AD8" s="93" t="s">
        <v>136</v>
      </c>
      <c r="AE8" s="93" t="s">
        <v>137</v>
      </c>
      <c r="AF8" s="93" t="s">
        <v>138</v>
      </c>
      <c r="AG8" s="100" t="s">
        <v>139</v>
      </c>
      <c r="AH8" s="100" t="s">
        <v>140</v>
      </c>
      <c r="AI8" s="100" t="s">
        <v>141</v>
      </c>
      <c r="AJ8" s="101" t="s">
        <v>142</v>
      </c>
      <c r="AK8" s="554"/>
      <c r="AL8" s="554"/>
      <c r="AM8" s="541"/>
      <c r="AN8" s="541"/>
      <c r="AO8" s="544"/>
      <c r="AP8" s="544"/>
      <c r="AQ8" s="547"/>
      <c r="AR8" s="547"/>
      <c r="AS8" s="533"/>
      <c r="AT8" s="533"/>
      <c r="AU8" s="536"/>
      <c r="AV8" s="536"/>
      <c r="AW8" s="538"/>
      <c r="AX8" s="403"/>
      <c r="AY8" s="527"/>
      <c r="AZ8" s="527"/>
      <c r="BA8" s="530"/>
      <c r="BB8" s="530"/>
      <c r="BC8" s="518"/>
      <c r="BD8" s="518"/>
      <c r="BE8" s="521"/>
      <c r="BF8" s="521"/>
      <c r="BG8" s="524"/>
      <c r="BH8" s="506"/>
      <c r="BI8" s="509"/>
      <c r="BJ8" s="512"/>
      <c r="BK8" s="515"/>
      <c r="BL8" s="515"/>
      <c r="BM8" s="503"/>
      <c r="BN8" s="503"/>
      <c r="BO8" s="497"/>
      <c r="BP8" s="497"/>
      <c r="BQ8" s="494"/>
      <c r="BR8" s="494"/>
      <c r="BS8" s="497"/>
      <c r="BT8" s="497"/>
      <c r="BU8" s="500"/>
      <c r="BV8" s="500"/>
      <c r="BW8" s="485"/>
      <c r="BX8" s="486"/>
      <c r="BY8" s="487"/>
      <c r="BZ8" s="490"/>
      <c r="CA8" s="491"/>
      <c r="CB8" s="474"/>
      <c r="CC8" s="476"/>
      <c r="CD8" s="478"/>
      <c r="CE8" s="480"/>
      <c r="CF8" s="482"/>
      <c r="CG8" s="466"/>
      <c r="CH8" s="468"/>
      <c r="CI8" s="464"/>
      <c r="CJ8" s="470"/>
      <c r="CK8" s="472"/>
      <c r="CL8" s="458"/>
      <c r="CM8" s="460"/>
      <c r="CN8" s="462"/>
      <c r="CO8" s="464"/>
      <c r="CP8" s="422"/>
      <c r="CQ8" s="422"/>
      <c r="CR8" s="425"/>
      <c r="CS8" s="428"/>
      <c r="CT8" s="121"/>
      <c r="CU8" s="430"/>
      <c r="CV8" s="46" t="s">
        <v>143</v>
      </c>
      <c r="CW8" s="46" t="s">
        <v>144</v>
      </c>
      <c r="CX8" s="46" t="s">
        <v>145</v>
      </c>
      <c r="CY8" s="46" t="s">
        <v>146</v>
      </c>
      <c r="DA8" s="46" t="s">
        <v>63</v>
      </c>
      <c r="DB8" s="46" t="s">
        <v>143</v>
      </c>
      <c r="DC8" s="46" t="s">
        <v>144</v>
      </c>
      <c r="DD8" s="46" t="s">
        <v>145</v>
      </c>
      <c r="DE8" s="46" t="s">
        <v>146</v>
      </c>
      <c r="DG8" s="46" t="s">
        <v>147</v>
      </c>
      <c r="DH8" s="46" t="s">
        <v>148</v>
      </c>
      <c r="DI8" s="46" t="s">
        <v>245</v>
      </c>
      <c r="DJ8" s="46" t="s">
        <v>246</v>
      </c>
      <c r="DK8" s="123" t="str">
        <f>'EXAMEN 1-CUARTOS'!J4</f>
        <v>CÓDIGO DE LA ESTUDIANTE</v>
      </c>
      <c r="DL8" s="46" t="str">
        <f>'EXAMEN 1-CUARTOS'!K4</f>
        <v>APELLIDOS Y NOMBRES</v>
      </c>
      <c r="DM8" s="46" t="str">
        <f>'EXAMEN 1-CUARTOS'!L4</f>
        <v>GRADO</v>
      </c>
      <c r="DN8" s="46" t="str">
        <f>'EXAMEN 1-CUARTOS'!M4</f>
        <v>SECCIÓN</v>
      </c>
      <c r="DO8" s="46" t="str">
        <f>'EXAMEN 1-CUARTOS'!N4</f>
        <v>FECHA DEL EXAMEN</v>
      </c>
      <c r="DP8" s="46" t="str">
        <f>'EXAMEN 1-CUARTOS'!O4</f>
        <v>TIPO DE EXAMEN</v>
      </c>
      <c r="DQ8" s="46" t="str">
        <f>'EXAMEN 1-CUARTOS'!P4</f>
        <v>RANKING DE GRADO</v>
      </c>
      <c r="DR8" s="46" t="str">
        <f>'EXAMEN 1-CUARTOS'!Q4</f>
        <v>TERCIO</v>
      </c>
      <c r="DS8" s="46" t="str">
        <f>'EXAMEN 1-CUARTOS'!R4</f>
        <v>PREGUNTAS TOTALES</v>
      </c>
      <c r="DT8" s="46" t="str">
        <f>'EXAMEN 1-CUARTOS'!S4</f>
        <v>PREGUNTAS ACERTADAS</v>
      </c>
      <c r="DU8" s="46" t="str">
        <f>'EXAMEN 1-CUARTOS'!T4</f>
        <v>PREGUNTAS EQUIVOCADAS</v>
      </c>
      <c r="DV8" s="46" t="str">
        <f>'EXAMEN 1-CUARTOS'!U4</f>
        <v>PUNTAJE FINAL</v>
      </c>
      <c r="DW8" s="46" t="str">
        <f>'EXAMEN 1-CUARTOS'!V4</f>
        <v>ESCALA VIGESIMAL</v>
      </c>
      <c r="DX8" s="46" t="str">
        <f>'EXAMEN 1-CUARTOS'!W4</f>
        <v>PORCENTAJE DE ACIERTOS</v>
      </c>
      <c r="DY8" s="46" t="str">
        <f>'EXAMEN 1-CUARTOS'!X4</f>
        <v>AREAS FUERTE</v>
      </c>
      <c r="DZ8" s="46" t="str">
        <f>'EXAMEN 1-CUARTOS'!Y4</f>
        <v>AREAS FUERTE</v>
      </c>
      <c r="EA8" s="46" t="str">
        <f>'EXAMEN 1-CUARTOS'!Z4</f>
        <v>AREAS A MEJORAR</v>
      </c>
      <c r="EB8" s="46" t="e">
        <f>'EXAMEN 1-CUARTOS'!AA4</f>
        <v>#REF!</v>
      </c>
      <c r="EC8" s="46" t="str">
        <f>'EXAMEN 1-CUARTOS'!AB4</f>
        <v>N° PREGUNTAS</v>
      </c>
      <c r="ED8" s="46" t="str">
        <f>'EXAMEN 1-CUARTOS'!AC4</f>
        <v>PESO</v>
      </c>
      <c r="EE8" s="46" t="str">
        <f>'EXAMEN 1-CUARTOS'!AD4</f>
        <v>ACERTADAS</v>
      </c>
      <c r="EF8" s="46" t="str">
        <f>'EXAMEN 1-CUARTOS'!AE4</f>
        <v>EQUIVOCADAS</v>
      </c>
      <c r="EG8" s="46" t="str">
        <f>'EXAMEN 1-CUARTOS'!AF4</f>
        <v>PUNTAJE</v>
      </c>
      <c r="EH8" s="46" t="str">
        <f>'EXAMEN 1-CUARTOS'!AG4</f>
        <v>N° PREGUNTAS</v>
      </c>
      <c r="EI8" s="46" t="str">
        <f>'EXAMEN 1-CUARTOS'!AH4</f>
        <v>PESO</v>
      </c>
      <c r="EJ8" s="46" t="str">
        <f>'EXAMEN 1-CUARTOS'!AI4</f>
        <v>ACERTADAS</v>
      </c>
      <c r="EK8" s="46" t="str">
        <f>'EXAMEN 1-CUARTOS'!AJ4</f>
        <v>EQUIVOCADAS</v>
      </c>
      <c r="EL8" s="46" t="str">
        <f>'EXAMEN 1-CUARTOS'!AK4</f>
        <v>PUNTAJE</v>
      </c>
      <c r="EM8" s="46" t="str">
        <f>'EXAMEN 1-CUARTOS'!AL4</f>
        <v>N° PREGUNTAS</v>
      </c>
      <c r="EN8" s="46" t="str">
        <f>'EXAMEN 1-CUARTOS'!AM4</f>
        <v>PESO</v>
      </c>
      <c r="EO8" s="46" t="str">
        <f>'EXAMEN 1-CUARTOS'!AN4</f>
        <v>ACERTADAS</v>
      </c>
      <c r="EP8" s="46" t="str">
        <f>'EXAMEN 1-CUARTOS'!AO4</f>
        <v>EQUIVOCADAS</v>
      </c>
      <c r="EQ8" s="46" t="str">
        <f>'EXAMEN 1-CUARTOS'!AP4</f>
        <v>PUNTAJE</v>
      </c>
      <c r="ER8" s="46" t="str">
        <f>'EXAMEN 1-CUARTOS'!AQ4</f>
        <v>N° PREGUNTAS</v>
      </c>
      <c r="ES8" s="46" t="str">
        <f>'EXAMEN 1-CUARTOS'!AR4</f>
        <v>PESO</v>
      </c>
      <c r="ET8" s="46" t="str">
        <f>'EXAMEN 1-CUARTOS'!AS4</f>
        <v>ACERTADAS</v>
      </c>
      <c r="EU8" s="46" t="str">
        <f>'EXAMEN 1-CUARTOS'!AT4</f>
        <v>EQUIVOCADAS</v>
      </c>
      <c r="EV8" s="46" t="str">
        <f>'EXAMEN 1-CUARTOS'!AU4</f>
        <v>PUNTAJE</v>
      </c>
      <c r="EW8" s="46" t="str">
        <f>'EXAMEN 1-CUARTOS'!AV4</f>
        <v>MATEMATICA</v>
      </c>
      <c r="EX8" s="46" t="str">
        <f>'EXAMEN 1-CUARTOS'!AW4</f>
        <v>N° PREGUNTAS</v>
      </c>
      <c r="EY8" s="46" t="str">
        <f>'EXAMEN 1-CUARTOS'!AX4</f>
        <v>PESO</v>
      </c>
      <c r="EZ8" s="46" t="str">
        <f>'EXAMEN 1-CUARTOS'!AY4</f>
        <v>ACERTADAS</v>
      </c>
      <c r="FA8" s="46" t="str">
        <f>'EXAMEN 1-CUARTOS'!AZ4</f>
        <v>EQUIVOCADAS</v>
      </c>
      <c r="FB8" s="46" t="str">
        <f>'EXAMEN 1-CUARTOS'!BA4</f>
        <v>PUNTAJE</v>
      </c>
      <c r="FC8" s="46" t="str">
        <f>'EXAMEN 1-CUARTOS'!BB4</f>
        <v>N° PREGUNTAS</v>
      </c>
      <c r="FD8" s="46" t="str">
        <f>'EXAMEN 1-CUARTOS'!BC4</f>
        <v>PESO</v>
      </c>
      <c r="FE8" s="46" t="str">
        <f>'EXAMEN 1-CUARTOS'!BD4</f>
        <v>ACERTADAS</v>
      </c>
      <c r="FF8" s="46" t="str">
        <f>'EXAMEN 1-CUARTOS'!BE4</f>
        <v>EQUIVOCADAS</v>
      </c>
      <c r="FG8" s="46" t="str">
        <f>'EXAMEN 1-CUARTOS'!BF4</f>
        <v>PUNTAJE</v>
      </c>
      <c r="FH8" s="46" t="str">
        <f>'EXAMEN 1-CUARTOS'!BG4</f>
        <v>N° PREGUNTAS</v>
      </c>
      <c r="FI8" s="46" t="str">
        <f>'EXAMEN 1-CUARTOS'!BH4</f>
        <v>PESO</v>
      </c>
      <c r="FJ8" s="46" t="str">
        <f>'EXAMEN 1-CUARTOS'!BI4</f>
        <v>ACERTADAS</v>
      </c>
      <c r="FK8" s="46" t="str">
        <f>'EXAMEN 1-CUARTOS'!BJ4</f>
        <v>EQUIVOCADAS</v>
      </c>
      <c r="FL8" s="46" t="str">
        <f>'EXAMEN 1-CUARTOS'!BK4</f>
        <v>PUNTAJE</v>
      </c>
      <c r="FM8" s="46" t="str">
        <f>'EXAMEN 1-CUARTOS'!BL4</f>
        <v>CIENCIAS</v>
      </c>
      <c r="FN8" s="46" t="str">
        <f>'EXAMEN 1-CUARTOS'!BM4</f>
        <v>N° PREGUNTAS</v>
      </c>
      <c r="FO8" s="46" t="str">
        <f>'EXAMEN 1-CUARTOS'!BN4</f>
        <v>PESO</v>
      </c>
      <c r="FP8" s="46" t="str">
        <f>'EXAMEN 1-CUARTOS'!BO4</f>
        <v>ACERTADAS</v>
      </c>
      <c r="FQ8" s="46" t="str">
        <f>'EXAMEN 1-CUARTOS'!BP4</f>
        <v>EQUIVOCADAS</v>
      </c>
      <c r="FR8" s="46" t="str">
        <f>'EXAMEN 1-CUARTOS'!BQ4</f>
        <v>PUNTAJE</v>
      </c>
      <c r="FS8" s="46" t="str">
        <f>'EXAMEN 1-CUARTOS'!BR4</f>
        <v>N° PREGUNTAS</v>
      </c>
      <c r="FT8" s="46" t="str">
        <f>'EXAMEN 1-CUARTOS'!BS4</f>
        <v>PESO</v>
      </c>
      <c r="FU8" s="46" t="str">
        <f>'EXAMEN 1-CUARTOS'!BT4</f>
        <v>ACERTADAS</v>
      </c>
      <c r="FV8" s="46" t="str">
        <f>'EXAMEN 1-CUARTOS'!BU4</f>
        <v>EQUIVOCADAS</v>
      </c>
      <c r="FW8" s="46" t="str">
        <f>'EXAMEN 1-CUARTOS'!BV4</f>
        <v>PUNTAJE</v>
      </c>
      <c r="FX8" s="46" t="str">
        <f>'EXAMEN 1-CUARTOS'!BW4</f>
        <v>N° PREGUNTAS</v>
      </c>
      <c r="FY8" s="46" t="str">
        <f>'EXAMEN 1-CUARTOS'!BX4</f>
        <v>PESO</v>
      </c>
      <c r="FZ8" s="46" t="str">
        <f>'EXAMEN 1-CUARTOS'!BY4</f>
        <v>ACERTADAS</v>
      </c>
      <c r="GA8" s="46" t="str">
        <f>'EXAMEN 1-CUARTOS'!BZ4</f>
        <v>EQUIVOCADAS</v>
      </c>
      <c r="GB8" s="46" t="str">
        <f>'EXAMEN 1-CUARTOS'!CA4</f>
        <v>PUNTAJE</v>
      </c>
      <c r="GC8" s="46" t="str">
        <f>'EXAMEN 1-CUARTOS'!CB4</f>
        <v>N° PREGUNTAS</v>
      </c>
      <c r="GD8" s="46" t="str">
        <f>'EXAMEN 1-CUARTOS'!CC4</f>
        <v>PESO</v>
      </c>
      <c r="GE8" s="46" t="str">
        <f>'EXAMEN 1-CUARTOS'!CD4</f>
        <v>ACERTADAS</v>
      </c>
      <c r="GF8" s="46" t="str">
        <f>'EXAMEN 1-CUARTOS'!CE4</f>
        <v>EQUIVOCADAS</v>
      </c>
      <c r="GG8" s="46" t="str">
        <f>'EXAMEN 1-CUARTOS'!CF4</f>
        <v>PUNTAJE</v>
      </c>
      <c r="GH8" s="46" t="str">
        <f>'EXAMEN 1-CUARTOS'!CG4</f>
        <v>N° PREGUNTAS</v>
      </c>
      <c r="GI8" s="46" t="str">
        <f>'EXAMEN 1-CUARTOS'!CH4</f>
        <v>PESO</v>
      </c>
      <c r="GJ8" s="46" t="str">
        <f>'EXAMEN 1-CUARTOS'!CI4</f>
        <v>ACERTADAS</v>
      </c>
      <c r="GK8" s="46" t="str">
        <f>'EXAMEN 1-CUARTOS'!CJ4</f>
        <v>EQUIVOCADAS</v>
      </c>
      <c r="GL8" s="46" t="str">
        <f>'EXAMEN 1-CUARTOS'!CK4</f>
        <v>PUNTAJE</v>
      </c>
      <c r="GM8" s="46" t="str">
        <f>'EXAMEN 1-CUARTOS'!CL4</f>
        <v>N° PREGUNTAS</v>
      </c>
      <c r="GN8" s="46" t="str">
        <f>'EXAMEN 1-CUARTOS'!CM4</f>
        <v>PESO</v>
      </c>
      <c r="GO8" s="46" t="str">
        <f>'EXAMEN 1-CUARTOS'!CN4</f>
        <v>ACERTADAS</v>
      </c>
      <c r="GP8" s="46" t="str">
        <f>'EXAMEN 1-CUARTOS'!CO4</f>
        <v>EQUIVOCADAS</v>
      </c>
      <c r="GQ8" s="46" t="str">
        <f>'EXAMEN 1-CUARTOS'!CP4</f>
        <v>PUNTAJE</v>
      </c>
      <c r="GR8" s="46" t="str">
        <f>'EXAMEN 1-CUARTOS'!CQ4</f>
        <v>N° PREGUNTAS</v>
      </c>
      <c r="GS8" s="46" t="str">
        <f>'EXAMEN 1-CUARTOS'!CR4</f>
        <v>PESO</v>
      </c>
      <c r="GT8" s="46" t="str">
        <f>'EXAMEN 1-CUARTOS'!CS4</f>
        <v>ACERTADAS</v>
      </c>
      <c r="GU8" s="46" t="str">
        <f>'EXAMEN 1-CUARTOS'!CT4</f>
        <v>EQUIVOCADAS</v>
      </c>
      <c r="GV8" s="46" t="str">
        <f>'EXAMEN 1-CUARTOS'!CU4</f>
        <v>PUNTAJE</v>
      </c>
      <c r="GW8" s="46" t="str">
        <f>'EXAMEN 1-CUARTOS'!CV4</f>
        <v>N° PREGUNTAS</v>
      </c>
      <c r="GX8" s="46" t="str">
        <f>'EXAMEN 1-CUARTOS'!CW4</f>
        <v>PESO</v>
      </c>
      <c r="GY8" s="46" t="str">
        <f>'EXAMEN 1-CUARTOS'!CX4</f>
        <v>ACERTADAS</v>
      </c>
      <c r="GZ8" s="46" t="str">
        <f>'EXAMEN 1-CUARTOS'!CY4</f>
        <v>EQUIVOCADAS</v>
      </c>
      <c r="HA8" s="46" t="str">
        <f>'EXAMEN 1-CUARTOS'!CZ4</f>
        <v>PUNTAJE</v>
      </c>
      <c r="HB8" s="46" t="str">
        <f>'EXAMEN 1-CUARTOS'!DA4</f>
        <v>LETRAS</v>
      </c>
      <c r="HC8" s="46" t="str">
        <f>'EXAMEN 1-CUARTOS'!DB4</f>
        <v>N° PREGUNTAS</v>
      </c>
      <c r="HD8" s="46" t="str">
        <f>'EXAMEN 1-CUARTOS'!DC4</f>
        <v>PESO</v>
      </c>
      <c r="HE8" s="46" t="str">
        <f>'EXAMEN 1-CUARTOS'!DD4</f>
        <v>ACERTADAS</v>
      </c>
      <c r="HF8" s="46" t="str">
        <f>'EXAMEN 1-CUARTOS'!DE4</f>
        <v>EQUIVOCADAS</v>
      </c>
      <c r="HG8" s="46" t="str">
        <f>'EXAMEN 1-CUARTOS'!DF4</f>
        <v>PUNTAJE</v>
      </c>
      <c r="HH8" s="46" t="str">
        <f>'EXAMEN 1-CUARTOS'!DG4</f>
        <v>N° PREGUNTAS</v>
      </c>
      <c r="HI8" s="46" t="str">
        <f>'EXAMEN 1-CUARTOS'!DH4</f>
        <v>PESO</v>
      </c>
      <c r="HJ8" s="46" t="str">
        <f>'EXAMEN 1-CUARTOS'!DI4</f>
        <v>ACERTADAS</v>
      </c>
      <c r="HK8" s="46" t="str">
        <f>'EXAMEN 1-CUARTOS'!DJ4</f>
        <v>EQUIVOCADAS</v>
      </c>
      <c r="HL8" s="46" t="str">
        <f>'EXAMEN 1-CUARTOS'!DK4</f>
        <v>PUNTAJE</v>
      </c>
      <c r="HM8" s="46" t="str">
        <f>'EXAMEN 1-CUARTOS'!DL4</f>
        <v>N° PREGUNTAS</v>
      </c>
      <c r="HN8" s="46" t="str">
        <f>'EXAMEN 1-CUARTOS'!DM4</f>
        <v>PESO</v>
      </c>
      <c r="HO8" s="46" t="str">
        <f>'EXAMEN 1-CUARTOS'!DN4</f>
        <v>ACERTADAS</v>
      </c>
      <c r="HP8" s="46" t="str">
        <f>'EXAMEN 1-CUARTOS'!DO4</f>
        <v>EQUIVOCADAS</v>
      </c>
      <c r="HQ8" s="46" t="str">
        <f>'EXAMEN 1-CUARTOS'!DP4</f>
        <v>PUNTAJE</v>
      </c>
      <c r="HR8" s="46" t="str">
        <f>'EXAMEN 1-CUARTOS'!DQ4</f>
        <v>N° PREGUNTAS</v>
      </c>
      <c r="HS8" s="46" t="str">
        <f>'EXAMEN 1-CUARTOS'!DR4</f>
        <v>PESO</v>
      </c>
      <c r="HT8" s="46" t="str">
        <f>'EXAMEN 1-CUARTOS'!DS4</f>
        <v>ACERTADAS</v>
      </c>
      <c r="HU8" s="46" t="str">
        <f>'EXAMEN 1-CUARTOS'!DT4</f>
        <v>EQUIVOCADAS</v>
      </c>
      <c r="HV8" s="46" t="str">
        <f>'EXAMEN 1-CUARTOS'!DU4</f>
        <v>PUNTAJE</v>
      </c>
      <c r="HW8" s="46" t="str">
        <f>'EXAMEN 1-CUARTOS'!DV4</f>
        <v>APTITUD ACADEMICA</v>
      </c>
      <c r="HX8" s="46" t="s">
        <v>247</v>
      </c>
      <c r="HY8" s="46">
        <f>'EXAMEN 1-CUARTOS'!DX4</f>
        <v>0</v>
      </c>
      <c r="HZ8" s="46">
        <f>'EXAMEN 1-CUARTOS'!DY4</f>
        <v>0</v>
      </c>
      <c r="IA8" s="46">
        <f>'EXAMEN 1-CUARTOS'!DZ4</f>
        <v>0</v>
      </c>
      <c r="IB8" s="46">
        <f>'EXAMEN 1-CUARTOS'!EA4</f>
        <v>0</v>
      </c>
      <c r="IC8" s="46">
        <f>'EXAMEN 1-CUARTOS'!EB4</f>
        <v>0</v>
      </c>
      <c r="ID8" s="46">
        <f>'EXAMEN 1-CUARTOS'!EC4</f>
        <v>0</v>
      </c>
      <c r="IE8" s="46">
        <f>'EXAMEN 1-CUARTOS'!ED4</f>
        <v>0</v>
      </c>
      <c r="IF8" s="46">
        <f>'EXAMEN 1-CUARTOS'!EE4</f>
        <v>0</v>
      </c>
      <c r="IG8" s="46">
        <f>'EXAMEN 1-CUARTOS'!EF4</f>
        <v>0</v>
      </c>
      <c r="IH8" s="46">
        <f>'EXAMEN 1-CUARTOS'!EG4</f>
        <v>0</v>
      </c>
      <c r="II8" s="46">
        <f>'EXAMEN 1-CUARTOS'!EQ4</f>
        <v>2</v>
      </c>
    </row>
    <row r="9" spans="1:247">
      <c r="A9" s="76">
        <v>1</v>
      </c>
      <c r="B9" s="77" t="s">
        <v>149</v>
      </c>
      <c r="C9" s="58" t="s">
        <v>25</v>
      </c>
      <c r="D9" s="78">
        <f>'DATOS -CUARTO'!AK9</f>
        <v>1</v>
      </c>
      <c r="E9" s="78">
        <f>'DATOS -CUARTO'!AL9</f>
        <v>1</v>
      </c>
      <c r="F9" s="78">
        <f>'DATOS -CUARTO'!AM9</f>
        <v>1</v>
      </c>
      <c r="G9" s="78">
        <f>'DATOS -CUARTO'!AN9</f>
        <v>0</v>
      </c>
      <c r="H9" s="78">
        <f>'DATOS -CUARTO'!AO9</f>
        <v>0</v>
      </c>
      <c r="I9" s="78">
        <f>'DATOS -CUARTO'!AP9</f>
        <v>1</v>
      </c>
      <c r="J9" s="78">
        <f>'DATOS -CUARTO'!AQ9</f>
        <v>0</v>
      </c>
      <c r="K9" s="88">
        <f>'DATOS -CUARTO'!AR9</f>
        <v>0</v>
      </c>
      <c r="L9" s="88">
        <f>'DATOS -CUARTO'!AS9</f>
        <v>0</v>
      </c>
      <c r="M9" s="88">
        <f>'DATOS -CUARTO'!AT9</f>
        <v>1</v>
      </c>
      <c r="N9" s="88">
        <f>'DATOS -CUARTO'!AU9</f>
        <v>0</v>
      </c>
      <c r="O9" s="88">
        <f>'DATOS -CUARTO'!AV9</f>
        <v>1</v>
      </c>
      <c r="P9" s="88">
        <f>'DATOS -CUARTO'!AW9</f>
        <v>1</v>
      </c>
      <c r="Q9" s="88">
        <f>'DATOS -CUARTO'!AX9</f>
        <v>0</v>
      </c>
      <c r="R9" s="88">
        <f>'DATOS -CUARTO'!AY9</f>
        <v>0</v>
      </c>
      <c r="S9" s="88">
        <f>'DATOS -CUARTO'!AZ9</f>
        <v>0</v>
      </c>
      <c r="T9" s="91">
        <f>'DATOS -CUARTO'!BA9</f>
        <v>1</v>
      </c>
      <c r="U9" s="91">
        <f>'DATOS -CUARTO'!BB9</f>
        <v>0</v>
      </c>
      <c r="V9" s="91">
        <f>'DATOS -CUARTO'!BC9</f>
        <v>1</v>
      </c>
      <c r="W9" s="91">
        <f>'DATOS -CUARTO'!BD9</f>
        <v>0</v>
      </c>
      <c r="X9" s="91">
        <f>'DATOS -CUARTO'!BE9</f>
        <v>1</v>
      </c>
      <c r="Y9" s="91">
        <f>'DATOS -CUARTO'!BF9</f>
        <v>1</v>
      </c>
      <c r="Z9" s="91">
        <f>'DATOS -CUARTO'!BG9</f>
        <v>0</v>
      </c>
      <c r="AA9" s="94">
        <f>'DATOS -CUARTO'!BH9</f>
        <v>0</v>
      </c>
      <c r="AB9" s="94">
        <f>'DATOS -CUARTO'!BI9</f>
        <v>0</v>
      </c>
      <c r="AC9" s="94">
        <f>'DATOS -CUARTO'!BJ9</f>
        <v>0</v>
      </c>
      <c r="AD9" s="94">
        <f>'DATOS -CUARTO'!BK9</f>
        <v>1</v>
      </c>
      <c r="AE9" s="94">
        <f>'DATOS -CUARTO'!BL9</f>
        <v>1</v>
      </c>
      <c r="AF9" s="94">
        <f>'DATOS -CUARTO'!BM9</f>
        <v>1</v>
      </c>
      <c r="AG9" s="102">
        <f>'DATOS -CUARTO'!BN9</f>
        <v>1</v>
      </c>
      <c r="AH9" s="102">
        <f>'DATOS -CUARTO'!BO9</f>
        <v>0</v>
      </c>
      <c r="AI9" s="102">
        <f>'DATOS -CUARTO'!BP9</f>
        <v>0</v>
      </c>
      <c r="AJ9" s="102">
        <f>'DATOS -CUARTO'!BQ9</f>
        <v>0</v>
      </c>
      <c r="AK9" s="103">
        <f>COUNTIF(D9,"1")</f>
        <v>1</v>
      </c>
      <c r="AL9" s="103">
        <f t="shared" ref="AL9" si="0">1.12415*AK9</f>
        <v>1.12415</v>
      </c>
      <c r="AM9" s="103">
        <f>COUNTIF(E9:F9,"1")</f>
        <v>2</v>
      </c>
      <c r="AN9" s="103">
        <f>1.10068*AM9</f>
        <v>2.2013600000000002</v>
      </c>
      <c r="AO9" s="103">
        <f>COUNTIF(G9,"1")</f>
        <v>0</v>
      </c>
      <c r="AP9" s="103">
        <f>1.649577*AO9</f>
        <v>0</v>
      </c>
      <c r="AQ9" s="103">
        <f>COUNTIF(H9,"1")</f>
        <v>0</v>
      </c>
      <c r="AR9" s="103">
        <f t="shared" ref="AR9" si="1">1.6583374*AQ9</f>
        <v>0</v>
      </c>
      <c r="AS9" s="103">
        <f>COUNTIF(I9,"1")</f>
        <v>1</v>
      </c>
      <c r="AT9" s="103">
        <f t="shared" ref="AT9" si="2">1.65878745*AS9</f>
        <v>1.6587874499999999</v>
      </c>
      <c r="AU9" s="103">
        <f>COUNTIF(J9,"1")</f>
        <v>0</v>
      </c>
      <c r="AV9" s="103">
        <f t="shared" ref="AV9" si="3">1.6782674*AU9</f>
        <v>0</v>
      </c>
      <c r="AW9" s="104">
        <f>COUNTIF(K9:L9,"1")</f>
        <v>0</v>
      </c>
      <c r="AX9" s="104">
        <f t="shared" ref="AX9" si="4">1.12415*AW9</f>
        <v>0</v>
      </c>
      <c r="AY9" s="104">
        <f>COUNTIF(M9:N9,"1")</f>
        <v>1</v>
      </c>
      <c r="AZ9" s="104">
        <f t="shared" ref="AZ9" si="5">1.10068*AY9</f>
        <v>1.1006800000000001</v>
      </c>
      <c r="BA9" s="104">
        <f>COUNTIF(O9:P9,"1")</f>
        <v>2</v>
      </c>
      <c r="BB9" s="104">
        <f t="shared" ref="BB9" si="6">0.971448*BA9</f>
        <v>1.942896</v>
      </c>
      <c r="BC9" s="104">
        <f>COUNTIF(Q9:S9,"1")</f>
        <v>0</v>
      </c>
      <c r="BD9" s="104">
        <f t="shared" ref="BD9" si="7">1.021414*BC9</f>
        <v>0</v>
      </c>
      <c r="BE9" s="105">
        <f>COUNTIF(T9:V9,"1")</f>
        <v>2</v>
      </c>
      <c r="BF9" s="105">
        <f t="shared" ref="BF9" si="8">1.269859*BE9</f>
        <v>2.5397180000000001</v>
      </c>
      <c r="BG9" s="105">
        <f>COUNTIF(W9:X9,"1")</f>
        <v>1</v>
      </c>
      <c r="BH9" s="105">
        <f t="shared" ref="BH9" si="9">1.210141*BG9</f>
        <v>1.2101409999999999</v>
      </c>
      <c r="BI9" s="105">
        <f>COUNTIF(Y9,"1")</f>
        <v>1</v>
      </c>
      <c r="BJ9" s="105">
        <f t="shared" ref="BJ9" si="10">0.79674*BI9</f>
        <v>0.79674</v>
      </c>
      <c r="BK9" s="105">
        <f>COUNTIF(Z9,"1")</f>
        <v>0</v>
      </c>
      <c r="BL9" s="105">
        <f t="shared" ref="BL9" si="11">0.80189*BK9</f>
        <v>0</v>
      </c>
      <c r="BM9" s="106">
        <f>COUNTIF(AA9:AB9,"1")</f>
        <v>0</v>
      </c>
      <c r="BN9" s="106">
        <f t="shared" ref="BN9" si="12">1.52482685*BM9</f>
        <v>0</v>
      </c>
      <c r="BO9" s="106">
        <f>COUNTIF(AC9:AD9,"1")</f>
        <v>1</v>
      </c>
      <c r="BP9" s="106">
        <f t="shared" ref="BP9" si="13">1.425411425*BO9</f>
        <v>1.4254114250000001</v>
      </c>
      <c r="BQ9" s="106">
        <f>COUNTIF(AE9:AF9,"1")</f>
        <v>2</v>
      </c>
      <c r="BR9" s="106">
        <f>1.1547487*BQ9</f>
        <v>2.3094974000000001</v>
      </c>
      <c r="BS9" s="106">
        <f>COUNTIF(AG9:AH9,"1")</f>
        <v>1</v>
      </c>
      <c r="BT9" s="106">
        <f t="shared" ref="BT9" si="14">1.12587*BS9</f>
        <v>1.1258699999999999</v>
      </c>
      <c r="BU9" s="107">
        <f>COUNTIF(AI9:AJ9,"1")</f>
        <v>0</v>
      </c>
      <c r="BV9" s="107">
        <f>1.2413*BU9</f>
        <v>0</v>
      </c>
      <c r="BW9" s="108">
        <f t="shared" ref="BW9:BW47" si="15">AL9</f>
        <v>1.12415</v>
      </c>
      <c r="BX9" s="109">
        <f t="shared" ref="BX9:BX47" si="16">AN9</f>
        <v>2.2013600000000002</v>
      </c>
      <c r="BY9" s="108">
        <f t="shared" ref="BY9:BY47" si="17">AP9</f>
        <v>0</v>
      </c>
      <c r="BZ9" s="110">
        <f t="shared" ref="BZ9:BZ47" si="18">AR9</f>
        <v>0</v>
      </c>
      <c r="CA9" s="109">
        <f t="shared" ref="CA9:CA47" si="19">AT9</f>
        <v>1.6587874499999999</v>
      </c>
      <c r="CB9" s="110">
        <f t="shared" ref="CB9:CB47" si="20">AV9</f>
        <v>0</v>
      </c>
      <c r="CC9" s="111">
        <f t="shared" ref="CC9:CC47" si="21">AX9</f>
        <v>0</v>
      </c>
      <c r="CD9" s="112">
        <f t="shared" ref="CD9:CD47" si="22">AZ9</f>
        <v>1.1006800000000001</v>
      </c>
      <c r="CE9" s="113">
        <f t="shared" ref="CE9:CE47" si="23">BB9</f>
        <v>1.942896</v>
      </c>
      <c r="CF9" s="114">
        <f t="shared" ref="CF9:CF47" si="24">BD9</f>
        <v>0</v>
      </c>
      <c r="CG9" s="84">
        <f>BF9</f>
        <v>2.5397180000000001</v>
      </c>
      <c r="CH9" s="113">
        <f t="shared" ref="CH9:CH47" si="25">BH9</f>
        <v>1.2101409999999999</v>
      </c>
      <c r="CI9" s="114">
        <f t="shared" ref="CI9:CI47" si="26">BJ9</f>
        <v>0.79674</v>
      </c>
      <c r="CJ9" s="109">
        <f t="shared" ref="CJ9:CJ47" si="27">BL9</f>
        <v>0</v>
      </c>
      <c r="CK9" s="115">
        <f t="shared" ref="CK9:CK47" si="28">BN9</f>
        <v>0</v>
      </c>
      <c r="CL9" s="116">
        <f t="shared" ref="CL9:CL47" si="29">BP9</f>
        <v>1.4254114250000001</v>
      </c>
      <c r="CM9" s="117">
        <f t="shared" ref="CM9:CM47" si="30">BR9</f>
        <v>2.3094974000000001</v>
      </c>
      <c r="CN9" s="111">
        <f t="shared" ref="CN9:CN47" si="31">BT9</f>
        <v>1.1258699999999999</v>
      </c>
      <c r="CO9" s="118">
        <f t="shared" ref="CO9:CO47" si="32">BV9</f>
        <v>0</v>
      </c>
      <c r="CP9" s="119">
        <f>BW9+BX9+BY9+BZ9+CA9+CB9+CC9+CD9+CE9+CF9+CG9+CH9+CI9+CJ9+CK9+CL9+CM9+CN9+CO9</f>
        <v>17.435251274999999</v>
      </c>
      <c r="CQ9" s="119">
        <f>RANK(CP9,$CP$9:$CP$53,0)</f>
        <v>32</v>
      </c>
      <c r="CR9" s="120">
        <f t="shared" ref="CR9:CR47" si="33">COUNTIF(D9:AJ9,"1")</f>
        <v>15</v>
      </c>
      <c r="CS9" s="120">
        <f t="shared" ref="CS9:CS47" si="34">33-CR9</f>
        <v>18</v>
      </c>
      <c r="CT9" s="57" t="s">
        <v>203</v>
      </c>
      <c r="CU9" s="96">
        <f t="shared" ref="CU9:CU47" si="35">SUM(BW9:CB9)</f>
        <v>4.9842974499999997</v>
      </c>
      <c r="CV9" s="96">
        <f t="shared" ref="CV9:CV47" si="36">SUM(CC9:CF9)</f>
        <v>3.0435759999999998</v>
      </c>
      <c r="CW9" s="96">
        <f t="shared" ref="CW9:CW47" si="37">SUM(CG9:CJ9)</f>
        <v>4.5465989999999996</v>
      </c>
      <c r="CX9" s="96">
        <f t="shared" ref="CX9:CX47" si="38">SUM(CK9:CM9)</f>
        <v>3.7349088250000002</v>
      </c>
      <c r="CY9" s="96">
        <f t="shared" ref="CY9:CY47" si="39">SUM(CN9:CO9)</f>
        <v>1.1258699999999999</v>
      </c>
      <c r="CZ9" s="58" t="s">
        <v>203</v>
      </c>
      <c r="DA9" s="122">
        <f t="shared" ref="DA9:DE9" si="40">CU9/$CP9</f>
        <v>0.28587471275202497</v>
      </c>
      <c r="DB9" s="122">
        <f t="shared" si="40"/>
        <v>0.17456450451988101</v>
      </c>
      <c r="DC9" s="122">
        <f t="shared" si="40"/>
        <v>0.26077048895298999</v>
      </c>
      <c r="DD9" s="122">
        <f t="shared" si="40"/>
        <v>0.21421594481723399</v>
      </c>
      <c r="DE9" s="122">
        <f t="shared" si="40"/>
        <v>6.4574348957870106E-2</v>
      </c>
      <c r="DF9" s="58" t="s">
        <v>203</v>
      </c>
      <c r="DG9" s="122">
        <f t="shared" ref="DG9:DG47" si="41">CR9/33</f>
        <v>0.45454545454545497</v>
      </c>
      <c r="DH9" s="122">
        <f t="shared" ref="DH9:DH47" si="42">CS9/33</f>
        <v>0.54545454545454497</v>
      </c>
      <c r="DJ9" s="46">
        <f>ROUND(DV9*20/$DI$5,0)</f>
        <v>10</v>
      </c>
      <c r="DK9" s="124" t="str">
        <f>IM9</f>
        <v>Tsuki111</v>
      </c>
      <c r="DL9" s="46" t="str">
        <f>B9</f>
        <v>ANCCASI  VILCA  SHOFFI ELIZABETH</v>
      </c>
      <c r="DM9" s="46">
        <v>4</v>
      </c>
      <c r="DN9" s="46" t="s">
        <v>199</v>
      </c>
      <c r="DO9" s="46" t="s">
        <v>248</v>
      </c>
      <c r="DP9" s="46" t="s">
        <v>249</v>
      </c>
      <c r="DQ9" s="46">
        <f>RANK(DV9,$DV$9:$DV$53,0)</f>
        <v>28</v>
      </c>
      <c r="DR9" s="46" t="str">
        <f>IF(DW9&lt;14," ","TERCIO SUPERIOR")</f>
        <v/>
      </c>
      <c r="DS9" s="46">
        <v>33</v>
      </c>
      <c r="DT9" s="46">
        <f>CR9</f>
        <v>15</v>
      </c>
      <c r="DU9" s="46">
        <f>CS9</f>
        <v>18</v>
      </c>
      <c r="DV9" s="46">
        <f>'RESULTADOS CUARTO'!HX9</f>
        <v>19.113518675000002</v>
      </c>
      <c r="DW9" s="46">
        <f>DJ9</f>
        <v>10</v>
      </c>
      <c r="DX9" s="125">
        <f>(DT9/DS9)*100%</f>
        <v>0.45454545454545497</v>
      </c>
      <c r="DY9" s="125"/>
      <c r="EC9" s="126">
        <f>COUNT(J9)</f>
        <v>1</v>
      </c>
      <c r="ED9" s="126">
        <v>1.6782674</v>
      </c>
      <c r="EE9" s="126">
        <f>AK9</f>
        <v>1</v>
      </c>
      <c r="EF9" s="126">
        <f>EC9-EE9</f>
        <v>0</v>
      </c>
      <c r="EG9" s="126">
        <f>ED9*EE9</f>
        <v>1.6782674</v>
      </c>
      <c r="EH9" s="127">
        <f>COUNT(I9)</f>
        <v>1</v>
      </c>
      <c r="EI9" s="127">
        <v>1.6587874499999999</v>
      </c>
      <c r="EJ9" s="127">
        <f>AS9</f>
        <v>1</v>
      </c>
      <c r="EK9" s="127">
        <f>EH9-EJ9</f>
        <v>0</v>
      </c>
      <c r="EL9" s="127">
        <f>EI9*EJ9</f>
        <v>1.6587874499999999</v>
      </c>
      <c r="EM9" s="123">
        <f>COUNT(G9)</f>
        <v>1</v>
      </c>
      <c r="EN9" s="123">
        <v>1.6495770000000001</v>
      </c>
      <c r="EO9" s="123">
        <f>AO9</f>
        <v>0</v>
      </c>
      <c r="EP9" s="123">
        <f>EM9-EO9</f>
        <v>1</v>
      </c>
      <c r="EQ9" s="123">
        <f>EN9*EO9</f>
        <v>0</v>
      </c>
      <c r="ER9" s="128">
        <f>COUNT(H9)</f>
        <v>1</v>
      </c>
      <c r="ES9" s="128">
        <v>1.6583374</v>
      </c>
      <c r="ET9" s="128">
        <f>AQ9</f>
        <v>0</v>
      </c>
      <c r="EU9" s="128">
        <f>ER9-ET9</f>
        <v>1</v>
      </c>
      <c r="EV9" s="128">
        <f>ES9*ET9</f>
        <v>0</v>
      </c>
      <c r="EW9" s="64">
        <f>EG9+EL9+EQ9+EV9</f>
        <v>3.3370548499999999</v>
      </c>
      <c r="EX9" s="129">
        <f>COUNT(AA9:AB9)</f>
        <v>2</v>
      </c>
      <c r="EY9" s="129">
        <v>1.52482685</v>
      </c>
      <c r="EZ9" s="129">
        <f>BM9</f>
        <v>0</v>
      </c>
      <c r="FA9" s="129">
        <f>EX9-EZ9</f>
        <v>2</v>
      </c>
      <c r="FB9" s="129">
        <f>EY9*EZ9</f>
        <v>0</v>
      </c>
      <c r="FC9" s="128">
        <f>COUNT(AC9:AD9)</f>
        <v>2</v>
      </c>
      <c r="FD9" s="128">
        <v>1.4254114250000001</v>
      </c>
      <c r="FE9" s="128">
        <f>BO9</f>
        <v>1</v>
      </c>
      <c r="FF9" s="128">
        <f>FC9-FE9</f>
        <v>1</v>
      </c>
      <c r="FG9" s="128">
        <f>FD9*FE9</f>
        <v>1.4254114250000001</v>
      </c>
      <c r="FH9" s="123">
        <f>COUNT(AE9:AF9)</f>
        <v>2</v>
      </c>
      <c r="FI9" s="123">
        <v>1.1547487000000001</v>
      </c>
      <c r="FJ9" s="123">
        <f>BQ9</f>
        <v>2</v>
      </c>
      <c r="FK9" s="123">
        <f>FH9-FJ9</f>
        <v>0</v>
      </c>
      <c r="FL9" s="123">
        <f>FJ9*FI9</f>
        <v>2.3094974000000001</v>
      </c>
      <c r="FM9" s="82">
        <f>FB9+FG9+FL9</f>
        <v>3.7349088250000002</v>
      </c>
      <c r="FN9" s="128">
        <f>COUNT(Q9:S9)</f>
        <v>3</v>
      </c>
      <c r="FO9" s="128">
        <v>1.021414</v>
      </c>
      <c r="FP9" s="128">
        <f>BC9</f>
        <v>0</v>
      </c>
      <c r="FQ9" s="128">
        <f>FN9-FP9</f>
        <v>3</v>
      </c>
      <c r="FR9" s="128">
        <f>FO9*FP9</f>
        <v>0</v>
      </c>
      <c r="FS9" s="127">
        <f>COUNT(O9:P9)</f>
        <v>2</v>
      </c>
      <c r="FT9" s="127">
        <v>0.97144799999999998</v>
      </c>
      <c r="FU9" s="127">
        <f>BA9</f>
        <v>2</v>
      </c>
      <c r="FV9" s="127">
        <f>FS9-FU9</f>
        <v>0</v>
      </c>
      <c r="FW9" s="127">
        <f>FU9*FT9</f>
        <v>1.942896</v>
      </c>
      <c r="FX9" s="129">
        <f>COUNT(T9:V9)</f>
        <v>3</v>
      </c>
      <c r="FY9" s="129">
        <v>1.2698590000000001</v>
      </c>
      <c r="FZ9" s="129">
        <f>BE9</f>
        <v>2</v>
      </c>
      <c r="GA9" s="129">
        <f>FX9-FZ9</f>
        <v>1</v>
      </c>
      <c r="GB9" s="129">
        <f>FZ9*FY9</f>
        <v>2.5397180000000001</v>
      </c>
      <c r="GC9" s="130">
        <f>COUNT(W9:X9)</f>
        <v>2</v>
      </c>
      <c r="GD9" s="130">
        <v>1.2101409999999999</v>
      </c>
      <c r="GE9" s="130">
        <f>BG9</f>
        <v>1</v>
      </c>
      <c r="GF9" s="130">
        <f>GC9-GE9</f>
        <v>1</v>
      </c>
      <c r="GG9" s="130">
        <f>GE9*GD9</f>
        <v>1.2101409999999999</v>
      </c>
      <c r="GH9" s="131">
        <f>COUNT(Z9)</f>
        <v>1</v>
      </c>
      <c r="GI9" s="131">
        <v>0.80188999999999999</v>
      </c>
      <c r="GJ9" s="131">
        <f>BK9</f>
        <v>0</v>
      </c>
      <c r="GK9" s="131">
        <f>GH9-GJ9</f>
        <v>1</v>
      </c>
      <c r="GL9" s="131">
        <f>GJ9*GI9</f>
        <v>0</v>
      </c>
      <c r="GM9" s="129">
        <f>COUNT(Y9)</f>
        <v>1</v>
      </c>
      <c r="GN9" s="129">
        <v>0.79674</v>
      </c>
      <c r="GO9" s="129">
        <f>BI9</f>
        <v>1</v>
      </c>
      <c r="GP9" s="129">
        <f>GM9-GO9</f>
        <v>0</v>
      </c>
      <c r="GQ9" s="129">
        <f>GO9*GN9</f>
        <v>0.79674</v>
      </c>
      <c r="GR9" s="108">
        <f>COUNT(AG9:AH9)</f>
        <v>2</v>
      </c>
      <c r="GS9" s="108">
        <v>1.1258699999999999</v>
      </c>
      <c r="GT9" s="108">
        <f>BS9</f>
        <v>1</v>
      </c>
      <c r="GU9" s="108">
        <f>GR9-GT9</f>
        <v>1</v>
      </c>
      <c r="GV9" s="108">
        <f>GT9*GS9</f>
        <v>1.1258699999999999</v>
      </c>
      <c r="GW9" s="130">
        <f>COUNT(AI9:AJ9)</f>
        <v>2</v>
      </c>
      <c r="GX9" s="130">
        <v>1.2413000000000001</v>
      </c>
      <c r="GY9" s="130">
        <f>BU9</f>
        <v>0</v>
      </c>
      <c r="GZ9" s="130">
        <f>GW9-GY9</f>
        <v>2</v>
      </c>
      <c r="HA9" s="130">
        <f>GY9*GX9</f>
        <v>0</v>
      </c>
      <c r="HB9" s="82">
        <f>FR9+FW9+GB9+GG9++GL9+GQ9+GV9+HA9</f>
        <v>7.6153649999999997</v>
      </c>
      <c r="HC9" s="132">
        <f>COUNT(D9)</f>
        <v>1</v>
      </c>
      <c r="HD9" s="132">
        <v>1.12415</v>
      </c>
      <c r="HE9" s="132">
        <f>AK9</f>
        <v>1</v>
      </c>
      <c r="HF9" s="132">
        <f>HC9-HE9</f>
        <v>0</v>
      </c>
      <c r="HG9" s="132">
        <f>HE9*HD9</f>
        <v>1.12415</v>
      </c>
      <c r="HH9" s="126">
        <f>COUNT(E9:F9)</f>
        <v>2</v>
      </c>
      <c r="HI9" s="126">
        <v>1.1006800000000001</v>
      </c>
      <c r="HJ9" s="126">
        <f>AM9</f>
        <v>2</v>
      </c>
      <c r="HK9" s="126">
        <f>HH9-HJ9</f>
        <v>0</v>
      </c>
      <c r="HL9" s="126">
        <f>HI9*HJ9</f>
        <v>2.2013600000000002</v>
      </c>
      <c r="HM9" s="128">
        <f>COUNT(M9:N9)</f>
        <v>2</v>
      </c>
      <c r="HN9" s="128">
        <v>1.1006800000000001</v>
      </c>
      <c r="HO9" s="128">
        <f>AY9</f>
        <v>1</v>
      </c>
      <c r="HP9" s="128">
        <f>HM9-HO9</f>
        <v>1</v>
      </c>
      <c r="HQ9" s="128">
        <f>HO9*HN9</f>
        <v>1.1006800000000001</v>
      </c>
      <c r="HR9" s="123">
        <f>COUNT(K9:L9)</f>
        <v>2</v>
      </c>
      <c r="HS9" s="123">
        <v>1.12415</v>
      </c>
      <c r="HT9" s="123">
        <f>AW9</f>
        <v>0</v>
      </c>
      <c r="HU9" s="123">
        <f>HR9-HT9</f>
        <v>2</v>
      </c>
      <c r="HV9" s="123">
        <f>HT9*HS9</f>
        <v>0</v>
      </c>
      <c r="HW9" s="82">
        <f>HG9+HL9+HQ9+HV9</f>
        <v>4.4261900000000001</v>
      </c>
      <c r="HX9" s="133">
        <f>EW9+FM9+HB9+HW9</f>
        <v>19.113518675000002</v>
      </c>
      <c r="IK9" s="46" t="s">
        <v>25</v>
      </c>
      <c r="IL9" s="46" t="s">
        <v>149</v>
      </c>
      <c r="IM9" s="46" t="s">
        <v>314</v>
      </c>
    </row>
    <row r="10" spans="1:247">
      <c r="A10" s="76">
        <v>2</v>
      </c>
      <c r="B10" s="77" t="s">
        <v>150</v>
      </c>
      <c r="C10" s="58" t="s">
        <v>25</v>
      </c>
      <c r="D10" s="78">
        <f>'DATOS -CUARTO'!AK10</f>
        <v>1</v>
      </c>
      <c r="E10" s="78">
        <f>'DATOS -CUARTO'!AL10</f>
        <v>0</v>
      </c>
      <c r="F10" s="78">
        <f>'DATOS -CUARTO'!AM10</f>
        <v>1</v>
      </c>
      <c r="G10" s="78">
        <f>'DATOS -CUARTO'!AN10</f>
        <v>1</v>
      </c>
      <c r="H10" s="78">
        <f>'DATOS -CUARTO'!AO10</f>
        <v>1</v>
      </c>
      <c r="I10" s="78">
        <f>'DATOS -CUARTO'!AP10</f>
        <v>0</v>
      </c>
      <c r="J10" s="78">
        <f>'DATOS -CUARTO'!AQ10</f>
        <v>1</v>
      </c>
      <c r="K10" s="88">
        <f>'DATOS -CUARTO'!AR10</f>
        <v>1</v>
      </c>
      <c r="L10" s="88">
        <f>'DATOS -CUARTO'!AS10</f>
        <v>1</v>
      </c>
      <c r="M10" s="88">
        <f>'DATOS -CUARTO'!AT10</f>
        <v>1</v>
      </c>
      <c r="N10" s="88">
        <f>'DATOS -CUARTO'!AU10</f>
        <v>1</v>
      </c>
      <c r="O10" s="88">
        <f>'DATOS -CUARTO'!AV10</f>
        <v>1</v>
      </c>
      <c r="P10" s="88">
        <f>'DATOS -CUARTO'!AW10</f>
        <v>1</v>
      </c>
      <c r="Q10" s="88">
        <f>'DATOS -CUARTO'!AX10</f>
        <v>0</v>
      </c>
      <c r="R10" s="88">
        <f>'DATOS -CUARTO'!AY10</f>
        <v>1</v>
      </c>
      <c r="S10" s="88">
        <f>'DATOS -CUARTO'!AZ10</f>
        <v>0</v>
      </c>
      <c r="T10" s="91">
        <f>'DATOS -CUARTO'!BA10</f>
        <v>0</v>
      </c>
      <c r="U10" s="91">
        <f>'DATOS -CUARTO'!BB10</f>
        <v>1</v>
      </c>
      <c r="V10" s="91">
        <f>'DATOS -CUARTO'!BC10</f>
        <v>1</v>
      </c>
      <c r="W10" s="91">
        <f>'DATOS -CUARTO'!BD10</f>
        <v>1</v>
      </c>
      <c r="X10" s="91">
        <f>'DATOS -CUARTO'!BE10</f>
        <v>1</v>
      </c>
      <c r="Y10" s="91">
        <f>'DATOS -CUARTO'!BF10</f>
        <v>1</v>
      </c>
      <c r="Z10" s="91">
        <f>'DATOS -CUARTO'!BG10</f>
        <v>1</v>
      </c>
      <c r="AA10" s="94">
        <f>'DATOS -CUARTO'!BH10</f>
        <v>0</v>
      </c>
      <c r="AB10" s="94">
        <f>'DATOS -CUARTO'!BI10</f>
        <v>0</v>
      </c>
      <c r="AC10" s="94">
        <f>'DATOS -CUARTO'!BJ10</f>
        <v>0</v>
      </c>
      <c r="AD10" s="94">
        <f>'DATOS -CUARTO'!BK10</f>
        <v>1</v>
      </c>
      <c r="AE10" s="94">
        <f>'DATOS -CUARTO'!BL10</f>
        <v>0</v>
      </c>
      <c r="AF10" s="94">
        <f>'DATOS -CUARTO'!BM10</f>
        <v>0</v>
      </c>
      <c r="AG10" s="102">
        <f>'DATOS -CUARTO'!BN10</f>
        <v>1</v>
      </c>
      <c r="AH10" s="102">
        <f>'DATOS -CUARTO'!BO10</f>
        <v>1</v>
      </c>
      <c r="AI10" s="102">
        <f>'DATOS -CUARTO'!BP10</f>
        <v>0</v>
      </c>
      <c r="AJ10" s="102">
        <f>'DATOS -CUARTO'!BQ10</f>
        <v>0</v>
      </c>
      <c r="AK10" s="103">
        <f t="shared" ref="AK10:AK47" si="43">COUNTIF(D10,"1")</f>
        <v>1</v>
      </c>
      <c r="AL10" s="103">
        <f t="shared" ref="AL10:AL47" si="44">1.12415*AK10</f>
        <v>1.12415</v>
      </c>
      <c r="AM10" s="103">
        <f t="shared" ref="AM10:AM47" si="45">COUNTIF(E10:F10,"1")</f>
        <v>1</v>
      </c>
      <c r="AN10" s="103">
        <f t="shared" ref="AN10:AN47" si="46">1.10068*AM10</f>
        <v>1.1006800000000001</v>
      </c>
      <c r="AO10" s="103">
        <f t="shared" ref="AO10:AO47" si="47">COUNTIF(G10,"1")</f>
        <v>1</v>
      </c>
      <c r="AP10" s="103">
        <f t="shared" ref="AP10:AP47" si="48">1.649577*AO10</f>
        <v>1.6495770000000001</v>
      </c>
      <c r="AQ10" s="103">
        <f t="shared" ref="AQ10:AQ47" si="49">COUNTIF(H10,"1")</f>
        <v>1</v>
      </c>
      <c r="AR10" s="103">
        <f t="shared" ref="AR10:AR47" si="50">1.6583374*AQ10</f>
        <v>1.6583374</v>
      </c>
      <c r="AS10" s="103">
        <f t="shared" ref="AS10:AS47" si="51">COUNTIF(I10,"1")</f>
        <v>0</v>
      </c>
      <c r="AT10" s="103">
        <f t="shared" ref="AT10:AT47" si="52">1.65878745*AS10</f>
        <v>0</v>
      </c>
      <c r="AU10" s="103">
        <f t="shared" ref="AU10:AU47" si="53">COUNTIF(J10,"1")</f>
        <v>1</v>
      </c>
      <c r="AV10" s="103">
        <f t="shared" ref="AV10:AV47" si="54">1.6782674*AU10</f>
        <v>1.6782674</v>
      </c>
      <c r="AW10" s="104">
        <f t="shared" ref="AW10:AW47" si="55">COUNTIF(K10:L10,"1")</f>
        <v>2</v>
      </c>
      <c r="AX10" s="104">
        <f t="shared" ref="AX10:AX47" si="56">1.12415*AW10</f>
        <v>2.2483</v>
      </c>
      <c r="AY10" s="104">
        <f t="shared" ref="AY10:AY47" si="57">COUNTIF(M10:N10,"1")</f>
        <v>2</v>
      </c>
      <c r="AZ10" s="104">
        <f t="shared" ref="AZ10:AZ47" si="58">1.10068*AY10</f>
        <v>2.2013600000000002</v>
      </c>
      <c r="BA10" s="104">
        <f t="shared" ref="BA10:BA47" si="59">COUNTIF(O10:P10,"1")</f>
        <v>2</v>
      </c>
      <c r="BB10" s="104">
        <f t="shared" ref="BB10:BB47" si="60">0.971448*BA10</f>
        <v>1.942896</v>
      </c>
      <c r="BC10" s="104">
        <f t="shared" ref="BC10:BC47" si="61">COUNTIF(Q10:S10,"1")</f>
        <v>1</v>
      </c>
      <c r="BD10" s="104">
        <f t="shared" ref="BD10:BD47" si="62">1.021414*BC10</f>
        <v>1.021414</v>
      </c>
      <c r="BE10" s="105">
        <f t="shared" ref="BE10:BE47" si="63">COUNTIF(T10:V10,"1")</f>
        <v>2</v>
      </c>
      <c r="BF10" s="105">
        <f t="shared" ref="BF10:BF47" si="64">1.269859*BE10</f>
        <v>2.5397180000000001</v>
      </c>
      <c r="BG10" s="105">
        <f t="shared" ref="BG10:BG47" si="65">COUNTIF(W10:X10,"1")</f>
        <v>2</v>
      </c>
      <c r="BH10" s="105">
        <f t="shared" ref="BH10:BH47" si="66">1.210141*BG10</f>
        <v>2.4202819999999998</v>
      </c>
      <c r="BI10" s="105">
        <f t="shared" ref="BI10:BI47" si="67">COUNTIF(Y10,"1")</f>
        <v>1</v>
      </c>
      <c r="BJ10" s="105">
        <f t="shared" ref="BJ10:BJ47" si="68">0.79674*BI10</f>
        <v>0.79674</v>
      </c>
      <c r="BK10" s="105">
        <f t="shared" ref="BK10:BK47" si="69">COUNTIF(Z10,"1")</f>
        <v>1</v>
      </c>
      <c r="BL10" s="105">
        <f t="shared" ref="BL10:BL47" si="70">0.80189*BK10</f>
        <v>0.80188999999999999</v>
      </c>
      <c r="BM10" s="106">
        <f t="shared" ref="BM10:BM47" si="71">COUNTIF(AA10:AB10,"1")</f>
        <v>0</v>
      </c>
      <c r="BN10" s="106">
        <f t="shared" ref="BN10:BN47" si="72">1.52482685*BM10</f>
        <v>0</v>
      </c>
      <c r="BO10" s="106">
        <f t="shared" ref="BO10:BO47" si="73">COUNTIF(AC10:AD10,"1")</f>
        <v>1</v>
      </c>
      <c r="BP10" s="106">
        <f t="shared" ref="BP10:BP47" si="74">1.425411425*BO10</f>
        <v>1.4254114250000001</v>
      </c>
      <c r="BQ10" s="106">
        <f t="shared" ref="BQ10:BQ47" si="75">COUNTIF(AE10:AF10,"1")</f>
        <v>0</v>
      </c>
      <c r="BR10" s="106">
        <f t="shared" ref="BR10:BR47" si="76">1.1547487*BQ10</f>
        <v>0</v>
      </c>
      <c r="BS10" s="106">
        <f t="shared" ref="BS10:BS47" si="77">COUNTIF(AG10:AH10,"1")</f>
        <v>2</v>
      </c>
      <c r="BT10" s="106">
        <f t="shared" ref="BT10:BT47" si="78">1.12587*BS10</f>
        <v>2.2517399999999999</v>
      </c>
      <c r="BU10" s="107">
        <f t="shared" ref="BU10:BU47" si="79">COUNTIF(AI10:AJ10,"1")</f>
        <v>0</v>
      </c>
      <c r="BV10" s="107">
        <f t="shared" ref="BV10:BV47" si="80">1.2413*BU10</f>
        <v>0</v>
      </c>
      <c r="BW10" s="108">
        <f t="shared" si="15"/>
        <v>1.12415</v>
      </c>
      <c r="BX10" s="109">
        <f t="shared" si="16"/>
        <v>1.1006800000000001</v>
      </c>
      <c r="BY10" s="108">
        <f t="shared" si="17"/>
        <v>1.6495770000000001</v>
      </c>
      <c r="BZ10" s="110">
        <f t="shared" si="18"/>
        <v>1.6583374</v>
      </c>
      <c r="CA10" s="109">
        <f t="shared" si="19"/>
        <v>0</v>
      </c>
      <c r="CB10" s="110">
        <f t="shared" si="20"/>
        <v>1.6782674</v>
      </c>
      <c r="CC10" s="111">
        <f t="shared" si="21"/>
        <v>2.2483</v>
      </c>
      <c r="CD10" s="112">
        <f t="shared" si="22"/>
        <v>2.2013600000000002</v>
      </c>
      <c r="CE10" s="113">
        <f t="shared" si="23"/>
        <v>1.942896</v>
      </c>
      <c r="CF10" s="114">
        <f t="shared" si="24"/>
        <v>1.021414</v>
      </c>
      <c r="CG10" s="84">
        <f t="shared" ref="CG10:CG47" si="81">BF10</f>
        <v>2.5397180000000001</v>
      </c>
      <c r="CH10" s="113">
        <f t="shared" si="25"/>
        <v>2.4202819999999998</v>
      </c>
      <c r="CI10" s="114">
        <f t="shared" si="26"/>
        <v>0.79674</v>
      </c>
      <c r="CJ10" s="109">
        <f t="shared" si="27"/>
        <v>0.80188999999999999</v>
      </c>
      <c r="CK10" s="115">
        <f t="shared" si="28"/>
        <v>0</v>
      </c>
      <c r="CL10" s="116">
        <f t="shared" si="29"/>
        <v>1.4254114250000001</v>
      </c>
      <c r="CM10" s="117">
        <f t="shared" si="30"/>
        <v>0</v>
      </c>
      <c r="CN10" s="111">
        <f t="shared" si="31"/>
        <v>2.2517399999999999</v>
      </c>
      <c r="CO10" s="118">
        <f t="shared" si="32"/>
        <v>0</v>
      </c>
      <c r="CP10" s="119">
        <f t="shared" ref="CP10:CP47" si="82">BW10+BX10+BY10+BZ10+CA10+CB10+CC10+CD10+CE10+CF10+CG10+CH10+CI10+CJ10+CK10+CL10+CM10+CN10+CO10</f>
        <v>24.860763224999999</v>
      </c>
      <c r="CQ10" s="119">
        <f t="shared" ref="CQ10:CQ53" si="83">RANK(CP10,$CP$9:$CP$53,0)</f>
        <v>13</v>
      </c>
      <c r="CR10" s="118">
        <f t="shared" si="33"/>
        <v>21</v>
      </c>
      <c r="CS10" s="118">
        <f t="shared" si="34"/>
        <v>12</v>
      </c>
      <c r="CT10" s="57" t="s">
        <v>205</v>
      </c>
      <c r="CU10" s="96">
        <f t="shared" si="35"/>
        <v>7.2110117999999996</v>
      </c>
      <c r="CV10" s="96">
        <f t="shared" si="36"/>
        <v>7.4139699999999999</v>
      </c>
      <c r="CW10" s="96">
        <f t="shared" si="37"/>
        <v>6.55863</v>
      </c>
      <c r="CX10" s="96">
        <f t="shared" si="38"/>
        <v>1.4254114250000001</v>
      </c>
      <c r="CY10" s="96">
        <f t="shared" si="39"/>
        <v>2.2517399999999999</v>
      </c>
      <c r="CZ10" s="58" t="s">
        <v>205</v>
      </c>
      <c r="DA10" s="122">
        <f t="shared" ref="DA10:DE10" si="84">CU10/$CP10</f>
        <v>0.29005593009101999</v>
      </c>
      <c r="DB10" s="122">
        <f t="shared" si="84"/>
        <v>0.29821972611623199</v>
      </c>
      <c r="DC10" s="122">
        <f t="shared" si="84"/>
        <v>0.263814507247494</v>
      </c>
      <c r="DD10" s="122">
        <f t="shared" si="84"/>
        <v>5.73357870029753E-2</v>
      </c>
      <c r="DE10" s="122">
        <f t="shared" si="84"/>
        <v>9.0574049542278295E-2</v>
      </c>
      <c r="DF10" s="58" t="s">
        <v>205</v>
      </c>
      <c r="DG10" s="122">
        <f t="shared" si="41"/>
        <v>0.63636363636363602</v>
      </c>
      <c r="DH10" s="122">
        <f t="shared" si="42"/>
        <v>0.36363636363636398</v>
      </c>
      <c r="DJ10" s="46">
        <f t="shared" ref="DJ10:DJ53" si="85">ROUND(DV10*20/$DI$5,0)</f>
        <v>12</v>
      </c>
      <c r="DK10" s="124" t="str">
        <f t="shared" ref="DK10:DK62" si="86">IM10</f>
        <v>Lourdes2</v>
      </c>
      <c r="DL10" s="46" t="str">
        <f t="shared" ref="DL10:DL47" si="87">B10</f>
        <v>ARANZAMENDI  VALDIVIA  DANITZA JHAMILEH</v>
      </c>
      <c r="DM10" s="46">
        <v>4</v>
      </c>
      <c r="DN10" s="46" t="s">
        <v>199</v>
      </c>
      <c r="DO10" s="46" t="s">
        <v>248</v>
      </c>
      <c r="DP10" s="46" t="s">
        <v>249</v>
      </c>
      <c r="DQ10" s="46">
        <f t="shared" ref="DQ10:DQ53" si="88">RANK(DV10,$DV$9:$DV$53,0)</f>
        <v>13</v>
      </c>
      <c r="DR10" s="46" t="str">
        <f t="shared" ref="DR10:DR47" si="89">IF(DW10&lt;14," ","TERCIO SUPERIOR")</f>
        <v/>
      </c>
      <c r="DS10" s="46">
        <v>33</v>
      </c>
      <c r="DT10" s="46">
        <f t="shared" ref="DT10:DT47" si="90">CR10</f>
        <v>21</v>
      </c>
      <c r="DU10" s="46">
        <f t="shared" ref="DU10:DU47" si="91">CS10</f>
        <v>12</v>
      </c>
      <c r="DV10" s="46">
        <f>'RESULTADOS CUARTO'!HX10</f>
        <v>24.860763224999999</v>
      </c>
      <c r="DW10" s="46">
        <f t="shared" ref="DW10:DW47" si="92">DJ10</f>
        <v>12</v>
      </c>
      <c r="DX10" s="125">
        <f t="shared" ref="DX10:DX53" si="93">(DT10/DS10)*100%</f>
        <v>0.63636363636363602</v>
      </c>
      <c r="DY10" s="125"/>
      <c r="EC10" s="126">
        <f t="shared" ref="EC10:EC47" si="94">COUNT(J10)</f>
        <v>1</v>
      </c>
      <c r="ED10" s="126">
        <v>1.6782674</v>
      </c>
      <c r="EE10" s="126">
        <f t="shared" ref="EE10:EE47" si="95">AK10</f>
        <v>1</v>
      </c>
      <c r="EF10" s="126">
        <f t="shared" ref="EF10:EF47" si="96">EC10-EE10</f>
        <v>0</v>
      </c>
      <c r="EG10" s="126">
        <f t="shared" ref="EG10:EG47" si="97">ED10*EE10</f>
        <v>1.6782674</v>
      </c>
      <c r="EH10" s="127">
        <f t="shared" ref="EH10:EH47" si="98">COUNT(I10)</f>
        <v>1</v>
      </c>
      <c r="EI10" s="127">
        <v>1.6587874499999999</v>
      </c>
      <c r="EJ10" s="127">
        <f t="shared" ref="EJ10:EJ47" si="99">AS10</f>
        <v>0</v>
      </c>
      <c r="EK10" s="127">
        <f t="shared" ref="EK10:EK47" si="100">EH10-EJ10</f>
        <v>1</v>
      </c>
      <c r="EL10" s="127">
        <f t="shared" ref="EL10:EL47" si="101">EI10*EJ10</f>
        <v>0</v>
      </c>
      <c r="EM10" s="123">
        <f t="shared" ref="EM10:EM47" si="102">COUNT(G10)</f>
        <v>1</v>
      </c>
      <c r="EN10" s="123">
        <v>1.6495770000000001</v>
      </c>
      <c r="EO10" s="123">
        <f t="shared" ref="EO10:EO47" si="103">AO10</f>
        <v>1</v>
      </c>
      <c r="EP10" s="123">
        <f t="shared" ref="EP10:EP47" si="104">EM10-EO10</f>
        <v>0</v>
      </c>
      <c r="EQ10" s="123">
        <f t="shared" ref="EQ10:EQ47" si="105">EN10*EO10</f>
        <v>1.6495770000000001</v>
      </c>
      <c r="ER10" s="128">
        <f t="shared" ref="ER10:ER47" si="106">COUNT(H10)</f>
        <v>1</v>
      </c>
      <c r="ES10" s="128">
        <v>1.6583374</v>
      </c>
      <c r="ET10" s="128">
        <f t="shared" ref="ET10:ET47" si="107">AQ10</f>
        <v>1</v>
      </c>
      <c r="EU10" s="128">
        <f t="shared" ref="EU10:EU47" si="108">ER10-ET10</f>
        <v>0</v>
      </c>
      <c r="EV10" s="128">
        <f t="shared" ref="EV10:EV47" si="109">ES10*ET10</f>
        <v>1.6583374</v>
      </c>
      <c r="EW10" s="64">
        <f t="shared" ref="EW10:EW47" si="110">EG10+EL10+EQ10+EV10</f>
        <v>4.9861817999999998</v>
      </c>
      <c r="EX10" s="129">
        <f t="shared" ref="EX10:EX47" si="111">COUNT(AA10:AB10)</f>
        <v>2</v>
      </c>
      <c r="EY10" s="129">
        <v>1.52482685</v>
      </c>
      <c r="EZ10" s="129">
        <f t="shared" ref="EZ10:EZ47" si="112">BM10</f>
        <v>0</v>
      </c>
      <c r="FA10" s="129">
        <f t="shared" ref="FA10:FA47" si="113">EX10-EZ10</f>
        <v>2</v>
      </c>
      <c r="FB10" s="129">
        <f t="shared" ref="FB10:FB47" si="114">EY10*EZ10</f>
        <v>0</v>
      </c>
      <c r="FC10" s="128">
        <f t="shared" ref="FC10:FC47" si="115">COUNT(AC10:AD10)</f>
        <v>2</v>
      </c>
      <c r="FD10" s="128">
        <v>1.4254114250000001</v>
      </c>
      <c r="FE10" s="128">
        <f t="shared" ref="FE10:FE47" si="116">BO10</f>
        <v>1</v>
      </c>
      <c r="FF10" s="128">
        <f t="shared" ref="FF10:FF47" si="117">FC10-FE10</f>
        <v>1</v>
      </c>
      <c r="FG10" s="128">
        <f t="shared" ref="FG10:FG47" si="118">FD10*FE10</f>
        <v>1.4254114250000001</v>
      </c>
      <c r="FH10" s="123">
        <f t="shared" ref="FH10:FH47" si="119">COUNT(AE10:AF10)</f>
        <v>2</v>
      </c>
      <c r="FI10" s="123">
        <v>1.1547487000000001</v>
      </c>
      <c r="FJ10" s="123">
        <f t="shared" ref="FJ10:FJ47" si="120">BQ10</f>
        <v>0</v>
      </c>
      <c r="FK10" s="123">
        <f t="shared" ref="FK10:FK47" si="121">FH10-FJ10</f>
        <v>2</v>
      </c>
      <c r="FL10" s="123">
        <f t="shared" ref="FL10:FL47" si="122">FJ10*FI10</f>
        <v>0</v>
      </c>
      <c r="FM10" s="82">
        <f t="shared" ref="FM10:FM47" si="123">FB10+FG10+FL10</f>
        <v>1.4254114250000001</v>
      </c>
      <c r="FN10" s="128">
        <f t="shared" ref="FN10:FN47" si="124">COUNT(Q10:S10)</f>
        <v>3</v>
      </c>
      <c r="FO10" s="128">
        <v>1.021414</v>
      </c>
      <c r="FP10" s="128">
        <f t="shared" ref="FP10:FP47" si="125">BC10</f>
        <v>1</v>
      </c>
      <c r="FQ10" s="128">
        <f t="shared" ref="FQ10:FQ47" si="126">FN10-FP10</f>
        <v>2</v>
      </c>
      <c r="FR10" s="128">
        <f t="shared" ref="FR10:FR47" si="127">FO10*FP10</f>
        <v>1.021414</v>
      </c>
      <c r="FS10" s="127">
        <f t="shared" ref="FS10:FS47" si="128">COUNT(O10:P10)</f>
        <v>2</v>
      </c>
      <c r="FT10" s="127">
        <v>0.97144799999999998</v>
      </c>
      <c r="FU10" s="127">
        <f t="shared" ref="FU10:FU47" si="129">BA10</f>
        <v>2</v>
      </c>
      <c r="FV10" s="127">
        <f t="shared" ref="FV10:FV47" si="130">FS10-FU10</f>
        <v>0</v>
      </c>
      <c r="FW10" s="127">
        <f t="shared" ref="FW10:FW47" si="131">FU10*FT10</f>
        <v>1.942896</v>
      </c>
      <c r="FX10" s="129">
        <f t="shared" ref="FX10:FX11" si="132">COUNT(T10:V10)</f>
        <v>3</v>
      </c>
      <c r="FY10" s="129">
        <v>1.2698590000000001</v>
      </c>
      <c r="FZ10" s="129">
        <f t="shared" ref="FZ10:FZ47" si="133">BE10</f>
        <v>2</v>
      </c>
      <c r="GA10" s="129">
        <f t="shared" ref="GA10:GA47" si="134">FX10-FZ10</f>
        <v>1</v>
      </c>
      <c r="GB10" s="129">
        <f t="shared" ref="GB10:GB47" si="135">FZ10*FY10</f>
        <v>2.5397180000000001</v>
      </c>
      <c r="GC10" s="130">
        <f t="shared" ref="GC10:GC47" si="136">COUNT(W10:X10)</f>
        <v>2</v>
      </c>
      <c r="GD10" s="130">
        <v>1.2101409999999999</v>
      </c>
      <c r="GE10" s="130">
        <f t="shared" ref="GE10:GE47" si="137">BG10</f>
        <v>2</v>
      </c>
      <c r="GF10" s="130">
        <f t="shared" ref="GF10:GF47" si="138">GC10-GE10</f>
        <v>0</v>
      </c>
      <c r="GG10" s="130">
        <f t="shared" ref="GG10:GG47" si="139">GE10*GD10</f>
        <v>2.4202819999999998</v>
      </c>
      <c r="GH10" s="131">
        <f t="shared" ref="GH10:GH47" si="140">COUNT(Z10)</f>
        <v>1</v>
      </c>
      <c r="GI10" s="131">
        <v>0.80188999999999999</v>
      </c>
      <c r="GJ10" s="131">
        <f t="shared" ref="GJ10:GJ47" si="141">BK10</f>
        <v>1</v>
      </c>
      <c r="GK10" s="131">
        <f t="shared" ref="GK10:GK47" si="142">GH10-GJ10</f>
        <v>0</v>
      </c>
      <c r="GL10" s="131">
        <f t="shared" ref="GL10:GL47" si="143">GJ10*GI10</f>
        <v>0.80188999999999999</v>
      </c>
      <c r="GM10" s="129">
        <f t="shared" ref="GM10:GM47" si="144">COUNT(Y10)</f>
        <v>1</v>
      </c>
      <c r="GN10" s="129">
        <v>0.79674</v>
      </c>
      <c r="GO10" s="129">
        <f t="shared" ref="GO10:GO47" si="145">BI10</f>
        <v>1</v>
      </c>
      <c r="GP10" s="129">
        <f t="shared" ref="GP10:GP47" si="146">GM10-GO10</f>
        <v>0</v>
      </c>
      <c r="GQ10" s="129">
        <f t="shared" ref="GQ10:GQ47" si="147">GO10*GN10</f>
        <v>0.79674</v>
      </c>
      <c r="GR10" s="108">
        <f t="shared" ref="GR10:GR47" si="148">COUNT(AG10:AH10)</f>
        <v>2</v>
      </c>
      <c r="GS10" s="108">
        <v>1.1258699999999999</v>
      </c>
      <c r="GT10" s="108">
        <f t="shared" ref="GT10:GT47" si="149">BS10</f>
        <v>2</v>
      </c>
      <c r="GU10" s="108">
        <f t="shared" ref="GU10:GU47" si="150">GR10-GT10</f>
        <v>0</v>
      </c>
      <c r="GV10" s="108">
        <f t="shared" ref="GV10:GV47" si="151">GT10*GS10</f>
        <v>2.2517399999999999</v>
      </c>
      <c r="GW10" s="130">
        <f t="shared" ref="GW10:GW47" si="152">COUNT(AI10:AJ10)</f>
        <v>2</v>
      </c>
      <c r="GX10" s="130">
        <v>1.2413000000000001</v>
      </c>
      <c r="GY10" s="130">
        <f t="shared" ref="GY10:GY47" si="153">BU10</f>
        <v>0</v>
      </c>
      <c r="GZ10" s="130">
        <f t="shared" ref="GZ10:GZ47" si="154">GW10-GY10</f>
        <v>2</v>
      </c>
      <c r="HA10" s="130">
        <f t="shared" ref="HA10:HA47" si="155">GY10*GX10</f>
        <v>0</v>
      </c>
      <c r="HB10" s="82">
        <f t="shared" ref="HB10:HB47" si="156">FR10+FW10+GB10+GG10++GL10+GQ10+GV10+HA10</f>
        <v>11.77468</v>
      </c>
      <c r="HC10" s="132">
        <f t="shared" ref="HC10:HC47" si="157">COUNT(D10)</f>
        <v>1</v>
      </c>
      <c r="HD10" s="132">
        <v>1.12415</v>
      </c>
      <c r="HE10" s="132">
        <f t="shared" ref="HE10:HE47" si="158">AK10</f>
        <v>1</v>
      </c>
      <c r="HF10" s="132">
        <f t="shared" ref="HF10:HF47" si="159">HC10-HE10</f>
        <v>0</v>
      </c>
      <c r="HG10" s="132">
        <f t="shared" ref="HG10:HG47" si="160">HE10*HD10</f>
        <v>1.12415</v>
      </c>
      <c r="HH10" s="126">
        <f t="shared" ref="HH10:HH47" si="161">COUNT(E10:F10)</f>
        <v>2</v>
      </c>
      <c r="HI10" s="126">
        <v>1.1006800000000001</v>
      </c>
      <c r="HJ10" s="126">
        <f t="shared" ref="HJ10:HJ47" si="162">AM10</f>
        <v>1</v>
      </c>
      <c r="HK10" s="126">
        <f t="shared" ref="HK10:HK47" si="163">HH10-HJ10</f>
        <v>1</v>
      </c>
      <c r="HL10" s="126">
        <f t="shared" ref="HL10:HL47" si="164">HI10*HJ10</f>
        <v>1.1006800000000001</v>
      </c>
      <c r="HM10" s="128">
        <f t="shared" ref="HM10:HM47" si="165">COUNT(M10:N10)</f>
        <v>2</v>
      </c>
      <c r="HN10" s="128">
        <v>1.1006800000000001</v>
      </c>
      <c r="HO10" s="128">
        <f t="shared" ref="HO10:HO47" si="166">AY10</f>
        <v>2</v>
      </c>
      <c r="HP10" s="128">
        <f t="shared" ref="HP10:HP47" si="167">HM10-HO10</f>
        <v>0</v>
      </c>
      <c r="HQ10" s="128">
        <f t="shared" ref="HQ10:HQ47" si="168">HO10*HN10</f>
        <v>2.2013600000000002</v>
      </c>
      <c r="HR10" s="123">
        <f t="shared" ref="HR10:HR47" si="169">COUNT(K10:L10)</f>
        <v>2</v>
      </c>
      <c r="HS10" s="123">
        <v>1.12415</v>
      </c>
      <c r="HT10" s="123">
        <f t="shared" ref="HT10:HT47" si="170">AW10</f>
        <v>2</v>
      </c>
      <c r="HU10" s="123">
        <f t="shared" ref="HU10:HU47" si="171">HR10-HT10</f>
        <v>0</v>
      </c>
      <c r="HV10" s="123">
        <f t="shared" ref="HV10:HV47" si="172">HT10*HS10</f>
        <v>2.2483</v>
      </c>
      <c r="HW10" s="82">
        <f t="shared" ref="HW10:HW47" si="173">HG10+HL10+HQ10+HV10</f>
        <v>6.6744899999999996</v>
      </c>
      <c r="HX10" s="133">
        <f t="shared" ref="HX10:HX53" si="174">EW10+FM10+HB10+HW10</f>
        <v>24.860763224999999</v>
      </c>
      <c r="IK10" s="46" t="s">
        <v>25</v>
      </c>
      <c r="IL10" s="46" t="s">
        <v>315</v>
      </c>
      <c r="IM10" s="46" t="s">
        <v>316</v>
      </c>
    </row>
    <row r="11" spans="1:247">
      <c r="A11" s="76">
        <v>3</v>
      </c>
      <c r="B11" s="77" t="s">
        <v>151</v>
      </c>
      <c r="C11" s="58" t="s">
        <v>25</v>
      </c>
      <c r="D11" s="78">
        <f>'DATOS -CUARTO'!AK11</f>
        <v>1</v>
      </c>
      <c r="E11" s="78">
        <f>'DATOS -CUARTO'!AL11</f>
        <v>1</v>
      </c>
      <c r="F11" s="78">
        <f>'DATOS -CUARTO'!AM11</f>
        <v>0</v>
      </c>
      <c r="G11" s="78">
        <f>'DATOS -CUARTO'!AN11</f>
        <v>1</v>
      </c>
      <c r="H11" s="78">
        <f>'DATOS -CUARTO'!AO11</f>
        <v>0</v>
      </c>
      <c r="I11" s="78">
        <f>'DATOS -CUARTO'!AP11</f>
        <v>1</v>
      </c>
      <c r="J11" s="78">
        <f>'DATOS -CUARTO'!AQ11</f>
        <v>0</v>
      </c>
      <c r="K11" s="88">
        <f>'DATOS -CUARTO'!AR11</f>
        <v>0</v>
      </c>
      <c r="L11" s="88">
        <f>'DATOS -CUARTO'!AS11</f>
        <v>1</v>
      </c>
      <c r="M11" s="88">
        <f>'DATOS -CUARTO'!AT11</f>
        <v>1</v>
      </c>
      <c r="N11" s="88">
        <f>'DATOS -CUARTO'!AU11</f>
        <v>0</v>
      </c>
      <c r="O11" s="88">
        <f>'DATOS -CUARTO'!AV11</f>
        <v>1</v>
      </c>
      <c r="P11" s="88">
        <f>'DATOS -CUARTO'!AW11</f>
        <v>1</v>
      </c>
      <c r="Q11" s="88">
        <f>'DATOS -CUARTO'!AX11</f>
        <v>0</v>
      </c>
      <c r="R11" s="88">
        <f>'DATOS -CUARTO'!AY11</f>
        <v>1</v>
      </c>
      <c r="S11" s="88">
        <f>'DATOS -CUARTO'!AZ11</f>
        <v>0</v>
      </c>
      <c r="T11" s="91">
        <f>'DATOS -CUARTO'!BA11</f>
        <v>0</v>
      </c>
      <c r="U11" s="91">
        <f>'DATOS -CUARTO'!BB11</f>
        <v>0</v>
      </c>
      <c r="V11" s="91">
        <f>'DATOS -CUARTO'!BC11</f>
        <v>1</v>
      </c>
      <c r="W11" s="91">
        <f>'DATOS -CUARTO'!BD11</f>
        <v>1</v>
      </c>
      <c r="X11" s="91">
        <f>'DATOS -CUARTO'!BE11</f>
        <v>1</v>
      </c>
      <c r="Y11" s="91">
        <f>'DATOS -CUARTO'!BF11</f>
        <v>1</v>
      </c>
      <c r="Z11" s="91">
        <f>'DATOS -CUARTO'!BG11</f>
        <v>0</v>
      </c>
      <c r="AA11" s="94">
        <f>'DATOS -CUARTO'!BH11</f>
        <v>1</v>
      </c>
      <c r="AB11" s="94">
        <f>'DATOS -CUARTO'!BI11</f>
        <v>1</v>
      </c>
      <c r="AC11" s="94">
        <f>'DATOS -CUARTO'!BJ11</f>
        <v>0</v>
      </c>
      <c r="AD11" s="94">
        <f>'DATOS -CUARTO'!BK11</f>
        <v>0</v>
      </c>
      <c r="AE11" s="94">
        <f>'DATOS -CUARTO'!BL11</f>
        <v>0</v>
      </c>
      <c r="AF11" s="94">
        <f>'DATOS -CUARTO'!BM11</f>
        <v>0</v>
      </c>
      <c r="AG11" s="102">
        <f>'DATOS -CUARTO'!BN11</f>
        <v>1</v>
      </c>
      <c r="AH11" s="102">
        <f>'DATOS -CUARTO'!BO11</f>
        <v>1</v>
      </c>
      <c r="AI11" s="102">
        <f>'DATOS -CUARTO'!BP11</f>
        <v>1</v>
      </c>
      <c r="AJ11" s="102">
        <f>'DATOS -CUARTO'!BQ11</f>
        <v>0</v>
      </c>
      <c r="AK11" s="103">
        <f t="shared" si="43"/>
        <v>1</v>
      </c>
      <c r="AL11" s="103">
        <f t="shared" si="44"/>
        <v>1.12415</v>
      </c>
      <c r="AM11" s="103">
        <f t="shared" si="45"/>
        <v>1</v>
      </c>
      <c r="AN11" s="103">
        <f t="shared" si="46"/>
        <v>1.1006800000000001</v>
      </c>
      <c r="AO11" s="103">
        <f t="shared" si="47"/>
        <v>1</v>
      </c>
      <c r="AP11" s="103">
        <f t="shared" si="48"/>
        <v>1.6495770000000001</v>
      </c>
      <c r="AQ11" s="103">
        <f t="shared" si="49"/>
        <v>0</v>
      </c>
      <c r="AR11" s="103">
        <f t="shared" si="50"/>
        <v>0</v>
      </c>
      <c r="AS11" s="103">
        <f t="shared" si="51"/>
        <v>1</v>
      </c>
      <c r="AT11" s="103">
        <f t="shared" si="52"/>
        <v>1.6587874499999999</v>
      </c>
      <c r="AU11" s="103">
        <f t="shared" si="53"/>
        <v>0</v>
      </c>
      <c r="AV11" s="103">
        <f t="shared" si="54"/>
        <v>0</v>
      </c>
      <c r="AW11" s="104">
        <f t="shared" si="55"/>
        <v>1</v>
      </c>
      <c r="AX11" s="104">
        <f t="shared" si="56"/>
        <v>1.12415</v>
      </c>
      <c r="AY11" s="104">
        <f t="shared" si="57"/>
        <v>1</v>
      </c>
      <c r="AZ11" s="104">
        <f t="shared" si="58"/>
        <v>1.1006800000000001</v>
      </c>
      <c r="BA11" s="104">
        <f t="shared" si="59"/>
        <v>2</v>
      </c>
      <c r="BB11" s="104">
        <f t="shared" si="60"/>
        <v>1.942896</v>
      </c>
      <c r="BC11" s="104">
        <f t="shared" si="61"/>
        <v>1</v>
      </c>
      <c r="BD11" s="104">
        <f t="shared" si="62"/>
        <v>1.021414</v>
      </c>
      <c r="BE11" s="105">
        <f t="shared" si="63"/>
        <v>1</v>
      </c>
      <c r="BF11" s="105">
        <f t="shared" si="64"/>
        <v>1.2698590000000001</v>
      </c>
      <c r="BG11" s="105">
        <f t="shared" si="65"/>
        <v>2</v>
      </c>
      <c r="BH11" s="105">
        <f t="shared" si="66"/>
        <v>2.4202819999999998</v>
      </c>
      <c r="BI11" s="105">
        <f t="shared" si="67"/>
        <v>1</v>
      </c>
      <c r="BJ11" s="105">
        <f t="shared" si="68"/>
        <v>0.79674</v>
      </c>
      <c r="BK11" s="105">
        <f t="shared" si="69"/>
        <v>0</v>
      </c>
      <c r="BL11" s="105">
        <f t="shared" si="70"/>
        <v>0</v>
      </c>
      <c r="BM11" s="106">
        <f t="shared" si="71"/>
        <v>2</v>
      </c>
      <c r="BN11" s="106">
        <f t="shared" si="72"/>
        <v>3.0496536999999999</v>
      </c>
      <c r="BO11" s="106">
        <f t="shared" si="73"/>
        <v>0</v>
      </c>
      <c r="BP11" s="106">
        <f t="shared" si="74"/>
        <v>0</v>
      </c>
      <c r="BQ11" s="106">
        <f t="shared" si="75"/>
        <v>0</v>
      </c>
      <c r="BR11" s="106">
        <f t="shared" si="76"/>
        <v>0</v>
      </c>
      <c r="BS11" s="106">
        <f t="shared" si="77"/>
        <v>2</v>
      </c>
      <c r="BT11" s="106">
        <f t="shared" si="78"/>
        <v>2.2517399999999999</v>
      </c>
      <c r="BU11" s="107">
        <f t="shared" si="79"/>
        <v>1</v>
      </c>
      <c r="BV11" s="107">
        <f t="shared" si="80"/>
        <v>1.2413000000000001</v>
      </c>
      <c r="BW11" s="108">
        <f t="shared" si="15"/>
        <v>1.12415</v>
      </c>
      <c r="BX11" s="109">
        <f t="shared" si="16"/>
        <v>1.1006800000000001</v>
      </c>
      <c r="BY11" s="108">
        <f t="shared" si="17"/>
        <v>1.6495770000000001</v>
      </c>
      <c r="BZ11" s="110">
        <f t="shared" si="18"/>
        <v>0</v>
      </c>
      <c r="CA11" s="109">
        <f t="shared" si="19"/>
        <v>1.6587874499999999</v>
      </c>
      <c r="CB11" s="110">
        <f t="shared" si="20"/>
        <v>0</v>
      </c>
      <c r="CC11" s="111">
        <f t="shared" si="21"/>
        <v>1.12415</v>
      </c>
      <c r="CD11" s="112">
        <f t="shared" si="22"/>
        <v>1.1006800000000001</v>
      </c>
      <c r="CE11" s="113">
        <f t="shared" si="23"/>
        <v>1.942896</v>
      </c>
      <c r="CF11" s="114">
        <f t="shared" si="24"/>
        <v>1.021414</v>
      </c>
      <c r="CG11" s="84">
        <f t="shared" si="81"/>
        <v>1.2698590000000001</v>
      </c>
      <c r="CH11" s="113">
        <f t="shared" si="25"/>
        <v>2.4202819999999998</v>
      </c>
      <c r="CI11" s="114">
        <f t="shared" si="26"/>
        <v>0.79674</v>
      </c>
      <c r="CJ11" s="109">
        <f t="shared" si="27"/>
        <v>0</v>
      </c>
      <c r="CK11" s="115">
        <f t="shared" si="28"/>
        <v>3.0496536999999999</v>
      </c>
      <c r="CL11" s="116">
        <f t="shared" si="29"/>
        <v>0</v>
      </c>
      <c r="CM11" s="117">
        <f t="shared" si="30"/>
        <v>0</v>
      </c>
      <c r="CN11" s="111">
        <f t="shared" si="31"/>
        <v>2.2517399999999999</v>
      </c>
      <c r="CO11" s="118">
        <f t="shared" si="32"/>
        <v>1.2413000000000001</v>
      </c>
      <c r="CP11" s="119">
        <f t="shared" si="82"/>
        <v>21.751909149999999</v>
      </c>
      <c r="CQ11" s="119">
        <f t="shared" si="83"/>
        <v>22</v>
      </c>
      <c r="CR11" s="118">
        <f t="shared" si="33"/>
        <v>18</v>
      </c>
      <c r="CS11" s="118">
        <f t="shared" si="34"/>
        <v>15</v>
      </c>
      <c r="CT11" s="57" t="s">
        <v>206</v>
      </c>
      <c r="CU11" s="96">
        <f t="shared" si="35"/>
        <v>5.5331944499999999</v>
      </c>
      <c r="CV11" s="96">
        <f t="shared" si="36"/>
        <v>5.1891400000000001</v>
      </c>
      <c r="CW11" s="96">
        <f t="shared" si="37"/>
        <v>4.4868810000000003</v>
      </c>
      <c r="CX11" s="96">
        <f t="shared" si="38"/>
        <v>3.0496536999999999</v>
      </c>
      <c r="CY11" s="96">
        <f t="shared" si="39"/>
        <v>3.4930400000000001</v>
      </c>
      <c r="CZ11" s="58" t="s">
        <v>206</v>
      </c>
      <c r="DA11" s="122">
        <f t="shared" ref="DA11:DE11" si="175">CU11/$CP11</f>
        <v>0.254377416338188</v>
      </c>
      <c r="DB11" s="122">
        <f t="shared" si="175"/>
        <v>0.238560209323052</v>
      </c>
      <c r="DC11" s="122">
        <f t="shared" si="175"/>
        <v>0.20627527308332799</v>
      </c>
      <c r="DD11" s="122">
        <f t="shared" si="175"/>
        <v>0.140201656735956</v>
      </c>
      <c r="DE11" s="122">
        <f t="shared" si="175"/>
        <v>0.16058544451947601</v>
      </c>
      <c r="DF11" s="58" t="s">
        <v>206</v>
      </c>
      <c r="DG11" s="122">
        <f t="shared" si="41"/>
        <v>0.54545454545454497</v>
      </c>
      <c r="DH11" s="122">
        <f t="shared" si="42"/>
        <v>0.45454545454545497</v>
      </c>
      <c r="DI11" s="46">
        <f>'RANKING-QUINTOS'!L6</f>
        <v>0</v>
      </c>
      <c r="DJ11" s="46">
        <f t="shared" si="85"/>
        <v>12</v>
      </c>
      <c r="DK11" s="124" t="str">
        <f t="shared" si="86"/>
        <v>PeRlOtA2202</v>
      </c>
      <c r="DL11" s="46" t="str">
        <f t="shared" si="87"/>
        <v>BERNABEL  QUIÑONES  PAULA JOHANA</v>
      </c>
      <c r="DM11" s="46">
        <v>4</v>
      </c>
      <c r="DN11" s="46" t="s">
        <v>199</v>
      </c>
      <c r="DO11" s="46" t="s">
        <v>248</v>
      </c>
      <c r="DP11" s="46" t="s">
        <v>249</v>
      </c>
      <c r="DQ11" s="46">
        <f t="shared" si="88"/>
        <v>18</v>
      </c>
      <c r="DR11" s="46" t="str">
        <f t="shared" si="89"/>
        <v/>
      </c>
      <c r="DS11" s="46">
        <v>33</v>
      </c>
      <c r="DT11" s="46">
        <f t="shared" si="90"/>
        <v>18</v>
      </c>
      <c r="DU11" s="46">
        <f t="shared" si="91"/>
        <v>15</v>
      </c>
      <c r="DV11" s="46">
        <f>'RESULTADOS CUARTO'!HX11</f>
        <v>23.430176549999999</v>
      </c>
      <c r="DW11" s="46">
        <f t="shared" si="92"/>
        <v>12</v>
      </c>
      <c r="DX11" s="125">
        <f t="shared" si="93"/>
        <v>0.54545454545454497</v>
      </c>
      <c r="DY11" s="125"/>
      <c r="EC11" s="126">
        <f t="shared" si="94"/>
        <v>1</v>
      </c>
      <c r="ED11" s="126">
        <v>1.6782674</v>
      </c>
      <c r="EE11" s="126">
        <f t="shared" si="95"/>
        <v>1</v>
      </c>
      <c r="EF11" s="126">
        <f t="shared" si="96"/>
        <v>0</v>
      </c>
      <c r="EG11" s="126">
        <f t="shared" si="97"/>
        <v>1.6782674</v>
      </c>
      <c r="EH11" s="127">
        <f t="shared" si="98"/>
        <v>1</v>
      </c>
      <c r="EI11" s="127">
        <v>1.6587874499999999</v>
      </c>
      <c r="EJ11" s="127">
        <f t="shared" si="99"/>
        <v>1</v>
      </c>
      <c r="EK11" s="127">
        <f t="shared" si="100"/>
        <v>0</v>
      </c>
      <c r="EL11" s="127">
        <f t="shared" si="101"/>
        <v>1.6587874499999999</v>
      </c>
      <c r="EM11" s="123">
        <f t="shared" si="102"/>
        <v>1</v>
      </c>
      <c r="EN11" s="123">
        <v>1.6495770000000001</v>
      </c>
      <c r="EO11" s="123">
        <f t="shared" si="103"/>
        <v>1</v>
      </c>
      <c r="EP11" s="123">
        <f t="shared" si="104"/>
        <v>0</v>
      </c>
      <c r="EQ11" s="123">
        <f t="shared" si="105"/>
        <v>1.6495770000000001</v>
      </c>
      <c r="ER11" s="128">
        <f t="shared" si="106"/>
        <v>1</v>
      </c>
      <c r="ES11" s="128">
        <v>1.6583374</v>
      </c>
      <c r="ET11" s="128">
        <f t="shared" si="107"/>
        <v>0</v>
      </c>
      <c r="EU11" s="128">
        <f t="shared" si="108"/>
        <v>1</v>
      </c>
      <c r="EV11" s="128">
        <f t="shared" si="109"/>
        <v>0</v>
      </c>
      <c r="EW11" s="64">
        <f t="shared" si="110"/>
        <v>4.9866318500000002</v>
      </c>
      <c r="EX11" s="129">
        <f t="shared" si="111"/>
        <v>2</v>
      </c>
      <c r="EY11" s="129">
        <v>1.52482685</v>
      </c>
      <c r="EZ11" s="129">
        <f t="shared" si="112"/>
        <v>2</v>
      </c>
      <c r="FA11" s="129">
        <f t="shared" si="113"/>
        <v>0</v>
      </c>
      <c r="FB11" s="129">
        <f t="shared" si="114"/>
        <v>3.0496536999999999</v>
      </c>
      <c r="FC11" s="128">
        <f t="shared" si="115"/>
        <v>2</v>
      </c>
      <c r="FD11" s="128">
        <v>1.4254114250000001</v>
      </c>
      <c r="FE11" s="128">
        <f t="shared" si="116"/>
        <v>0</v>
      </c>
      <c r="FF11" s="128">
        <f t="shared" si="117"/>
        <v>2</v>
      </c>
      <c r="FG11" s="128">
        <f t="shared" si="118"/>
        <v>0</v>
      </c>
      <c r="FH11" s="123">
        <f t="shared" si="119"/>
        <v>2</v>
      </c>
      <c r="FI11" s="123">
        <v>1.1547487000000001</v>
      </c>
      <c r="FJ11" s="123">
        <f t="shared" si="120"/>
        <v>0</v>
      </c>
      <c r="FK11" s="123">
        <f t="shared" si="121"/>
        <v>2</v>
      </c>
      <c r="FL11" s="123">
        <f t="shared" si="122"/>
        <v>0</v>
      </c>
      <c r="FM11" s="82">
        <f t="shared" si="123"/>
        <v>3.0496536999999999</v>
      </c>
      <c r="FN11" s="128">
        <f t="shared" si="124"/>
        <v>3</v>
      </c>
      <c r="FO11" s="128">
        <v>1.021414</v>
      </c>
      <c r="FP11" s="128">
        <f t="shared" si="125"/>
        <v>1</v>
      </c>
      <c r="FQ11" s="128">
        <f t="shared" si="126"/>
        <v>2</v>
      </c>
      <c r="FR11" s="128">
        <f t="shared" si="127"/>
        <v>1.021414</v>
      </c>
      <c r="FS11" s="127">
        <f t="shared" si="128"/>
        <v>2</v>
      </c>
      <c r="FT11" s="127">
        <v>0.97144799999999998</v>
      </c>
      <c r="FU11" s="127">
        <f t="shared" si="129"/>
        <v>2</v>
      </c>
      <c r="FV11" s="127">
        <f t="shared" si="130"/>
        <v>0</v>
      </c>
      <c r="FW11" s="127">
        <f t="shared" si="131"/>
        <v>1.942896</v>
      </c>
      <c r="FX11" s="129">
        <f t="shared" si="132"/>
        <v>3</v>
      </c>
      <c r="FY11" s="129">
        <v>1.2698590000000001</v>
      </c>
      <c r="FZ11" s="129">
        <f t="shared" si="133"/>
        <v>1</v>
      </c>
      <c r="GA11" s="129">
        <f t="shared" si="134"/>
        <v>2</v>
      </c>
      <c r="GB11" s="129">
        <f t="shared" si="135"/>
        <v>1.2698590000000001</v>
      </c>
      <c r="GC11" s="130">
        <f t="shared" si="136"/>
        <v>2</v>
      </c>
      <c r="GD11" s="130">
        <v>1.2101409999999999</v>
      </c>
      <c r="GE11" s="130">
        <f t="shared" si="137"/>
        <v>2</v>
      </c>
      <c r="GF11" s="130">
        <f t="shared" si="138"/>
        <v>0</v>
      </c>
      <c r="GG11" s="130">
        <f t="shared" si="139"/>
        <v>2.4202819999999998</v>
      </c>
      <c r="GH11" s="131">
        <f t="shared" si="140"/>
        <v>1</v>
      </c>
      <c r="GI11" s="131">
        <v>0.80188999999999999</v>
      </c>
      <c r="GJ11" s="131">
        <f t="shared" si="141"/>
        <v>0</v>
      </c>
      <c r="GK11" s="131">
        <f t="shared" si="142"/>
        <v>1</v>
      </c>
      <c r="GL11" s="131">
        <f t="shared" si="143"/>
        <v>0</v>
      </c>
      <c r="GM11" s="129">
        <f t="shared" si="144"/>
        <v>1</v>
      </c>
      <c r="GN11" s="129">
        <v>0.79674</v>
      </c>
      <c r="GO11" s="129">
        <f t="shared" si="145"/>
        <v>1</v>
      </c>
      <c r="GP11" s="129">
        <f t="shared" si="146"/>
        <v>0</v>
      </c>
      <c r="GQ11" s="129">
        <f t="shared" si="147"/>
        <v>0.79674</v>
      </c>
      <c r="GR11" s="108">
        <f t="shared" si="148"/>
        <v>2</v>
      </c>
      <c r="GS11" s="108">
        <v>1.1258699999999999</v>
      </c>
      <c r="GT11" s="108">
        <f t="shared" si="149"/>
        <v>2</v>
      </c>
      <c r="GU11" s="108">
        <f t="shared" si="150"/>
        <v>0</v>
      </c>
      <c r="GV11" s="108">
        <f t="shared" si="151"/>
        <v>2.2517399999999999</v>
      </c>
      <c r="GW11" s="130">
        <f t="shared" si="152"/>
        <v>2</v>
      </c>
      <c r="GX11" s="130">
        <v>1.2413000000000001</v>
      </c>
      <c r="GY11" s="130">
        <f t="shared" si="153"/>
        <v>1</v>
      </c>
      <c r="GZ11" s="130">
        <f t="shared" si="154"/>
        <v>1</v>
      </c>
      <c r="HA11" s="130">
        <f t="shared" si="155"/>
        <v>1.2413000000000001</v>
      </c>
      <c r="HB11" s="82">
        <f t="shared" si="156"/>
        <v>10.944231</v>
      </c>
      <c r="HC11" s="132">
        <f t="shared" si="157"/>
        <v>1</v>
      </c>
      <c r="HD11" s="132">
        <v>1.12415</v>
      </c>
      <c r="HE11" s="132">
        <f t="shared" si="158"/>
        <v>1</v>
      </c>
      <c r="HF11" s="132">
        <f t="shared" si="159"/>
        <v>0</v>
      </c>
      <c r="HG11" s="132">
        <f t="shared" si="160"/>
        <v>1.12415</v>
      </c>
      <c r="HH11" s="126">
        <f t="shared" si="161"/>
        <v>2</v>
      </c>
      <c r="HI11" s="126">
        <v>1.1006800000000001</v>
      </c>
      <c r="HJ11" s="126">
        <f t="shared" si="162"/>
        <v>1</v>
      </c>
      <c r="HK11" s="126">
        <f t="shared" si="163"/>
        <v>1</v>
      </c>
      <c r="HL11" s="126">
        <f t="shared" si="164"/>
        <v>1.1006800000000001</v>
      </c>
      <c r="HM11" s="128">
        <f t="shared" si="165"/>
        <v>2</v>
      </c>
      <c r="HN11" s="128">
        <v>1.1006800000000001</v>
      </c>
      <c r="HO11" s="128">
        <f t="shared" si="166"/>
        <v>1</v>
      </c>
      <c r="HP11" s="128">
        <f t="shared" si="167"/>
        <v>1</v>
      </c>
      <c r="HQ11" s="128">
        <f t="shared" si="168"/>
        <v>1.1006800000000001</v>
      </c>
      <c r="HR11" s="123">
        <f t="shared" si="169"/>
        <v>2</v>
      </c>
      <c r="HS11" s="123">
        <v>1.12415</v>
      </c>
      <c r="HT11" s="123">
        <f t="shared" si="170"/>
        <v>1</v>
      </c>
      <c r="HU11" s="123">
        <f t="shared" si="171"/>
        <v>1</v>
      </c>
      <c r="HV11" s="123">
        <f t="shared" si="172"/>
        <v>1.12415</v>
      </c>
      <c r="HW11" s="82">
        <f t="shared" si="173"/>
        <v>4.4496599999999997</v>
      </c>
      <c r="HX11" s="133">
        <f t="shared" si="174"/>
        <v>23.430176549999999</v>
      </c>
      <c r="IK11" s="46" t="s">
        <v>25</v>
      </c>
      <c r="IL11" s="46" t="s">
        <v>151</v>
      </c>
      <c r="IM11" s="46" t="s">
        <v>317</v>
      </c>
    </row>
    <row r="12" spans="1:247">
      <c r="A12" s="76">
        <v>4</v>
      </c>
      <c r="B12" s="77" t="s">
        <v>152</v>
      </c>
      <c r="C12" s="58" t="s">
        <v>25</v>
      </c>
      <c r="D12" s="78">
        <f>'DATOS -CUARTO'!AK12</f>
        <v>1</v>
      </c>
      <c r="E12" s="78">
        <f>'DATOS -CUARTO'!AL12</f>
        <v>1</v>
      </c>
      <c r="F12" s="78">
        <f>'DATOS -CUARTO'!AM12</f>
        <v>1</v>
      </c>
      <c r="G12" s="78">
        <f>'DATOS -CUARTO'!AN12</f>
        <v>0</v>
      </c>
      <c r="H12" s="78">
        <f>'DATOS -CUARTO'!AO12</f>
        <v>0</v>
      </c>
      <c r="I12" s="78">
        <f>'DATOS -CUARTO'!AP12</f>
        <v>1</v>
      </c>
      <c r="J12" s="78">
        <f>'DATOS -CUARTO'!AQ12</f>
        <v>1</v>
      </c>
      <c r="K12" s="88">
        <f>'DATOS -CUARTO'!AR12</f>
        <v>0</v>
      </c>
      <c r="L12" s="88">
        <f>'DATOS -CUARTO'!AS12</f>
        <v>1</v>
      </c>
      <c r="M12" s="88">
        <f>'DATOS -CUARTO'!AT12</f>
        <v>1</v>
      </c>
      <c r="N12" s="88">
        <f>'DATOS -CUARTO'!AU12</f>
        <v>0</v>
      </c>
      <c r="O12" s="88">
        <f>'DATOS -CUARTO'!AV12</f>
        <v>1</v>
      </c>
      <c r="P12" s="88">
        <f>'DATOS -CUARTO'!AW12</f>
        <v>0</v>
      </c>
      <c r="Q12" s="88">
        <f>'DATOS -CUARTO'!AX12</f>
        <v>0</v>
      </c>
      <c r="R12" s="88">
        <f>'DATOS -CUARTO'!AY12</f>
        <v>1</v>
      </c>
      <c r="S12" s="88">
        <f>'DATOS -CUARTO'!AZ12</f>
        <v>1</v>
      </c>
      <c r="T12" s="91">
        <f>'DATOS -CUARTO'!BA12</f>
        <v>1</v>
      </c>
      <c r="U12" s="91">
        <f>'DATOS -CUARTO'!BB12</f>
        <v>1</v>
      </c>
      <c r="V12" s="91">
        <f>'DATOS -CUARTO'!BC12</f>
        <v>1</v>
      </c>
      <c r="W12" s="91">
        <f>'DATOS -CUARTO'!BD12</f>
        <v>1</v>
      </c>
      <c r="X12" s="91">
        <f>'DATOS -CUARTO'!BE12</f>
        <v>1</v>
      </c>
      <c r="Y12" s="91">
        <f>'DATOS -CUARTO'!BF12</f>
        <v>1</v>
      </c>
      <c r="Z12" s="91">
        <f>'DATOS -CUARTO'!BG12</f>
        <v>1</v>
      </c>
      <c r="AA12" s="94">
        <f>'DATOS -CUARTO'!BH12</f>
        <v>1</v>
      </c>
      <c r="AB12" s="94">
        <f>'DATOS -CUARTO'!BI12</f>
        <v>0</v>
      </c>
      <c r="AC12" s="94">
        <f>'DATOS -CUARTO'!BJ12</f>
        <v>0</v>
      </c>
      <c r="AD12" s="94">
        <f>'DATOS -CUARTO'!BK12</f>
        <v>1</v>
      </c>
      <c r="AE12" s="94">
        <f>'DATOS -CUARTO'!BL12</f>
        <v>0</v>
      </c>
      <c r="AF12" s="94">
        <f>'DATOS -CUARTO'!BM12</f>
        <v>0</v>
      </c>
      <c r="AG12" s="102">
        <f>'DATOS -CUARTO'!BN12</f>
        <v>1</v>
      </c>
      <c r="AH12" s="102">
        <f>'DATOS -CUARTO'!BO12</f>
        <v>1</v>
      </c>
      <c r="AI12" s="102">
        <f>'DATOS -CUARTO'!BP12</f>
        <v>0</v>
      </c>
      <c r="AJ12" s="102">
        <f>'DATOS -CUARTO'!BQ12</f>
        <v>0</v>
      </c>
      <c r="AK12" s="103">
        <f t="shared" si="43"/>
        <v>1</v>
      </c>
      <c r="AL12" s="103">
        <f t="shared" si="44"/>
        <v>1.12415</v>
      </c>
      <c r="AM12" s="103">
        <f t="shared" si="45"/>
        <v>2</v>
      </c>
      <c r="AN12" s="103">
        <f t="shared" si="46"/>
        <v>2.2013600000000002</v>
      </c>
      <c r="AO12" s="103">
        <f t="shared" si="47"/>
        <v>0</v>
      </c>
      <c r="AP12" s="103">
        <f t="shared" si="48"/>
        <v>0</v>
      </c>
      <c r="AQ12" s="103">
        <f t="shared" si="49"/>
        <v>0</v>
      </c>
      <c r="AR12" s="103">
        <f t="shared" si="50"/>
        <v>0</v>
      </c>
      <c r="AS12" s="103">
        <f t="shared" si="51"/>
        <v>1</v>
      </c>
      <c r="AT12" s="103">
        <f t="shared" si="52"/>
        <v>1.6587874499999999</v>
      </c>
      <c r="AU12" s="103">
        <f t="shared" si="53"/>
        <v>1</v>
      </c>
      <c r="AV12" s="103">
        <f t="shared" si="54"/>
        <v>1.6782674</v>
      </c>
      <c r="AW12" s="104">
        <f t="shared" si="55"/>
        <v>1</v>
      </c>
      <c r="AX12" s="104">
        <f t="shared" si="56"/>
        <v>1.12415</v>
      </c>
      <c r="AY12" s="104">
        <f t="shared" si="57"/>
        <v>1</v>
      </c>
      <c r="AZ12" s="104">
        <f t="shared" si="58"/>
        <v>1.1006800000000001</v>
      </c>
      <c r="BA12" s="104">
        <f t="shared" si="59"/>
        <v>1</v>
      </c>
      <c r="BB12" s="104">
        <f t="shared" si="60"/>
        <v>0.97144799999999998</v>
      </c>
      <c r="BC12" s="104">
        <f t="shared" si="61"/>
        <v>2</v>
      </c>
      <c r="BD12" s="104">
        <f t="shared" si="62"/>
        <v>2.0428280000000001</v>
      </c>
      <c r="BE12" s="105">
        <f t="shared" si="63"/>
        <v>3</v>
      </c>
      <c r="BF12" s="105">
        <f t="shared" si="64"/>
        <v>3.809577</v>
      </c>
      <c r="BG12" s="105">
        <f t="shared" si="65"/>
        <v>2</v>
      </c>
      <c r="BH12" s="105">
        <f t="shared" si="66"/>
        <v>2.4202819999999998</v>
      </c>
      <c r="BI12" s="105">
        <f t="shared" si="67"/>
        <v>1</v>
      </c>
      <c r="BJ12" s="105">
        <f t="shared" si="68"/>
        <v>0.79674</v>
      </c>
      <c r="BK12" s="105">
        <f t="shared" si="69"/>
        <v>1</v>
      </c>
      <c r="BL12" s="105">
        <f t="shared" si="70"/>
        <v>0.80188999999999999</v>
      </c>
      <c r="BM12" s="106">
        <f t="shared" si="71"/>
        <v>1</v>
      </c>
      <c r="BN12" s="106">
        <f t="shared" si="72"/>
        <v>1.52482685</v>
      </c>
      <c r="BO12" s="106">
        <f t="shared" si="73"/>
        <v>1</v>
      </c>
      <c r="BP12" s="106">
        <f t="shared" si="74"/>
        <v>1.4254114250000001</v>
      </c>
      <c r="BQ12" s="106">
        <f t="shared" si="75"/>
        <v>0</v>
      </c>
      <c r="BR12" s="106">
        <f t="shared" si="76"/>
        <v>0</v>
      </c>
      <c r="BS12" s="106">
        <f t="shared" si="77"/>
        <v>2</v>
      </c>
      <c r="BT12" s="106">
        <f t="shared" si="78"/>
        <v>2.2517399999999999</v>
      </c>
      <c r="BU12" s="107">
        <f t="shared" si="79"/>
        <v>0</v>
      </c>
      <c r="BV12" s="107">
        <f t="shared" si="80"/>
        <v>0</v>
      </c>
      <c r="BW12" s="108">
        <f t="shared" si="15"/>
        <v>1.12415</v>
      </c>
      <c r="BX12" s="109">
        <f t="shared" si="16"/>
        <v>2.2013600000000002</v>
      </c>
      <c r="BY12" s="108">
        <f t="shared" si="17"/>
        <v>0</v>
      </c>
      <c r="BZ12" s="110">
        <f t="shared" si="18"/>
        <v>0</v>
      </c>
      <c r="CA12" s="109">
        <f t="shared" si="19"/>
        <v>1.6587874499999999</v>
      </c>
      <c r="CB12" s="110">
        <f t="shared" si="20"/>
        <v>1.6782674</v>
      </c>
      <c r="CC12" s="111">
        <f t="shared" si="21"/>
        <v>1.12415</v>
      </c>
      <c r="CD12" s="112">
        <f t="shared" si="22"/>
        <v>1.1006800000000001</v>
      </c>
      <c r="CE12" s="113">
        <f t="shared" si="23"/>
        <v>0.97144799999999998</v>
      </c>
      <c r="CF12" s="114">
        <f t="shared" si="24"/>
        <v>2.0428280000000001</v>
      </c>
      <c r="CG12" s="84">
        <f t="shared" si="81"/>
        <v>3.809577</v>
      </c>
      <c r="CH12" s="113">
        <f t="shared" si="25"/>
        <v>2.4202819999999998</v>
      </c>
      <c r="CI12" s="114">
        <f t="shared" si="26"/>
        <v>0.79674</v>
      </c>
      <c r="CJ12" s="109">
        <f t="shared" si="27"/>
        <v>0.80188999999999999</v>
      </c>
      <c r="CK12" s="115">
        <f t="shared" si="28"/>
        <v>1.52482685</v>
      </c>
      <c r="CL12" s="116">
        <f t="shared" si="29"/>
        <v>1.4254114250000001</v>
      </c>
      <c r="CM12" s="117">
        <f t="shared" si="30"/>
        <v>0</v>
      </c>
      <c r="CN12" s="111">
        <f t="shared" si="31"/>
        <v>2.2517399999999999</v>
      </c>
      <c r="CO12" s="118">
        <f t="shared" si="32"/>
        <v>0</v>
      </c>
      <c r="CP12" s="119">
        <f t="shared" si="82"/>
        <v>24.932138125000002</v>
      </c>
      <c r="CQ12" s="119">
        <f t="shared" si="83"/>
        <v>12</v>
      </c>
      <c r="CR12" s="118">
        <f t="shared" si="33"/>
        <v>21</v>
      </c>
      <c r="CS12" s="118">
        <f t="shared" si="34"/>
        <v>12</v>
      </c>
      <c r="CT12" s="57" t="s">
        <v>207</v>
      </c>
      <c r="CU12" s="96">
        <f t="shared" si="35"/>
        <v>6.6625648499999999</v>
      </c>
      <c r="CV12" s="96">
        <f t="shared" si="36"/>
        <v>5.2391059999999996</v>
      </c>
      <c r="CW12" s="96">
        <f t="shared" si="37"/>
        <v>7.8284890000000003</v>
      </c>
      <c r="CX12" s="96">
        <f t="shared" si="38"/>
        <v>2.9502382749999998</v>
      </c>
      <c r="CY12" s="96">
        <f t="shared" si="39"/>
        <v>2.2517399999999999</v>
      </c>
      <c r="CZ12" s="58" t="s">
        <v>207</v>
      </c>
      <c r="DA12" s="122">
        <f t="shared" ref="DA12:DE12" si="176">CU12/$CP12</f>
        <v>0.26722797766467099</v>
      </c>
      <c r="DB12" s="122">
        <f t="shared" si="176"/>
        <v>0.210134645241141</v>
      </c>
      <c r="DC12" s="122">
        <f t="shared" si="176"/>
        <v>0.313991883116924</v>
      </c>
      <c r="DD12" s="122">
        <f t="shared" si="176"/>
        <v>0.118330736826848</v>
      </c>
      <c r="DE12" s="122">
        <f t="shared" si="176"/>
        <v>9.0314757150415897E-2</v>
      </c>
      <c r="DF12" s="58" t="s">
        <v>207</v>
      </c>
      <c r="DG12" s="122">
        <f t="shared" si="41"/>
        <v>0.63636363636363602</v>
      </c>
      <c r="DH12" s="122">
        <f t="shared" si="42"/>
        <v>0.36363636363636398</v>
      </c>
      <c r="DI12" s="46">
        <f>DI11</f>
        <v>0</v>
      </c>
      <c r="DJ12" s="46">
        <f t="shared" si="85"/>
        <v>12</v>
      </c>
      <c r="DK12" s="124" t="str">
        <f t="shared" si="86"/>
        <v>Arjona24</v>
      </c>
      <c r="DL12" s="46" t="str">
        <f t="shared" si="87"/>
        <v>CRUZ  HERRERA  ANA FLAVIA LUCIANA</v>
      </c>
      <c r="DM12" s="46">
        <v>4</v>
      </c>
      <c r="DN12" s="46" t="s">
        <v>199</v>
      </c>
      <c r="DO12" s="46" t="s">
        <v>248</v>
      </c>
      <c r="DP12" s="46" t="s">
        <v>249</v>
      </c>
      <c r="DQ12" s="46">
        <f t="shared" si="88"/>
        <v>12</v>
      </c>
      <c r="DR12" s="46" t="str">
        <f t="shared" si="89"/>
        <v/>
      </c>
      <c r="DS12" s="46">
        <v>33</v>
      </c>
      <c r="DT12" s="46">
        <f t="shared" si="90"/>
        <v>21</v>
      </c>
      <c r="DU12" s="46">
        <f t="shared" si="91"/>
        <v>12</v>
      </c>
      <c r="DV12" s="46">
        <f>'RESULTADOS CUARTO'!HX12</f>
        <v>24.932138125000002</v>
      </c>
      <c r="DW12" s="46">
        <f t="shared" si="92"/>
        <v>12</v>
      </c>
      <c r="DX12" s="125">
        <f t="shared" si="93"/>
        <v>0.63636363636363602</v>
      </c>
      <c r="DY12" s="125"/>
      <c r="EC12" s="126">
        <f t="shared" si="94"/>
        <v>1</v>
      </c>
      <c r="ED12" s="126">
        <v>1.6782674</v>
      </c>
      <c r="EE12" s="126">
        <f t="shared" si="95"/>
        <v>1</v>
      </c>
      <c r="EF12" s="126">
        <f t="shared" si="96"/>
        <v>0</v>
      </c>
      <c r="EG12" s="126">
        <f t="shared" si="97"/>
        <v>1.6782674</v>
      </c>
      <c r="EH12" s="127">
        <f t="shared" si="98"/>
        <v>1</v>
      </c>
      <c r="EI12" s="127">
        <v>1.6587874499999999</v>
      </c>
      <c r="EJ12" s="127">
        <f t="shared" si="99"/>
        <v>1</v>
      </c>
      <c r="EK12" s="127">
        <f t="shared" si="100"/>
        <v>0</v>
      </c>
      <c r="EL12" s="127">
        <f t="shared" si="101"/>
        <v>1.6587874499999999</v>
      </c>
      <c r="EM12" s="123">
        <f t="shared" si="102"/>
        <v>1</v>
      </c>
      <c r="EN12" s="123">
        <v>1.6495770000000001</v>
      </c>
      <c r="EO12" s="123">
        <f t="shared" si="103"/>
        <v>0</v>
      </c>
      <c r="EP12" s="123">
        <f t="shared" si="104"/>
        <v>1</v>
      </c>
      <c r="EQ12" s="123">
        <f t="shared" si="105"/>
        <v>0</v>
      </c>
      <c r="ER12" s="128">
        <f t="shared" si="106"/>
        <v>1</v>
      </c>
      <c r="ES12" s="128">
        <v>1.6583374</v>
      </c>
      <c r="ET12" s="128">
        <f t="shared" si="107"/>
        <v>0</v>
      </c>
      <c r="EU12" s="128">
        <f t="shared" si="108"/>
        <v>1</v>
      </c>
      <c r="EV12" s="128">
        <f t="shared" si="109"/>
        <v>0</v>
      </c>
      <c r="EW12" s="64">
        <f t="shared" si="110"/>
        <v>3.3370548499999999</v>
      </c>
      <c r="EX12" s="129">
        <f t="shared" si="111"/>
        <v>2</v>
      </c>
      <c r="EY12" s="129">
        <v>1.52482685</v>
      </c>
      <c r="EZ12" s="129">
        <f t="shared" si="112"/>
        <v>1</v>
      </c>
      <c r="FA12" s="129">
        <f t="shared" si="113"/>
        <v>1</v>
      </c>
      <c r="FB12" s="129">
        <f t="shared" si="114"/>
        <v>1.52482685</v>
      </c>
      <c r="FC12" s="128">
        <f t="shared" si="115"/>
        <v>2</v>
      </c>
      <c r="FD12" s="128">
        <v>1.4254114250000001</v>
      </c>
      <c r="FE12" s="128">
        <f t="shared" si="116"/>
        <v>1</v>
      </c>
      <c r="FF12" s="128">
        <f t="shared" si="117"/>
        <v>1</v>
      </c>
      <c r="FG12" s="128">
        <f t="shared" si="118"/>
        <v>1.4254114250000001</v>
      </c>
      <c r="FH12" s="123">
        <f t="shared" si="119"/>
        <v>2</v>
      </c>
      <c r="FI12" s="123">
        <v>1.1547487000000001</v>
      </c>
      <c r="FJ12" s="123">
        <f t="shared" si="120"/>
        <v>0</v>
      </c>
      <c r="FK12" s="123">
        <f t="shared" si="121"/>
        <v>2</v>
      </c>
      <c r="FL12" s="123">
        <f t="shared" si="122"/>
        <v>0</v>
      </c>
      <c r="FM12" s="82">
        <f t="shared" si="123"/>
        <v>2.9502382749999998</v>
      </c>
      <c r="FN12" s="128">
        <f t="shared" si="124"/>
        <v>3</v>
      </c>
      <c r="FO12" s="128">
        <v>1.021414</v>
      </c>
      <c r="FP12" s="128">
        <f t="shared" si="125"/>
        <v>2</v>
      </c>
      <c r="FQ12" s="128">
        <f t="shared" si="126"/>
        <v>1</v>
      </c>
      <c r="FR12" s="128">
        <f t="shared" si="127"/>
        <v>2.0428280000000001</v>
      </c>
      <c r="FS12" s="127">
        <f t="shared" si="128"/>
        <v>2</v>
      </c>
      <c r="FT12" s="127">
        <v>0.97144799999999998</v>
      </c>
      <c r="FU12" s="127">
        <f t="shared" si="129"/>
        <v>1</v>
      </c>
      <c r="FV12" s="127">
        <f t="shared" si="130"/>
        <v>1</v>
      </c>
      <c r="FW12" s="127">
        <f t="shared" si="131"/>
        <v>0.97144799999999998</v>
      </c>
      <c r="FX12" s="129">
        <f t="shared" ref="FX12:FX47" si="177">COUNT(T12:V12)</f>
        <v>3</v>
      </c>
      <c r="FY12" s="129">
        <v>1.2698590000000001</v>
      </c>
      <c r="FZ12" s="129">
        <f t="shared" si="133"/>
        <v>3</v>
      </c>
      <c r="GA12" s="129">
        <f t="shared" si="134"/>
        <v>0</v>
      </c>
      <c r="GB12" s="129">
        <f t="shared" si="135"/>
        <v>3.809577</v>
      </c>
      <c r="GC12" s="130">
        <f t="shared" si="136"/>
        <v>2</v>
      </c>
      <c r="GD12" s="130">
        <v>1.2101409999999999</v>
      </c>
      <c r="GE12" s="130">
        <f t="shared" si="137"/>
        <v>2</v>
      </c>
      <c r="GF12" s="130">
        <f t="shared" si="138"/>
        <v>0</v>
      </c>
      <c r="GG12" s="130">
        <f t="shared" si="139"/>
        <v>2.4202819999999998</v>
      </c>
      <c r="GH12" s="131">
        <f t="shared" si="140"/>
        <v>1</v>
      </c>
      <c r="GI12" s="131">
        <v>0.80188999999999999</v>
      </c>
      <c r="GJ12" s="131">
        <f t="shared" si="141"/>
        <v>1</v>
      </c>
      <c r="GK12" s="131">
        <f t="shared" si="142"/>
        <v>0</v>
      </c>
      <c r="GL12" s="131">
        <f t="shared" si="143"/>
        <v>0.80188999999999999</v>
      </c>
      <c r="GM12" s="129">
        <f t="shared" si="144"/>
        <v>1</v>
      </c>
      <c r="GN12" s="129">
        <v>0.79674</v>
      </c>
      <c r="GO12" s="129">
        <f t="shared" si="145"/>
        <v>1</v>
      </c>
      <c r="GP12" s="129">
        <f t="shared" si="146"/>
        <v>0</v>
      </c>
      <c r="GQ12" s="129">
        <f t="shared" si="147"/>
        <v>0.79674</v>
      </c>
      <c r="GR12" s="108">
        <f t="shared" si="148"/>
        <v>2</v>
      </c>
      <c r="GS12" s="108">
        <v>1.1258699999999999</v>
      </c>
      <c r="GT12" s="108">
        <f t="shared" si="149"/>
        <v>2</v>
      </c>
      <c r="GU12" s="108">
        <f t="shared" si="150"/>
        <v>0</v>
      </c>
      <c r="GV12" s="108">
        <f t="shared" si="151"/>
        <v>2.2517399999999999</v>
      </c>
      <c r="GW12" s="130">
        <f t="shared" si="152"/>
        <v>2</v>
      </c>
      <c r="GX12" s="130">
        <v>1.2413000000000001</v>
      </c>
      <c r="GY12" s="130">
        <f t="shared" si="153"/>
        <v>0</v>
      </c>
      <c r="GZ12" s="130">
        <f t="shared" si="154"/>
        <v>2</v>
      </c>
      <c r="HA12" s="130">
        <f t="shared" si="155"/>
        <v>0</v>
      </c>
      <c r="HB12" s="82">
        <f t="shared" si="156"/>
        <v>13.094505</v>
      </c>
      <c r="HC12" s="132">
        <f t="shared" si="157"/>
        <v>1</v>
      </c>
      <c r="HD12" s="132">
        <v>1.12415</v>
      </c>
      <c r="HE12" s="132">
        <f t="shared" si="158"/>
        <v>1</v>
      </c>
      <c r="HF12" s="132">
        <f t="shared" si="159"/>
        <v>0</v>
      </c>
      <c r="HG12" s="132">
        <f t="shared" si="160"/>
        <v>1.12415</v>
      </c>
      <c r="HH12" s="126">
        <f t="shared" si="161"/>
        <v>2</v>
      </c>
      <c r="HI12" s="126">
        <v>1.1006800000000001</v>
      </c>
      <c r="HJ12" s="126">
        <f t="shared" si="162"/>
        <v>2</v>
      </c>
      <c r="HK12" s="126">
        <f t="shared" si="163"/>
        <v>0</v>
      </c>
      <c r="HL12" s="126">
        <f t="shared" si="164"/>
        <v>2.2013600000000002</v>
      </c>
      <c r="HM12" s="128">
        <f t="shared" si="165"/>
        <v>2</v>
      </c>
      <c r="HN12" s="128">
        <v>1.1006800000000001</v>
      </c>
      <c r="HO12" s="128">
        <f t="shared" si="166"/>
        <v>1</v>
      </c>
      <c r="HP12" s="128">
        <f t="shared" si="167"/>
        <v>1</v>
      </c>
      <c r="HQ12" s="128">
        <f t="shared" si="168"/>
        <v>1.1006800000000001</v>
      </c>
      <c r="HR12" s="123">
        <f t="shared" si="169"/>
        <v>2</v>
      </c>
      <c r="HS12" s="123">
        <v>1.12415</v>
      </c>
      <c r="HT12" s="123">
        <f t="shared" si="170"/>
        <v>1</v>
      </c>
      <c r="HU12" s="123">
        <f t="shared" si="171"/>
        <v>1</v>
      </c>
      <c r="HV12" s="123">
        <f t="shared" si="172"/>
        <v>1.12415</v>
      </c>
      <c r="HW12" s="82">
        <f t="shared" si="173"/>
        <v>5.5503400000000003</v>
      </c>
      <c r="HX12" s="133">
        <f t="shared" si="174"/>
        <v>24.932138125000002</v>
      </c>
      <c r="IK12" s="46" t="s">
        <v>25</v>
      </c>
      <c r="IL12" s="46" t="s">
        <v>152</v>
      </c>
      <c r="IM12" s="46" t="s">
        <v>318</v>
      </c>
    </row>
    <row r="13" spans="1:247">
      <c r="A13" s="76">
        <v>5</v>
      </c>
      <c r="B13" s="77" t="s">
        <v>153</v>
      </c>
      <c r="C13" s="58" t="s">
        <v>25</v>
      </c>
      <c r="D13" s="78">
        <f>'DATOS -CUARTO'!AK13</f>
        <v>0</v>
      </c>
      <c r="E13" s="78">
        <f>'DATOS -CUARTO'!AL13</f>
        <v>0</v>
      </c>
      <c r="F13" s="78">
        <f>'DATOS -CUARTO'!AM13</f>
        <v>0</v>
      </c>
      <c r="G13" s="78">
        <f>'DATOS -CUARTO'!AN13</f>
        <v>0</v>
      </c>
      <c r="H13" s="78">
        <f>'DATOS -CUARTO'!AO13</f>
        <v>1</v>
      </c>
      <c r="I13" s="78">
        <f>'DATOS -CUARTO'!AP13</f>
        <v>1</v>
      </c>
      <c r="J13" s="78">
        <f>'DATOS -CUARTO'!AQ13</f>
        <v>0</v>
      </c>
      <c r="K13" s="88">
        <f>'DATOS -CUARTO'!AR13</f>
        <v>0</v>
      </c>
      <c r="L13" s="88">
        <f>'DATOS -CUARTO'!AS13</f>
        <v>0</v>
      </c>
      <c r="M13" s="88">
        <f>'DATOS -CUARTO'!AT13</f>
        <v>1</v>
      </c>
      <c r="N13" s="88">
        <f>'DATOS -CUARTO'!AU13</f>
        <v>0</v>
      </c>
      <c r="O13" s="88">
        <f>'DATOS -CUARTO'!AV13</f>
        <v>1</v>
      </c>
      <c r="P13" s="88">
        <f>'DATOS -CUARTO'!AW13</f>
        <v>1</v>
      </c>
      <c r="Q13" s="88">
        <f>'DATOS -CUARTO'!AX13</f>
        <v>0</v>
      </c>
      <c r="R13" s="88">
        <f>'DATOS -CUARTO'!AY13</f>
        <v>0</v>
      </c>
      <c r="S13" s="88">
        <f>'DATOS -CUARTO'!AZ13</f>
        <v>1</v>
      </c>
      <c r="T13" s="91">
        <f>'DATOS -CUARTO'!BA13</f>
        <v>0</v>
      </c>
      <c r="U13" s="91">
        <f>'DATOS -CUARTO'!BB13</f>
        <v>0</v>
      </c>
      <c r="V13" s="91">
        <f>'DATOS -CUARTO'!BC13</f>
        <v>1</v>
      </c>
      <c r="W13" s="91">
        <f>'DATOS -CUARTO'!BD13</f>
        <v>1</v>
      </c>
      <c r="X13" s="91">
        <f>'DATOS -CUARTO'!BE13</f>
        <v>0</v>
      </c>
      <c r="Y13" s="91">
        <f>'DATOS -CUARTO'!BF13</f>
        <v>1</v>
      </c>
      <c r="Z13" s="91">
        <f>'DATOS -CUARTO'!BG13</f>
        <v>0</v>
      </c>
      <c r="AA13" s="94">
        <f>'DATOS -CUARTO'!BH13</f>
        <v>0</v>
      </c>
      <c r="AB13" s="94">
        <f>'DATOS -CUARTO'!BI13</f>
        <v>0</v>
      </c>
      <c r="AC13" s="94">
        <f>'DATOS -CUARTO'!BJ13</f>
        <v>0</v>
      </c>
      <c r="AD13" s="94">
        <f>'DATOS -CUARTO'!BK13</f>
        <v>0</v>
      </c>
      <c r="AE13" s="94">
        <f>'DATOS -CUARTO'!BL13</f>
        <v>0</v>
      </c>
      <c r="AF13" s="94">
        <f>'DATOS -CUARTO'!BM13</f>
        <v>0</v>
      </c>
      <c r="AG13" s="102">
        <f>'DATOS -CUARTO'!BN13</f>
        <v>1</v>
      </c>
      <c r="AH13" s="102">
        <f>'DATOS -CUARTO'!BO13</f>
        <v>0</v>
      </c>
      <c r="AI13" s="102">
        <f>'DATOS -CUARTO'!BP13</f>
        <v>1</v>
      </c>
      <c r="AJ13" s="102">
        <f>'DATOS -CUARTO'!BQ13</f>
        <v>0</v>
      </c>
      <c r="AK13" s="103">
        <f t="shared" si="43"/>
        <v>0</v>
      </c>
      <c r="AL13" s="103">
        <f t="shared" si="44"/>
        <v>0</v>
      </c>
      <c r="AM13" s="103">
        <f t="shared" si="45"/>
        <v>0</v>
      </c>
      <c r="AN13" s="103">
        <f t="shared" si="46"/>
        <v>0</v>
      </c>
      <c r="AO13" s="103">
        <f t="shared" si="47"/>
        <v>0</v>
      </c>
      <c r="AP13" s="103">
        <f t="shared" si="48"/>
        <v>0</v>
      </c>
      <c r="AQ13" s="103">
        <f t="shared" si="49"/>
        <v>1</v>
      </c>
      <c r="AR13" s="103">
        <f t="shared" si="50"/>
        <v>1.6583374</v>
      </c>
      <c r="AS13" s="103">
        <f t="shared" si="51"/>
        <v>1</v>
      </c>
      <c r="AT13" s="103">
        <f t="shared" si="52"/>
        <v>1.6587874499999999</v>
      </c>
      <c r="AU13" s="103">
        <f t="shared" si="53"/>
        <v>0</v>
      </c>
      <c r="AV13" s="103">
        <f t="shared" si="54"/>
        <v>0</v>
      </c>
      <c r="AW13" s="104">
        <f t="shared" si="55"/>
        <v>0</v>
      </c>
      <c r="AX13" s="104">
        <f t="shared" si="56"/>
        <v>0</v>
      </c>
      <c r="AY13" s="104">
        <f t="shared" si="57"/>
        <v>1</v>
      </c>
      <c r="AZ13" s="104">
        <f t="shared" si="58"/>
        <v>1.1006800000000001</v>
      </c>
      <c r="BA13" s="104">
        <f t="shared" si="59"/>
        <v>2</v>
      </c>
      <c r="BB13" s="104">
        <f t="shared" si="60"/>
        <v>1.942896</v>
      </c>
      <c r="BC13" s="104">
        <f t="shared" si="61"/>
        <v>1</v>
      </c>
      <c r="BD13" s="104">
        <f t="shared" si="62"/>
        <v>1.021414</v>
      </c>
      <c r="BE13" s="105">
        <f t="shared" si="63"/>
        <v>1</v>
      </c>
      <c r="BF13" s="105">
        <f t="shared" si="64"/>
        <v>1.2698590000000001</v>
      </c>
      <c r="BG13" s="105">
        <f t="shared" si="65"/>
        <v>1</v>
      </c>
      <c r="BH13" s="105">
        <f t="shared" si="66"/>
        <v>1.2101409999999999</v>
      </c>
      <c r="BI13" s="105">
        <f t="shared" si="67"/>
        <v>1</v>
      </c>
      <c r="BJ13" s="105">
        <f t="shared" si="68"/>
        <v>0.79674</v>
      </c>
      <c r="BK13" s="105">
        <f t="shared" si="69"/>
        <v>0</v>
      </c>
      <c r="BL13" s="105">
        <f t="shared" si="70"/>
        <v>0</v>
      </c>
      <c r="BM13" s="106">
        <f t="shared" si="71"/>
        <v>0</v>
      </c>
      <c r="BN13" s="106">
        <f t="shared" si="72"/>
        <v>0</v>
      </c>
      <c r="BO13" s="106">
        <f t="shared" si="73"/>
        <v>0</v>
      </c>
      <c r="BP13" s="106">
        <f t="shared" si="74"/>
        <v>0</v>
      </c>
      <c r="BQ13" s="106">
        <f t="shared" si="75"/>
        <v>0</v>
      </c>
      <c r="BR13" s="106">
        <f t="shared" si="76"/>
        <v>0</v>
      </c>
      <c r="BS13" s="106">
        <f t="shared" si="77"/>
        <v>1</v>
      </c>
      <c r="BT13" s="106">
        <f t="shared" si="78"/>
        <v>1.1258699999999999</v>
      </c>
      <c r="BU13" s="107">
        <f t="shared" si="79"/>
        <v>1</v>
      </c>
      <c r="BV13" s="107">
        <f t="shared" si="80"/>
        <v>1.2413000000000001</v>
      </c>
      <c r="BW13" s="108">
        <f t="shared" si="15"/>
        <v>0</v>
      </c>
      <c r="BX13" s="109">
        <f t="shared" si="16"/>
        <v>0</v>
      </c>
      <c r="BY13" s="108">
        <f t="shared" si="17"/>
        <v>0</v>
      </c>
      <c r="BZ13" s="110">
        <f t="shared" si="18"/>
        <v>1.6583374</v>
      </c>
      <c r="CA13" s="109">
        <f t="shared" si="19"/>
        <v>1.6587874499999999</v>
      </c>
      <c r="CB13" s="110">
        <f t="shared" si="20"/>
        <v>0</v>
      </c>
      <c r="CC13" s="111">
        <f t="shared" si="21"/>
        <v>0</v>
      </c>
      <c r="CD13" s="112">
        <f t="shared" si="22"/>
        <v>1.1006800000000001</v>
      </c>
      <c r="CE13" s="113">
        <f t="shared" si="23"/>
        <v>1.942896</v>
      </c>
      <c r="CF13" s="114">
        <f t="shared" si="24"/>
        <v>1.021414</v>
      </c>
      <c r="CG13" s="84">
        <f t="shared" si="81"/>
        <v>1.2698590000000001</v>
      </c>
      <c r="CH13" s="113">
        <f t="shared" si="25"/>
        <v>1.2101409999999999</v>
      </c>
      <c r="CI13" s="114">
        <f t="shared" si="26"/>
        <v>0.79674</v>
      </c>
      <c r="CJ13" s="109">
        <f t="shared" si="27"/>
        <v>0</v>
      </c>
      <c r="CK13" s="115">
        <f t="shared" si="28"/>
        <v>0</v>
      </c>
      <c r="CL13" s="116">
        <f t="shared" si="29"/>
        <v>0</v>
      </c>
      <c r="CM13" s="117">
        <f t="shared" si="30"/>
        <v>0</v>
      </c>
      <c r="CN13" s="111">
        <f t="shared" si="31"/>
        <v>1.1258699999999999</v>
      </c>
      <c r="CO13" s="118">
        <f t="shared" si="32"/>
        <v>1.2413000000000001</v>
      </c>
      <c r="CP13" s="119">
        <f t="shared" si="82"/>
        <v>13.026024850000001</v>
      </c>
      <c r="CQ13" s="119">
        <f t="shared" si="83"/>
        <v>42</v>
      </c>
      <c r="CR13" s="118">
        <f t="shared" si="33"/>
        <v>11</v>
      </c>
      <c r="CS13" s="118">
        <f t="shared" si="34"/>
        <v>22</v>
      </c>
      <c r="CT13" s="57" t="s">
        <v>208</v>
      </c>
      <c r="CU13" s="96">
        <f t="shared" si="35"/>
        <v>3.3171248499999999</v>
      </c>
      <c r="CV13" s="96">
        <f t="shared" si="36"/>
        <v>4.0649899999999999</v>
      </c>
      <c r="CW13" s="96">
        <f t="shared" si="37"/>
        <v>3.2767400000000002</v>
      </c>
      <c r="CX13" s="96">
        <f t="shared" si="38"/>
        <v>0</v>
      </c>
      <c r="CY13" s="96">
        <f t="shared" si="39"/>
        <v>2.3671700000000002</v>
      </c>
      <c r="CZ13" s="58" t="s">
        <v>208</v>
      </c>
      <c r="DA13" s="122">
        <f t="shared" ref="DA13:DE13" si="178">CU13/$CP13</f>
        <v>0.25465365590792599</v>
      </c>
      <c r="DB13" s="122">
        <f t="shared" si="178"/>
        <v>0.31206680831719702</v>
      </c>
      <c r="DC13" s="122">
        <f t="shared" si="178"/>
        <v>0.25155333555194298</v>
      </c>
      <c r="DD13" s="122">
        <f t="shared" si="178"/>
        <v>0</v>
      </c>
      <c r="DE13" s="122">
        <f t="shared" si="178"/>
        <v>0.18172620022293301</v>
      </c>
      <c r="DF13" s="58" t="s">
        <v>208</v>
      </c>
      <c r="DG13" s="122">
        <f t="shared" si="41"/>
        <v>0.33333333333333298</v>
      </c>
      <c r="DH13" s="122">
        <f t="shared" si="42"/>
        <v>0.66666666666666696</v>
      </c>
      <c r="DI13" s="46">
        <f>'RANKING-QUINTOS'!L8</f>
        <v>0</v>
      </c>
      <c r="DJ13" s="46">
        <f t="shared" si="85"/>
        <v>6</v>
      </c>
      <c r="DK13" s="124" t="str">
        <f t="shared" si="86"/>
        <v>Valent10</v>
      </c>
      <c r="DL13" s="46" t="str">
        <f t="shared" si="87"/>
        <v>DELGADO  ALARCON  LUCIANA VALENTINA</v>
      </c>
      <c r="DM13" s="46">
        <v>4</v>
      </c>
      <c r="DN13" s="46" t="s">
        <v>199</v>
      </c>
      <c r="DO13" s="46" t="s">
        <v>248</v>
      </c>
      <c r="DP13" s="46" t="s">
        <v>249</v>
      </c>
      <c r="DQ13" s="46">
        <f t="shared" si="88"/>
        <v>42</v>
      </c>
      <c r="DR13" s="46" t="str">
        <f t="shared" si="89"/>
        <v/>
      </c>
      <c r="DS13" s="46">
        <v>33</v>
      </c>
      <c r="DT13" s="46">
        <f t="shared" si="90"/>
        <v>11</v>
      </c>
      <c r="DU13" s="46">
        <f t="shared" si="91"/>
        <v>22</v>
      </c>
      <c r="DV13" s="46">
        <f>'RESULTADOS CUARTO'!HX13</f>
        <v>13.026024850000001</v>
      </c>
      <c r="DW13" s="46">
        <f t="shared" si="92"/>
        <v>6</v>
      </c>
      <c r="DX13" s="125">
        <f t="shared" si="93"/>
        <v>0.33333333333333298</v>
      </c>
      <c r="DY13" s="125"/>
      <c r="EC13" s="126">
        <f t="shared" si="94"/>
        <v>1</v>
      </c>
      <c r="ED13" s="126">
        <v>1.6782674</v>
      </c>
      <c r="EE13" s="126">
        <f t="shared" si="95"/>
        <v>0</v>
      </c>
      <c r="EF13" s="126">
        <f t="shared" si="96"/>
        <v>1</v>
      </c>
      <c r="EG13" s="126">
        <f t="shared" si="97"/>
        <v>0</v>
      </c>
      <c r="EH13" s="127">
        <f t="shared" si="98"/>
        <v>1</v>
      </c>
      <c r="EI13" s="127">
        <v>1.6587874499999999</v>
      </c>
      <c r="EJ13" s="127">
        <f t="shared" si="99"/>
        <v>1</v>
      </c>
      <c r="EK13" s="127">
        <f t="shared" si="100"/>
        <v>0</v>
      </c>
      <c r="EL13" s="127">
        <f t="shared" si="101"/>
        <v>1.6587874499999999</v>
      </c>
      <c r="EM13" s="123">
        <f t="shared" si="102"/>
        <v>1</v>
      </c>
      <c r="EN13" s="123">
        <v>1.6495770000000001</v>
      </c>
      <c r="EO13" s="123">
        <f t="shared" si="103"/>
        <v>0</v>
      </c>
      <c r="EP13" s="123">
        <f t="shared" si="104"/>
        <v>1</v>
      </c>
      <c r="EQ13" s="123">
        <f t="shared" si="105"/>
        <v>0</v>
      </c>
      <c r="ER13" s="128">
        <f t="shared" si="106"/>
        <v>1</v>
      </c>
      <c r="ES13" s="128">
        <v>1.6583374</v>
      </c>
      <c r="ET13" s="128">
        <f t="shared" si="107"/>
        <v>1</v>
      </c>
      <c r="EU13" s="128">
        <f t="shared" si="108"/>
        <v>0</v>
      </c>
      <c r="EV13" s="128">
        <f t="shared" si="109"/>
        <v>1.6583374</v>
      </c>
      <c r="EW13" s="64">
        <f t="shared" si="110"/>
        <v>3.3171248499999999</v>
      </c>
      <c r="EX13" s="129">
        <f t="shared" si="111"/>
        <v>2</v>
      </c>
      <c r="EY13" s="129">
        <v>1.52482685</v>
      </c>
      <c r="EZ13" s="129">
        <f t="shared" si="112"/>
        <v>0</v>
      </c>
      <c r="FA13" s="129">
        <f t="shared" si="113"/>
        <v>2</v>
      </c>
      <c r="FB13" s="129">
        <f t="shared" si="114"/>
        <v>0</v>
      </c>
      <c r="FC13" s="128">
        <f t="shared" si="115"/>
        <v>2</v>
      </c>
      <c r="FD13" s="128">
        <v>1.4254114250000001</v>
      </c>
      <c r="FE13" s="128">
        <f t="shared" si="116"/>
        <v>0</v>
      </c>
      <c r="FF13" s="128">
        <f t="shared" si="117"/>
        <v>2</v>
      </c>
      <c r="FG13" s="128">
        <f t="shared" si="118"/>
        <v>0</v>
      </c>
      <c r="FH13" s="123">
        <f t="shared" si="119"/>
        <v>2</v>
      </c>
      <c r="FI13" s="123">
        <v>1.1547487000000001</v>
      </c>
      <c r="FJ13" s="123">
        <f t="shared" si="120"/>
        <v>0</v>
      </c>
      <c r="FK13" s="123">
        <f t="shared" si="121"/>
        <v>2</v>
      </c>
      <c r="FL13" s="123">
        <f t="shared" si="122"/>
        <v>0</v>
      </c>
      <c r="FM13" s="82">
        <f t="shared" si="123"/>
        <v>0</v>
      </c>
      <c r="FN13" s="128">
        <f t="shared" si="124"/>
        <v>3</v>
      </c>
      <c r="FO13" s="128">
        <v>1.021414</v>
      </c>
      <c r="FP13" s="128">
        <f t="shared" si="125"/>
        <v>1</v>
      </c>
      <c r="FQ13" s="128">
        <f t="shared" si="126"/>
        <v>2</v>
      </c>
      <c r="FR13" s="128">
        <f t="shared" si="127"/>
        <v>1.021414</v>
      </c>
      <c r="FS13" s="127">
        <f t="shared" si="128"/>
        <v>2</v>
      </c>
      <c r="FT13" s="127">
        <v>0.97144799999999998</v>
      </c>
      <c r="FU13" s="127">
        <f t="shared" si="129"/>
        <v>2</v>
      </c>
      <c r="FV13" s="127">
        <f t="shared" si="130"/>
        <v>0</v>
      </c>
      <c r="FW13" s="127">
        <f t="shared" si="131"/>
        <v>1.942896</v>
      </c>
      <c r="FX13" s="129">
        <f t="shared" si="177"/>
        <v>3</v>
      </c>
      <c r="FY13" s="129">
        <v>1.2698590000000001</v>
      </c>
      <c r="FZ13" s="129">
        <f t="shared" si="133"/>
        <v>1</v>
      </c>
      <c r="GA13" s="129">
        <f t="shared" si="134"/>
        <v>2</v>
      </c>
      <c r="GB13" s="129">
        <f t="shared" si="135"/>
        <v>1.2698590000000001</v>
      </c>
      <c r="GC13" s="130">
        <f t="shared" si="136"/>
        <v>2</v>
      </c>
      <c r="GD13" s="130">
        <v>1.2101409999999999</v>
      </c>
      <c r="GE13" s="130">
        <f t="shared" si="137"/>
        <v>1</v>
      </c>
      <c r="GF13" s="130">
        <f t="shared" si="138"/>
        <v>1</v>
      </c>
      <c r="GG13" s="130">
        <f t="shared" si="139"/>
        <v>1.2101409999999999</v>
      </c>
      <c r="GH13" s="131">
        <f t="shared" si="140"/>
        <v>1</v>
      </c>
      <c r="GI13" s="131">
        <v>0.80188999999999999</v>
      </c>
      <c r="GJ13" s="131">
        <f t="shared" si="141"/>
        <v>0</v>
      </c>
      <c r="GK13" s="131">
        <f t="shared" si="142"/>
        <v>1</v>
      </c>
      <c r="GL13" s="131">
        <f t="shared" si="143"/>
        <v>0</v>
      </c>
      <c r="GM13" s="129">
        <f t="shared" si="144"/>
        <v>1</v>
      </c>
      <c r="GN13" s="129">
        <v>0.79674</v>
      </c>
      <c r="GO13" s="129">
        <f t="shared" si="145"/>
        <v>1</v>
      </c>
      <c r="GP13" s="129">
        <f t="shared" si="146"/>
        <v>0</v>
      </c>
      <c r="GQ13" s="129">
        <f t="shared" si="147"/>
        <v>0.79674</v>
      </c>
      <c r="GR13" s="108">
        <f t="shared" si="148"/>
        <v>2</v>
      </c>
      <c r="GS13" s="108">
        <v>1.1258699999999999</v>
      </c>
      <c r="GT13" s="108">
        <f t="shared" si="149"/>
        <v>1</v>
      </c>
      <c r="GU13" s="108">
        <f t="shared" si="150"/>
        <v>1</v>
      </c>
      <c r="GV13" s="108">
        <f t="shared" si="151"/>
        <v>1.1258699999999999</v>
      </c>
      <c r="GW13" s="130">
        <f t="shared" si="152"/>
        <v>2</v>
      </c>
      <c r="GX13" s="130">
        <v>1.2413000000000001</v>
      </c>
      <c r="GY13" s="130">
        <f t="shared" si="153"/>
        <v>1</v>
      </c>
      <c r="GZ13" s="130">
        <f t="shared" si="154"/>
        <v>1</v>
      </c>
      <c r="HA13" s="130">
        <f t="shared" si="155"/>
        <v>1.2413000000000001</v>
      </c>
      <c r="HB13" s="82">
        <f t="shared" si="156"/>
        <v>8.6082199999999993</v>
      </c>
      <c r="HC13" s="132">
        <f t="shared" si="157"/>
        <v>1</v>
      </c>
      <c r="HD13" s="132">
        <v>1.12415</v>
      </c>
      <c r="HE13" s="132">
        <f t="shared" si="158"/>
        <v>0</v>
      </c>
      <c r="HF13" s="132">
        <f t="shared" si="159"/>
        <v>1</v>
      </c>
      <c r="HG13" s="132">
        <f t="shared" si="160"/>
        <v>0</v>
      </c>
      <c r="HH13" s="126">
        <f t="shared" si="161"/>
        <v>2</v>
      </c>
      <c r="HI13" s="126">
        <v>1.1006800000000001</v>
      </c>
      <c r="HJ13" s="126">
        <f t="shared" si="162"/>
        <v>0</v>
      </c>
      <c r="HK13" s="126">
        <f t="shared" si="163"/>
        <v>2</v>
      </c>
      <c r="HL13" s="126">
        <f t="shared" si="164"/>
        <v>0</v>
      </c>
      <c r="HM13" s="128">
        <f t="shared" si="165"/>
        <v>2</v>
      </c>
      <c r="HN13" s="128">
        <v>1.1006800000000001</v>
      </c>
      <c r="HO13" s="128">
        <f t="shared" si="166"/>
        <v>1</v>
      </c>
      <c r="HP13" s="128">
        <f t="shared" si="167"/>
        <v>1</v>
      </c>
      <c r="HQ13" s="128">
        <f t="shared" si="168"/>
        <v>1.1006800000000001</v>
      </c>
      <c r="HR13" s="123">
        <f t="shared" si="169"/>
        <v>2</v>
      </c>
      <c r="HS13" s="123">
        <v>1.12415</v>
      </c>
      <c r="HT13" s="123">
        <f t="shared" si="170"/>
        <v>0</v>
      </c>
      <c r="HU13" s="123">
        <f t="shared" si="171"/>
        <v>2</v>
      </c>
      <c r="HV13" s="123">
        <f t="shared" si="172"/>
        <v>0</v>
      </c>
      <c r="HW13" s="82">
        <f t="shared" si="173"/>
        <v>1.1006800000000001</v>
      </c>
      <c r="HX13" s="133">
        <f t="shared" si="174"/>
        <v>13.026024850000001</v>
      </c>
      <c r="IK13" s="46" t="s">
        <v>25</v>
      </c>
      <c r="IL13" s="46" t="s">
        <v>153</v>
      </c>
      <c r="IM13" s="46" t="s">
        <v>319</v>
      </c>
    </row>
    <row r="14" spans="1:247">
      <c r="A14" s="76">
        <v>6</v>
      </c>
      <c r="B14" s="77" t="s">
        <v>154</v>
      </c>
      <c r="C14" s="58" t="s">
        <v>25</v>
      </c>
      <c r="D14" s="78">
        <f>'DATOS -CUARTO'!AK14</f>
        <v>0</v>
      </c>
      <c r="E14" s="78">
        <f>'DATOS -CUARTO'!AL14</f>
        <v>1</v>
      </c>
      <c r="F14" s="78">
        <f>'DATOS -CUARTO'!AM14</f>
        <v>1</v>
      </c>
      <c r="G14" s="78">
        <f>'DATOS -CUARTO'!AN14</f>
        <v>1</v>
      </c>
      <c r="H14" s="78">
        <f>'DATOS -CUARTO'!AO14</f>
        <v>0</v>
      </c>
      <c r="I14" s="78">
        <f>'DATOS -CUARTO'!AP14</f>
        <v>1</v>
      </c>
      <c r="J14" s="78">
        <f>'DATOS -CUARTO'!AQ14</f>
        <v>0</v>
      </c>
      <c r="K14" s="88">
        <f>'DATOS -CUARTO'!AR14</f>
        <v>0</v>
      </c>
      <c r="L14" s="88">
        <f>'DATOS -CUARTO'!AS14</f>
        <v>1</v>
      </c>
      <c r="M14" s="88">
        <f>'DATOS -CUARTO'!AT14</f>
        <v>1</v>
      </c>
      <c r="N14" s="88">
        <f>'DATOS -CUARTO'!AU14</f>
        <v>0</v>
      </c>
      <c r="O14" s="88">
        <f>'DATOS -CUARTO'!AV14</f>
        <v>1</v>
      </c>
      <c r="P14" s="88">
        <f>'DATOS -CUARTO'!AW14</f>
        <v>1</v>
      </c>
      <c r="Q14" s="88">
        <f>'DATOS -CUARTO'!AX14</f>
        <v>0</v>
      </c>
      <c r="R14" s="88">
        <f>'DATOS -CUARTO'!AY14</f>
        <v>0</v>
      </c>
      <c r="S14" s="88">
        <f>'DATOS -CUARTO'!AZ14</f>
        <v>0</v>
      </c>
      <c r="T14" s="91">
        <f>'DATOS -CUARTO'!BA14</f>
        <v>1</v>
      </c>
      <c r="U14" s="91">
        <f>'DATOS -CUARTO'!BB14</f>
        <v>1</v>
      </c>
      <c r="V14" s="91">
        <f>'DATOS -CUARTO'!BC14</f>
        <v>0</v>
      </c>
      <c r="W14" s="91">
        <f>'DATOS -CUARTO'!BD14</f>
        <v>1</v>
      </c>
      <c r="X14" s="91">
        <f>'DATOS -CUARTO'!BE14</f>
        <v>1</v>
      </c>
      <c r="Y14" s="91">
        <f>'DATOS -CUARTO'!BF14</f>
        <v>1</v>
      </c>
      <c r="Z14" s="91">
        <f>'DATOS -CUARTO'!BG14</f>
        <v>0</v>
      </c>
      <c r="AA14" s="94">
        <f>'DATOS -CUARTO'!BH14</f>
        <v>0</v>
      </c>
      <c r="AB14" s="94">
        <f>'DATOS -CUARTO'!BI14</f>
        <v>0</v>
      </c>
      <c r="AC14" s="94">
        <f>'DATOS -CUARTO'!BJ14</f>
        <v>0</v>
      </c>
      <c r="AD14" s="94">
        <f>'DATOS -CUARTO'!BK14</f>
        <v>0</v>
      </c>
      <c r="AE14" s="94">
        <f>'DATOS -CUARTO'!BL14</f>
        <v>0</v>
      </c>
      <c r="AF14" s="94">
        <f>'DATOS -CUARTO'!BM14</f>
        <v>1</v>
      </c>
      <c r="AG14" s="102">
        <f>'DATOS -CUARTO'!BN14</f>
        <v>1</v>
      </c>
      <c r="AH14" s="102">
        <f>'DATOS -CUARTO'!BO14</f>
        <v>1</v>
      </c>
      <c r="AI14" s="102">
        <f>'DATOS -CUARTO'!BP14</f>
        <v>1</v>
      </c>
      <c r="AJ14" s="102">
        <f>'DATOS -CUARTO'!BQ14</f>
        <v>1</v>
      </c>
      <c r="AK14" s="103">
        <f t="shared" si="43"/>
        <v>0</v>
      </c>
      <c r="AL14" s="103">
        <f t="shared" si="44"/>
        <v>0</v>
      </c>
      <c r="AM14" s="103">
        <f t="shared" si="45"/>
        <v>2</v>
      </c>
      <c r="AN14" s="103">
        <f t="shared" si="46"/>
        <v>2.2013600000000002</v>
      </c>
      <c r="AO14" s="103">
        <f t="shared" si="47"/>
        <v>1</v>
      </c>
      <c r="AP14" s="103">
        <f t="shared" si="48"/>
        <v>1.6495770000000001</v>
      </c>
      <c r="AQ14" s="103">
        <f t="shared" si="49"/>
        <v>0</v>
      </c>
      <c r="AR14" s="103">
        <f t="shared" si="50"/>
        <v>0</v>
      </c>
      <c r="AS14" s="103">
        <f t="shared" si="51"/>
        <v>1</v>
      </c>
      <c r="AT14" s="103">
        <f t="shared" si="52"/>
        <v>1.6587874499999999</v>
      </c>
      <c r="AU14" s="103">
        <f t="shared" si="53"/>
        <v>0</v>
      </c>
      <c r="AV14" s="103">
        <f t="shared" si="54"/>
        <v>0</v>
      </c>
      <c r="AW14" s="104">
        <f t="shared" si="55"/>
        <v>1</v>
      </c>
      <c r="AX14" s="104">
        <f t="shared" si="56"/>
        <v>1.12415</v>
      </c>
      <c r="AY14" s="104">
        <f t="shared" si="57"/>
        <v>1</v>
      </c>
      <c r="AZ14" s="104">
        <f t="shared" si="58"/>
        <v>1.1006800000000001</v>
      </c>
      <c r="BA14" s="104">
        <f t="shared" si="59"/>
        <v>2</v>
      </c>
      <c r="BB14" s="104">
        <f t="shared" si="60"/>
        <v>1.942896</v>
      </c>
      <c r="BC14" s="104">
        <f t="shared" si="61"/>
        <v>0</v>
      </c>
      <c r="BD14" s="104">
        <f t="shared" si="62"/>
        <v>0</v>
      </c>
      <c r="BE14" s="105">
        <f t="shared" si="63"/>
        <v>2</v>
      </c>
      <c r="BF14" s="105">
        <f t="shared" si="64"/>
        <v>2.5397180000000001</v>
      </c>
      <c r="BG14" s="105">
        <f t="shared" si="65"/>
        <v>2</v>
      </c>
      <c r="BH14" s="105">
        <f t="shared" si="66"/>
        <v>2.4202819999999998</v>
      </c>
      <c r="BI14" s="105">
        <f t="shared" si="67"/>
        <v>1</v>
      </c>
      <c r="BJ14" s="105">
        <f t="shared" si="68"/>
        <v>0.79674</v>
      </c>
      <c r="BK14" s="105">
        <f t="shared" si="69"/>
        <v>0</v>
      </c>
      <c r="BL14" s="105">
        <f t="shared" si="70"/>
        <v>0</v>
      </c>
      <c r="BM14" s="106">
        <f t="shared" si="71"/>
        <v>0</v>
      </c>
      <c r="BN14" s="106">
        <f t="shared" si="72"/>
        <v>0</v>
      </c>
      <c r="BO14" s="106">
        <f t="shared" si="73"/>
        <v>0</v>
      </c>
      <c r="BP14" s="106">
        <f t="shared" si="74"/>
        <v>0</v>
      </c>
      <c r="BQ14" s="106">
        <f t="shared" si="75"/>
        <v>1</v>
      </c>
      <c r="BR14" s="106">
        <f t="shared" si="76"/>
        <v>1.1547487000000001</v>
      </c>
      <c r="BS14" s="106">
        <f t="shared" si="77"/>
        <v>2</v>
      </c>
      <c r="BT14" s="106">
        <f t="shared" si="78"/>
        <v>2.2517399999999999</v>
      </c>
      <c r="BU14" s="107">
        <f t="shared" si="79"/>
        <v>2</v>
      </c>
      <c r="BV14" s="107">
        <f t="shared" si="80"/>
        <v>2.4826000000000001</v>
      </c>
      <c r="BW14" s="108">
        <f t="shared" si="15"/>
        <v>0</v>
      </c>
      <c r="BX14" s="109">
        <f t="shared" si="16"/>
        <v>2.2013600000000002</v>
      </c>
      <c r="BY14" s="108">
        <f t="shared" si="17"/>
        <v>1.6495770000000001</v>
      </c>
      <c r="BZ14" s="110">
        <f t="shared" si="18"/>
        <v>0</v>
      </c>
      <c r="CA14" s="109">
        <f t="shared" si="19"/>
        <v>1.6587874499999999</v>
      </c>
      <c r="CB14" s="110">
        <f t="shared" si="20"/>
        <v>0</v>
      </c>
      <c r="CC14" s="111">
        <f t="shared" si="21"/>
        <v>1.12415</v>
      </c>
      <c r="CD14" s="112">
        <f t="shared" si="22"/>
        <v>1.1006800000000001</v>
      </c>
      <c r="CE14" s="113">
        <f t="shared" si="23"/>
        <v>1.942896</v>
      </c>
      <c r="CF14" s="114">
        <f t="shared" si="24"/>
        <v>0</v>
      </c>
      <c r="CG14" s="84">
        <f t="shared" si="81"/>
        <v>2.5397180000000001</v>
      </c>
      <c r="CH14" s="113">
        <f t="shared" si="25"/>
        <v>2.4202819999999998</v>
      </c>
      <c r="CI14" s="114">
        <f t="shared" si="26"/>
        <v>0.79674</v>
      </c>
      <c r="CJ14" s="109">
        <f t="shared" si="27"/>
        <v>0</v>
      </c>
      <c r="CK14" s="115">
        <f t="shared" si="28"/>
        <v>0</v>
      </c>
      <c r="CL14" s="116">
        <f t="shared" si="29"/>
        <v>0</v>
      </c>
      <c r="CM14" s="117">
        <f t="shared" si="30"/>
        <v>1.1547487000000001</v>
      </c>
      <c r="CN14" s="111">
        <f t="shared" si="31"/>
        <v>2.2517399999999999</v>
      </c>
      <c r="CO14" s="118">
        <f t="shared" si="32"/>
        <v>2.4826000000000001</v>
      </c>
      <c r="CP14" s="119">
        <f t="shared" si="82"/>
        <v>21.323279150000001</v>
      </c>
      <c r="CQ14" s="119">
        <f t="shared" si="83"/>
        <v>23</v>
      </c>
      <c r="CR14" s="118">
        <f t="shared" si="33"/>
        <v>18</v>
      </c>
      <c r="CS14" s="118">
        <f t="shared" si="34"/>
        <v>15</v>
      </c>
      <c r="CT14" s="57" t="s">
        <v>209</v>
      </c>
      <c r="CU14" s="96">
        <f t="shared" si="35"/>
        <v>5.5097244500000002</v>
      </c>
      <c r="CV14" s="96">
        <f t="shared" si="36"/>
        <v>4.167726</v>
      </c>
      <c r="CW14" s="96">
        <f t="shared" si="37"/>
        <v>5.7567399999999997</v>
      </c>
      <c r="CX14" s="96">
        <f t="shared" si="38"/>
        <v>1.1547487000000001</v>
      </c>
      <c r="CY14" s="96">
        <f t="shared" si="39"/>
        <v>4.7343400000000004</v>
      </c>
      <c r="CZ14" s="58" t="s">
        <v>209</v>
      </c>
      <c r="DA14" s="122">
        <f t="shared" ref="DA14:DE14" si="179">CU14/$CP14</f>
        <v>0.25839011022842601</v>
      </c>
      <c r="DB14" s="122">
        <f t="shared" si="179"/>
        <v>0.19545427186324699</v>
      </c>
      <c r="DC14" s="122">
        <f t="shared" si="179"/>
        <v>0.26997442370396402</v>
      </c>
      <c r="DD14" s="122">
        <f t="shared" si="179"/>
        <v>5.4154367715999303E-2</v>
      </c>
      <c r="DE14" s="122">
        <f t="shared" si="179"/>
        <v>0.222026826488364</v>
      </c>
      <c r="DF14" s="58" t="s">
        <v>209</v>
      </c>
      <c r="DG14" s="122">
        <f t="shared" si="41"/>
        <v>0.54545454545454497</v>
      </c>
      <c r="DH14" s="122">
        <f t="shared" si="42"/>
        <v>0.45454545454545497</v>
      </c>
      <c r="DI14" s="46">
        <f>'RANKING-QUINTOS'!L9</f>
        <v>0</v>
      </c>
      <c r="DJ14" s="46">
        <f t="shared" si="85"/>
        <v>11</v>
      </c>
      <c r="DK14" s="124" t="str">
        <f t="shared" si="86"/>
        <v>Lucca25a</v>
      </c>
      <c r="DL14" s="46" t="str">
        <f t="shared" si="87"/>
        <v>DURAND  AGÜERO  ADYELEN NATANIEL</v>
      </c>
      <c r="DM14" s="46">
        <v>4</v>
      </c>
      <c r="DN14" s="46" t="s">
        <v>199</v>
      </c>
      <c r="DO14" s="46" t="s">
        <v>248</v>
      </c>
      <c r="DP14" s="46" t="s">
        <v>249</v>
      </c>
      <c r="DQ14" s="46">
        <f t="shared" si="88"/>
        <v>22</v>
      </c>
      <c r="DR14" s="46" t="str">
        <f t="shared" si="89"/>
        <v/>
      </c>
      <c r="DS14" s="46">
        <v>33</v>
      </c>
      <c r="DT14" s="46">
        <f t="shared" si="90"/>
        <v>18</v>
      </c>
      <c r="DU14" s="46">
        <f t="shared" si="91"/>
        <v>15</v>
      </c>
      <c r="DV14" s="46">
        <f>'RESULTADOS CUARTO'!HX14</f>
        <v>21.323279150000001</v>
      </c>
      <c r="DW14" s="46">
        <f t="shared" si="92"/>
        <v>11</v>
      </c>
      <c r="DX14" s="125">
        <f t="shared" si="93"/>
        <v>0.54545454545454497</v>
      </c>
      <c r="DY14" s="125"/>
      <c r="EC14" s="126">
        <f t="shared" si="94"/>
        <v>1</v>
      </c>
      <c r="ED14" s="126">
        <v>1.6782674</v>
      </c>
      <c r="EE14" s="126">
        <f t="shared" si="95"/>
        <v>0</v>
      </c>
      <c r="EF14" s="126">
        <f t="shared" si="96"/>
        <v>1</v>
      </c>
      <c r="EG14" s="126">
        <f t="shared" si="97"/>
        <v>0</v>
      </c>
      <c r="EH14" s="127">
        <f t="shared" si="98"/>
        <v>1</v>
      </c>
      <c r="EI14" s="127">
        <v>1.6587874499999999</v>
      </c>
      <c r="EJ14" s="127">
        <f t="shared" si="99"/>
        <v>1</v>
      </c>
      <c r="EK14" s="127">
        <f t="shared" si="100"/>
        <v>0</v>
      </c>
      <c r="EL14" s="127">
        <f t="shared" si="101"/>
        <v>1.6587874499999999</v>
      </c>
      <c r="EM14" s="123">
        <f t="shared" si="102"/>
        <v>1</v>
      </c>
      <c r="EN14" s="123">
        <v>1.6495770000000001</v>
      </c>
      <c r="EO14" s="123">
        <f t="shared" si="103"/>
        <v>1</v>
      </c>
      <c r="EP14" s="123">
        <f t="shared" si="104"/>
        <v>0</v>
      </c>
      <c r="EQ14" s="123">
        <f t="shared" si="105"/>
        <v>1.6495770000000001</v>
      </c>
      <c r="ER14" s="128">
        <f t="shared" si="106"/>
        <v>1</v>
      </c>
      <c r="ES14" s="128">
        <v>1.6583374</v>
      </c>
      <c r="ET14" s="128">
        <f t="shared" si="107"/>
        <v>0</v>
      </c>
      <c r="EU14" s="128">
        <f t="shared" si="108"/>
        <v>1</v>
      </c>
      <c r="EV14" s="128">
        <f t="shared" si="109"/>
        <v>0</v>
      </c>
      <c r="EW14" s="64">
        <f t="shared" si="110"/>
        <v>3.30836445</v>
      </c>
      <c r="EX14" s="129">
        <f t="shared" si="111"/>
        <v>2</v>
      </c>
      <c r="EY14" s="129">
        <v>1.52482685</v>
      </c>
      <c r="EZ14" s="129">
        <f t="shared" si="112"/>
        <v>0</v>
      </c>
      <c r="FA14" s="129">
        <f t="shared" si="113"/>
        <v>2</v>
      </c>
      <c r="FB14" s="129">
        <f t="shared" si="114"/>
        <v>0</v>
      </c>
      <c r="FC14" s="128">
        <f t="shared" si="115"/>
        <v>2</v>
      </c>
      <c r="FD14" s="128">
        <v>1.4254114250000001</v>
      </c>
      <c r="FE14" s="128">
        <f t="shared" si="116"/>
        <v>0</v>
      </c>
      <c r="FF14" s="128">
        <f t="shared" si="117"/>
        <v>2</v>
      </c>
      <c r="FG14" s="128">
        <f t="shared" si="118"/>
        <v>0</v>
      </c>
      <c r="FH14" s="123">
        <f t="shared" si="119"/>
        <v>2</v>
      </c>
      <c r="FI14" s="123">
        <v>1.1547487000000001</v>
      </c>
      <c r="FJ14" s="123">
        <f t="shared" si="120"/>
        <v>1</v>
      </c>
      <c r="FK14" s="123">
        <f t="shared" si="121"/>
        <v>1</v>
      </c>
      <c r="FL14" s="123">
        <f t="shared" si="122"/>
        <v>1.1547487000000001</v>
      </c>
      <c r="FM14" s="82">
        <f t="shared" si="123"/>
        <v>1.1547487000000001</v>
      </c>
      <c r="FN14" s="128">
        <f t="shared" si="124"/>
        <v>3</v>
      </c>
      <c r="FO14" s="128">
        <v>1.021414</v>
      </c>
      <c r="FP14" s="128">
        <f t="shared" si="125"/>
        <v>0</v>
      </c>
      <c r="FQ14" s="128">
        <f t="shared" si="126"/>
        <v>3</v>
      </c>
      <c r="FR14" s="128">
        <f t="shared" si="127"/>
        <v>0</v>
      </c>
      <c r="FS14" s="127">
        <f t="shared" si="128"/>
        <v>2</v>
      </c>
      <c r="FT14" s="127">
        <v>0.97144799999999998</v>
      </c>
      <c r="FU14" s="127">
        <f t="shared" si="129"/>
        <v>2</v>
      </c>
      <c r="FV14" s="127">
        <f t="shared" si="130"/>
        <v>0</v>
      </c>
      <c r="FW14" s="127">
        <f t="shared" si="131"/>
        <v>1.942896</v>
      </c>
      <c r="FX14" s="129">
        <f t="shared" si="177"/>
        <v>3</v>
      </c>
      <c r="FY14" s="129">
        <v>1.2698590000000001</v>
      </c>
      <c r="FZ14" s="129">
        <f t="shared" si="133"/>
        <v>2</v>
      </c>
      <c r="GA14" s="129">
        <f t="shared" si="134"/>
        <v>1</v>
      </c>
      <c r="GB14" s="129">
        <f t="shared" si="135"/>
        <v>2.5397180000000001</v>
      </c>
      <c r="GC14" s="130">
        <f t="shared" si="136"/>
        <v>2</v>
      </c>
      <c r="GD14" s="130">
        <v>1.2101409999999999</v>
      </c>
      <c r="GE14" s="130">
        <f t="shared" si="137"/>
        <v>2</v>
      </c>
      <c r="GF14" s="130">
        <f t="shared" si="138"/>
        <v>0</v>
      </c>
      <c r="GG14" s="130">
        <f t="shared" si="139"/>
        <v>2.4202819999999998</v>
      </c>
      <c r="GH14" s="131">
        <f t="shared" si="140"/>
        <v>1</v>
      </c>
      <c r="GI14" s="131">
        <v>0.80188999999999999</v>
      </c>
      <c r="GJ14" s="131">
        <f t="shared" si="141"/>
        <v>0</v>
      </c>
      <c r="GK14" s="131">
        <f t="shared" si="142"/>
        <v>1</v>
      </c>
      <c r="GL14" s="131">
        <f t="shared" si="143"/>
        <v>0</v>
      </c>
      <c r="GM14" s="129">
        <f t="shared" si="144"/>
        <v>1</v>
      </c>
      <c r="GN14" s="129">
        <v>0.79674</v>
      </c>
      <c r="GO14" s="129">
        <f t="shared" si="145"/>
        <v>1</v>
      </c>
      <c r="GP14" s="129">
        <f t="shared" si="146"/>
        <v>0</v>
      </c>
      <c r="GQ14" s="129">
        <f t="shared" si="147"/>
        <v>0.79674</v>
      </c>
      <c r="GR14" s="108">
        <f t="shared" si="148"/>
        <v>2</v>
      </c>
      <c r="GS14" s="108">
        <v>1.1258699999999999</v>
      </c>
      <c r="GT14" s="108">
        <f t="shared" si="149"/>
        <v>2</v>
      </c>
      <c r="GU14" s="108">
        <f t="shared" si="150"/>
        <v>0</v>
      </c>
      <c r="GV14" s="108">
        <f t="shared" si="151"/>
        <v>2.2517399999999999</v>
      </c>
      <c r="GW14" s="130">
        <f t="shared" si="152"/>
        <v>2</v>
      </c>
      <c r="GX14" s="130">
        <v>1.2413000000000001</v>
      </c>
      <c r="GY14" s="130">
        <f t="shared" si="153"/>
        <v>2</v>
      </c>
      <c r="GZ14" s="130">
        <f t="shared" si="154"/>
        <v>0</v>
      </c>
      <c r="HA14" s="130">
        <f t="shared" si="155"/>
        <v>2.4826000000000001</v>
      </c>
      <c r="HB14" s="82">
        <f t="shared" si="156"/>
        <v>12.433975999999999</v>
      </c>
      <c r="HC14" s="132">
        <f t="shared" si="157"/>
        <v>1</v>
      </c>
      <c r="HD14" s="132">
        <v>1.12415</v>
      </c>
      <c r="HE14" s="132">
        <f t="shared" si="158"/>
        <v>0</v>
      </c>
      <c r="HF14" s="132">
        <f t="shared" si="159"/>
        <v>1</v>
      </c>
      <c r="HG14" s="132">
        <f t="shared" si="160"/>
        <v>0</v>
      </c>
      <c r="HH14" s="126">
        <f t="shared" si="161"/>
        <v>2</v>
      </c>
      <c r="HI14" s="126">
        <v>1.1006800000000001</v>
      </c>
      <c r="HJ14" s="126">
        <f t="shared" si="162"/>
        <v>2</v>
      </c>
      <c r="HK14" s="126">
        <f t="shared" si="163"/>
        <v>0</v>
      </c>
      <c r="HL14" s="126">
        <f t="shared" si="164"/>
        <v>2.2013600000000002</v>
      </c>
      <c r="HM14" s="128">
        <f t="shared" si="165"/>
        <v>2</v>
      </c>
      <c r="HN14" s="128">
        <v>1.1006800000000001</v>
      </c>
      <c r="HO14" s="128">
        <f t="shared" si="166"/>
        <v>1</v>
      </c>
      <c r="HP14" s="128">
        <f t="shared" si="167"/>
        <v>1</v>
      </c>
      <c r="HQ14" s="128">
        <f t="shared" si="168"/>
        <v>1.1006800000000001</v>
      </c>
      <c r="HR14" s="123">
        <f t="shared" si="169"/>
        <v>2</v>
      </c>
      <c r="HS14" s="123">
        <v>1.12415</v>
      </c>
      <c r="HT14" s="123">
        <f t="shared" si="170"/>
        <v>1</v>
      </c>
      <c r="HU14" s="123">
        <f t="shared" si="171"/>
        <v>1</v>
      </c>
      <c r="HV14" s="123">
        <f t="shared" si="172"/>
        <v>1.12415</v>
      </c>
      <c r="HW14" s="82">
        <f t="shared" si="173"/>
        <v>4.4261900000000001</v>
      </c>
      <c r="HX14" s="133">
        <f t="shared" si="174"/>
        <v>21.323279150000001</v>
      </c>
      <c r="IK14" s="46" t="s">
        <v>25</v>
      </c>
      <c r="IL14" s="46" t="s">
        <v>154</v>
      </c>
      <c r="IM14" s="46" t="s">
        <v>320</v>
      </c>
    </row>
    <row r="15" spans="1:247">
      <c r="A15" s="76">
        <v>7</v>
      </c>
      <c r="B15" s="77" t="s">
        <v>155</v>
      </c>
      <c r="C15" s="58" t="s">
        <v>250</v>
      </c>
      <c r="D15" s="78">
        <f>'DATOS -CUARTO'!AK15</f>
        <v>0</v>
      </c>
      <c r="E15" s="78">
        <f>'DATOS -CUARTO'!AL15</f>
        <v>0</v>
      </c>
      <c r="F15" s="78">
        <f>'DATOS -CUARTO'!AM15</f>
        <v>1</v>
      </c>
      <c r="G15" s="78">
        <f>'DATOS -CUARTO'!AN15</f>
        <v>0</v>
      </c>
      <c r="H15" s="78">
        <f>'DATOS -CUARTO'!AO15</f>
        <v>0</v>
      </c>
      <c r="I15" s="78">
        <f>'DATOS -CUARTO'!AP15</f>
        <v>1</v>
      </c>
      <c r="J15" s="78">
        <f>'DATOS -CUARTO'!AQ15</f>
        <v>0</v>
      </c>
      <c r="K15" s="88">
        <f>'DATOS -CUARTO'!AR15</f>
        <v>0</v>
      </c>
      <c r="L15" s="88">
        <f>'DATOS -CUARTO'!AS15</f>
        <v>0</v>
      </c>
      <c r="M15" s="88">
        <f>'DATOS -CUARTO'!AT15</f>
        <v>1</v>
      </c>
      <c r="N15" s="88">
        <f>'DATOS -CUARTO'!AU15</f>
        <v>1</v>
      </c>
      <c r="O15" s="88">
        <f>'DATOS -CUARTO'!AV15</f>
        <v>0</v>
      </c>
      <c r="P15" s="88">
        <f>'DATOS -CUARTO'!AW15</f>
        <v>1</v>
      </c>
      <c r="Q15" s="88">
        <f>'DATOS -CUARTO'!AX15</f>
        <v>0</v>
      </c>
      <c r="R15" s="88">
        <f>'DATOS -CUARTO'!AY15</f>
        <v>0</v>
      </c>
      <c r="S15" s="88">
        <f>'DATOS -CUARTO'!AZ15</f>
        <v>1</v>
      </c>
      <c r="T15" s="91">
        <f>'DATOS -CUARTO'!BA15</f>
        <v>0</v>
      </c>
      <c r="U15" s="91">
        <f>'DATOS -CUARTO'!BB15</f>
        <v>0</v>
      </c>
      <c r="V15" s="91">
        <f>'DATOS -CUARTO'!BC15</f>
        <v>0</v>
      </c>
      <c r="W15" s="91">
        <f>'DATOS -CUARTO'!BD15</f>
        <v>1</v>
      </c>
      <c r="X15" s="91">
        <f>'DATOS -CUARTO'!BE15</f>
        <v>1</v>
      </c>
      <c r="Y15" s="91">
        <f>'DATOS -CUARTO'!BF15</f>
        <v>1</v>
      </c>
      <c r="Z15" s="91">
        <f>'DATOS -CUARTO'!BG15</f>
        <v>0</v>
      </c>
      <c r="AA15" s="94">
        <f>'DATOS -CUARTO'!BH15</f>
        <v>0</v>
      </c>
      <c r="AB15" s="94">
        <f>'DATOS -CUARTO'!BI15</f>
        <v>0</v>
      </c>
      <c r="AC15" s="94">
        <f>'DATOS -CUARTO'!BJ15</f>
        <v>1</v>
      </c>
      <c r="AD15" s="94">
        <f>'DATOS -CUARTO'!BK15</f>
        <v>0</v>
      </c>
      <c r="AE15" s="94">
        <f>'DATOS -CUARTO'!BL15</f>
        <v>1</v>
      </c>
      <c r="AF15" s="94">
        <f>'DATOS -CUARTO'!BM15</f>
        <v>1</v>
      </c>
      <c r="AG15" s="102">
        <f>'DATOS -CUARTO'!BN15</f>
        <v>0</v>
      </c>
      <c r="AH15" s="102">
        <f>'DATOS -CUARTO'!BO15</f>
        <v>1</v>
      </c>
      <c r="AI15" s="102">
        <f>'DATOS -CUARTO'!BP15</f>
        <v>1</v>
      </c>
      <c r="AJ15" s="102">
        <f>'DATOS -CUARTO'!BQ15</f>
        <v>0</v>
      </c>
      <c r="AK15" s="103">
        <f t="shared" si="43"/>
        <v>0</v>
      </c>
      <c r="AL15" s="103">
        <f t="shared" si="44"/>
        <v>0</v>
      </c>
      <c r="AM15" s="103">
        <f t="shared" si="45"/>
        <v>1</v>
      </c>
      <c r="AN15" s="103">
        <f t="shared" si="46"/>
        <v>1.1006800000000001</v>
      </c>
      <c r="AO15" s="103">
        <f t="shared" si="47"/>
        <v>0</v>
      </c>
      <c r="AP15" s="103">
        <f t="shared" si="48"/>
        <v>0</v>
      </c>
      <c r="AQ15" s="103">
        <f t="shared" si="49"/>
        <v>0</v>
      </c>
      <c r="AR15" s="103">
        <f t="shared" si="50"/>
        <v>0</v>
      </c>
      <c r="AS15" s="103">
        <f t="shared" si="51"/>
        <v>1</v>
      </c>
      <c r="AT15" s="103">
        <f t="shared" si="52"/>
        <v>1.6587874499999999</v>
      </c>
      <c r="AU15" s="103">
        <f t="shared" si="53"/>
        <v>0</v>
      </c>
      <c r="AV15" s="103">
        <f t="shared" si="54"/>
        <v>0</v>
      </c>
      <c r="AW15" s="104">
        <f t="shared" si="55"/>
        <v>0</v>
      </c>
      <c r="AX15" s="104">
        <f t="shared" si="56"/>
        <v>0</v>
      </c>
      <c r="AY15" s="104">
        <f t="shared" si="57"/>
        <v>2</v>
      </c>
      <c r="AZ15" s="104">
        <f t="shared" si="58"/>
        <v>2.2013600000000002</v>
      </c>
      <c r="BA15" s="104">
        <f t="shared" si="59"/>
        <v>1</v>
      </c>
      <c r="BB15" s="104">
        <f t="shared" si="60"/>
        <v>0.97144799999999998</v>
      </c>
      <c r="BC15" s="104">
        <f t="shared" si="61"/>
        <v>1</v>
      </c>
      <c r="BD15" s="104">
        <f t="shared" si="62"/>
        <v>1.021414</v>
      </c>
      <c r="BE15" s="105">
        <f t="shared" si="63"/>
        <v>0</v>
      </c>
      <c r="BF15" s="105">
        <f t="shared" si="64"/>
        <v>0</v>
      </c>
      <c r="BG15" s="105">
        <f t="shared" si="65"/>
        <v>2</v>
      </c>
      <c r="BH15" s="105">
        <f t="shared" si="66"/>
        <v>2.4202819999999998</v>
      </c>
      <c r="BI15" s="105">
        <f t="shared" si="67"/>
        <v>1</v>
      </c>
      <c r="BJ15" s="105">
        <f t="shared" si="68"/>
        <v>0.79674</v>
      </c>
      <c r="BK15" s="105">
        <f t="shared" si="69"/>
        <v>0</v>
      </c>
      <c r="BL15" s="105">
        <f t="shared" si="70"/>
        <v>0</v>
      </c>
      <c r="BM15" s="106">
        <f t="shared" si="71"/>
        <v>0</v>
      </c>
      <c r="BN15" s="106">
        <f t="shared" si="72"/>
        <v>0</v>
      </c>
      <c r="BO15" s="106">
        <f t="shared" si="73"/>
        <v>1</v>
      </c>
      <c r="BP15" s="106">
        <f t="shared" si="74"/>
        <v>1.4254114250000001</v>
      </c>
      <c r="BQ15" s="106">
        <f t="shared" si="75"/>
        <v>2</v>
      </c>
      <c r="BR15" s="106">
        <f t="shared" si="76"/>
        <v>2.3094974000000001</v>
      </c>
      <c r="BS15" s="106">
        <f t="shared" si="77"/>
        <v>1</v>
      </c>
      <c r="BT15" s="106">
        <f t="shared" si="78"/>
        <v>1.1258699999999999</v>
      </c>
      <c r="BU15" s="107">
        <f t="shared" si="79"/>
        <v>1</v>
      </c>
      <c r="BV15" s="107">
        <f t="shared" si="80"/>
        <v>1.2413000000000001</v>
      </c>
      <c r="BW15" s="108">
        <f t="shared" si="15"/>
        <v>0</v>
      </c>
      <c r="BX15" s="109">
        <f t="shared" si="16"/>
        <v>1.1006800000000001</v>
      </c>
      <c r="BY15" s="108">
        <f t="shared" si="17"/>
        <v>0</v>
      </c>
      <c r="BZ15" s="110">
        <f t="shared" si="18"/>
        <v>0</v>
      </c>
      <c r="CA15" s="109">
        <f t="shared" si="19"/>
        <v>1.6587874499999999</v>
      </c>
      <c r="CB15" s="110">
        <f t="shared" si="20"/>
        <v>0</v>
      </c>
      <c r="CC15" s="111">
        <f t="shared" si="21"/>
        <v>0</v>
      </c>
      <c r="CD15" s="112">
        <f t="shared" si="22"/>
        <v>2.2013600000000002</v>
      </c>
      <c r="CE15" s="113">
        <f t="shared" si="23"/>
        <v>0.97144799999999998</v>
      </c>
      <c r="CF15" s="114">
        <f t="shared" si="24"/>
        <v>1.021414</v>
      </c>
      <c r="CG15" s="84">
        <f t="shared" si="81"/>
        <v>0</v>
      </c>
      <c r="CH15" s="113">
        <f t="shared" si="25"/>
        <v>2.4202819999999998</v>
      </c>
      <c r="CI15" s="114">
        <f t="shared" si="26"/>
        <v>0.79674</v>
      </c>
      <c r="CJ15" s="109">
        <f t="shared" si="27"/>
        <v>0</v>
      </c>
      <c r="CK15" s="115">
        <f t="shared" si="28"/>
        <v>0</v>
      </c>
      <c r="CL15" s="116">
        <f t="shared" si="29"/>
        <v>1.4254114250000001</v>
      </c>
      <c r="CM15" s="117">
        <f t="shared" si="30"/>
        <v>2.3094974000000001</v>
      </c>
      <c r="CN15" s="111">
        <f t="shared" si="31"/>
        <v>1.1258699999999999</v>
      </c>
      <c r="CO15" s="118">
        <f t="shared" si="32"/>
        <v>1.2413000000000001</v>
      </c>
      <c r="CP15" s="119">
        <f t="shared" si="82"/>
        <v>16.272790274999998</v>
      </c>
      <c r="CQ15" s="119">
        <f t="shared" si="83"/>
        <v>37</v>
      </c>
      <c r="CR15" s="118">
        <f t="shared" si="33"/>
        <v>14</v>
      </c>
      <c r="CS15" s="118">
        <f t="shared" si="34"/>
        <v>19</v>
      </c>
      <c r="CT15" s="57" t="s">
        <v>210</v>
      </c>
      <c r="CU15" s="96">
        <f t="shared" si="35"/>
        <v>2.7594674499999998</v>
      </c>
      <c r="CV15" s="96">
        <f t="shared" si="36"/>
        <v>4.1942219999999999</v>
      </c>
      <c r="CW15" s="96">
        <f t="shared" si="37"/>
        <v>3.217022</v>
      </c>
      <c r="CX15" s="96">
        <f t="shared" si="38"/>
        <v>3.7349088250000002</v>
      </c>
      <c r="CY15" s="96">
        <f t="shared" si="39"/>
        <v>2.3671700000000002</v>
      </c>
      <c r="CZ15" s="58" t="s">
        <v>210</v>
      </c>
      <c r="DA15" s="122">
        <f t="shared" ref="DA15:DE15" si="180">CU15/$CP15</f>
        <v>0.169575555474305</v>
      </c>
      <c r="DB15" s="122">
        <f t="shared" si="180"/>
        <v>0.257744488137576</v>
      </c>
      <c r="DC15" s="122">
        <f t="shared" si="180"/>
        <v>0.19769332398650399</v>
      </c>
      <c r="DD15" s="122">
        <f t="shared" si="180"/>
        <v>0.22951864811641801</v>
      </c>
      <c r="DE15" s="122">
        <f t="shared" si="180"/>
        <v>0.145467984285197</v>
      </c>
      <c r="DF15" s="58" t="s">
        <v>210</v>
      </c>
      <c r="DG15" s="122">
        <f t="shared" si="41"/>
        <v>0.42424242424242398</v>
      </c>
      <c r="DH15" s="122">
        <f t="shared" si="42"/>
        <v>0.57575757575757602</v>
      </c>
      <c r="DI15" s="46">
        <f>'RANKING-QUINTOS'!L10</f>
        <v>0</v>
      </c>
      <c r="DJ15" s="46">
        <f t="shared" si="85"/>
        <v>8</v>
      </c>
      <c r="DK15" s="124" t="str">
        <f t="shared" si="86"/>
        <v>Camil1t4</v>
      </c>
      <c r="DL15" s="46" t="str">
        <f t="shared" si="87"/>
        <v>GONZALES  GONZALES  ADRIANA SOFIA</v>
      </c>
      <c r="DM15" s="46">
        <v>4</v>
      </c>
      <c r="DN15" s="46" t="s">
        <v>199</v>
      </c>
      <c r="DO15" s="46" t="s">
        <v>248</v>
      </c>
      <c r="DP15" s="46" t="s">
        <v>249</v>
      </c>
      <c r="DQ15" s="46">
        <f t="shared" si="88"/>
        <v>37</v>
      </c>
      <c r="DR15" s="46" t="str">
        <f t="shared" si="89"/>
        <v/>
      </c>
      <c r="DS15" s="46">
        <v>33</v>
      </c>
      <c r="DT15" s="46">
        <f t="shared" si="90"/>
        <v>14</v>
      </c>
      <c r="DU15" s="46">
        <f t="shared" si="91"/>
        <v>19</v>
      </c>
      <c r="DV15" s="46">
        <f>'RESULTADOS CUARTO'!HX15</f>
        <v>16.272790274999998</v>
      </c>
      <c r="DW15" s="46">
        <f t="shared" si="92"/>
        <v>8</v>
      </c>
      <c r="DX15" s="125">
        <f t="shared" si="93"/>
        <v>0.42424242424242398</v>
      </c>
      <c r="DY15" s="125"/>
      <c r="EC15" s="126">
        <f t="shared" si="94"/>
        <v>1</v>
      </c>
      <c r="ED15" s="126">
        <v>1.6782674</v>
      </c>
      <c r="EE15" s="126">
        <f t="shared" si="95"/>
        <v>0</v>
      </c>
      <c r="EF15" s="126">
        <f t="shared" si="96"/>
        <v>1</v>
      </c>
      <c r="EG15" s="126">
        <f t="shared" si="97"/>
        <v>0</v>
      </c>
      <c r="EH15" s="127">
        <f t="shared" si="98"/>
        <v>1</v>
      </c>
      <c r="EI15" s="127">
        <v>1.6587874499999999</v>
      </c>
      <c r="EJ15" s="127">
        <f t="shared" si="99"/>
        <v>1</v>
      </c>
      <c r="EK15" s="127">
        <f t="shared" si="100"/>
        <v>0</v>
      </c>
      <c r="EL15" s="127">
        <f t="shared" si="101"/>
        <v>1.6587874499999999</v>
      </c>
      <c r="EM15" s="123">
        <f t="shared" si="102"/>
        <v>1</v>
      </c>
      <c r="EN15" s="123">
        <v>1.6495770000000001</v>
      </c>
      <c r="EO15" s="123">
        <f t="shared" si="103"/>
        <v>0</v>
      </c>
      <c r="EP15" s="123">
        <f t="shared" si="104"/>
        <v>1</v>
      </c>
      <c r="EQ15" s="123">
        <f t="shared" si="105"/>
        <v>0</v>
      </c>
      <c r="ER15" s="128">
        <f t="shared" si="106"/>
        <v>1</v>
      </c>
      <c r="ES15" s="128">
        <v>1.6583374</v>
      </c>
      <c r="ET15" s="128">
        <f t="shared" si="107"/>
        <v>0</v>
      </c>
      <c r="EU15" s="128">
        <f t="shared" si="108"/>
        <v>1</v>
      </c>
      <c r="EV15" s="128">
        <f t="shared" si="109"/>
        <v>0</v>
      </c>
      <c r="EW15" s="64">
        <f t="shared" si="110"/>
        <v>1.6587874499999999</v>
      </c>
      <c r="EX15" s="129">
        <f t="shared" si="111"/>
        <v>2</v>
      </c>
      <c r="EY15" s="129">
        <v>1.52482685</v>
      </c>
      <c r="EZ15" s="129">
        <f t="shared" si="112"/>
        <v>0</v>
      </c>
      <c r="FA15" s="129">
        <f t="shared" si="113"/>
        <v>2</v>
      </c>
      <c r="FB15" s="129">
        <f t="shared" si="114"/>
        <v>0</v>
      </c>
      <c r="FC15" s="128">
        <f t="shared" si="115"/>
        <v>2</v>
      </c>
      <c r="FD15" s="128">
        <v>1.4254114250000001</v>
      </c>
      <c r="FE15" s="128">
        <f t="shared" si="116"/>
        <v>1</v>
      </c>
      <c r="FF15" s="128">
        <f t="shared" si="117"/>
        <v>1</v>
      </c>
      <c r="FG15" s="128">
        <f t="shared" si="118"/>
        <v>1.4254114250000001</v>
      </c>
      <c r="FH15" s="123">
        <f t="shared" si="119"/>
        <v>2</v>
      </c>
      <c r="FI15" s="123">
        <v>1.1547487000000001</v>
      </c>
      <c r="FJ15" s="123">
        <f t="shared" si="120"/>
        <v>2</v>
      </c>
      <c r="FK15" s="123">
        <f t="shared" si="121"/>
        <v>0</v>
      </c>
      <c r="FL15" s="123">
        <f t="shared" si="122"/>
        <v>2.3094974000000001</v>
      </c>
      <c r="FM15" s="82">
        <f t="shared" si="123"/>
        <v>3.7349088250000002</v>
      </c>
      <c r="FN15" s="128">
        <f t="shared" si="124"/>
        <v>3</v>
      </c>
      <c r="FO15" s="128">
        <v>1.021414</v>
      </c>
      <c r="FP15" s="128">
        <f t="shared" si="125"/>
        <v>1</v>
      </c>
      <c r="FQ15" s="128">
        <f t="shared" si="126"/>
        <v>2</v>
      </c>
      <c r="FR15" s="128">
        <f t="shared" si="127"/>
        <v>1.021414</v>
      </c>
      <c r="FS15" s="127">
        <f t="shared" si="128"/>
        <v>2</v>
      </c>
      <c r="FT15" s="127">
        <v>0.97144799999999998</v>
      </c>
      <c r="FU15" s="127">
        <f t="shared" si="129"/>
        <v>1</v>
      </c>
      <c r="FV15" s="127">
        <f t="shared" si="130"/>
        <v>1</v>
      </c>
      <c r="FW15" s="127">
        <f t="shared" si="131"/>
        <v>0.97144799999999998</v>
      </c>
      <c r="FX15" s="129">
        <f t="shared" si="177"/>
        <v>3</v>
      </c>
      <c r="FY15" s="129">
        <v>1.2698590000000001</v>
      </c>
      <c r="FZ15" s="129">
        <f t="shared" si="133"/>
        <v>0</v>
      </c>
      <c r="GA15" s="129">
        <f t="shared" si="134"/>
        <v>3</v>
      </c>
      <c r="GB15" s="129">
        <f t="shared" si="135"/>
        <v>0</v>
      </c>
      <c r="GC15" s="130">
        <f t="shared" si="136"/>
        <v>2</v>
      </c>
      <c r="GD15" s="130">
        <v>1.2101409999999999</v>
      </c>
      <c r="GE15" s="130">
        <f t="shared" si="137"/>
        <v>2</v>
      </c>
      <c r="GF15" s="130">
        <f t="shared" si="138"/>
        <v>0</v>
      </c>
      <c r="GG15" s="130">
        <f t="shared" si="139"/>
        <v>2.4202819999999998</v>
      </c>
      <c r="GH15" s="131">
        <f t="shared" si="140"/>
        <v>1</v>
      </c>
      <c r="GI15" s="131">
        <v>0.80188999999999999</v>
      </c>
      <c r="GJ15" s="131">
        <f t="shared" si="141"/>
        <v>0</v>
      </c>
      <c r="GK15" s="131">
        <f t="shared" si="142"/>
        <v>1</v>
      </c>
      <c r="GL15" s="131">
        <f t="shared" si="143"/>
        <v>0</v>
      </c>
      <c r="GM15" s="129">
        <f t="shared" si="144"/>
        <v>1</v>
      </c>
      <c r="GN15" s="129">
        <v>0.79674</v>
      </c>
      <c r="GO15" s="129">
        <f t="shared" si="145"/>
        <v>1</v>
      </c>
      <c r="GP15" s="129">
        <f t="shared" si="146"/>
        <v>0</v>
      </c>
      <c r="GQ15" s="129">
        <f t="shared" si="147"/>
        <v>0.79674</v>
      </c>
      <c r="GR15" s="108">
        <f t="shared" si="148"/>
        <v>2</v>
      </c>
      <c r="GS15" s="108">
        <v>1.1258699999999999</v>
      </c>
      <c r="GT15" s="108">
        <f t="shared" si="149"/>
        <v>1</v>
      </c>
      <c r="GU15" s="108">
        <f t="shared" si="150"/>
        <v>1</v>
      </c>
      <c r="GV15" s="108">
        <f t="shared" si="151"/>
        <v>1.1258699999999999</v>
      </c>
      <c r="GW15" s="130">
        <f t="shared" si="152"/>
        <v>2</v>
      </c>
      <c r="GX15" s="130">
        <v>1.2413000000000001</v>
      </c>
      <c r="GY15" s="130">
        <f t="shared" si="153"/>
        <v>1</v>
      </c>
      <c r="GZ15" s="130">
        <f t="shared" si="154"/>
        <v>1</v>
      </c>
      <c r="HA15" s="130">
        <f t="shared" si="155"/>
        <v>1.2413000000000001</v>
      </c>
      <c r="HB15" s="82">
        <f t="shared" si="156"/>
        <v>7.5770540000000004</v>
      </c>
      <c r="HC15" s="132">
        <f t="shared" si="157"/>
        <v>1</v>
      </c>
      <c r="HD15" s="132">
        <v>1.12415</v>
      </c>
      <c r="HE15" s="132">
        <f t="shared" si="158"/>
        <v>0</v>
      </c>
      <c r="HF15" s="132">
        <f t="shared" si="159"/>
        <v>1</v>
      </c>
      <c r="HG15" s="132">
        <f t="shared" si="160"/>
        <v>0</v>
      </c>
      <c r="HH15" s="126">
        <f t="shared" si="161"/>
        <v>2</v>
      </c>
      <c r="HI15" s="126">
        <v>1.1006800000000001</v>
      </c>
      <c r="HJ15" s="126">
        <f t="shared" si="162"/>
        <v>1</v>
      </c>
      <c r="HK15" s="126">
        <f t="shared" si="163"/>
        <v>1</v>
      </c>
      <c r="HL15" s="126">
        <f t="shared" si="164"/>
        <v>1.1006800000000001</v>
      </c>
      <c r="HM15" s="128">
        <f t="shared" si="165"/>
        <v>2</v>
      </c>
      <c r="HN15" s="128">
        <v>1.1006800000000001</v>
      </c>
      <c r="HO15" s="128">
        <f t="shared" si="166"/>
        <v>2</v>
      </c>
      <c r="HP15" s="128">
        <f t="shared" si="167"/>
        <v>0</v>
      </c>
      <c r="HQ15" s="128">
        <f t="shared" si="168"/>
        <v>2.2013600000000002</v>
      </c>
      <c r="HR15" s="123">
        <f t="shared" si="169"/>
        <v>2</v>
      </c>
      <c r="HS15" s="123">
        <v>1.12415</v>
      </c>
      <c r="HT15" s="123">
        <f t="shared" si="170"/>
        <v>0</v>
      </c>
      <c r="HU15" s="123">
        <f t="shared" si="171"/>
        <v>2</v>
      </c>
      <c r="HV15" s="123">
        <f t="shared" si="172"/>
        <v>0</v>
      </c>
      <c r="HW15" s="82">
        <f t="shared" si="173"/>
        <v>3.3020399999999999</v>
      </c>
      <c r="HX15" s="133">
        <f t="shared" si="174"/>
        <v>16.272790274999998</v>
      </c>
      <c r="IK15" s="46" t="s">
        <v>25</v>
      </c>
      <c r="IL15" s="46" t="s">
        <v>155</v>
      </c>
      <c r="IM15" s="46" t="s">
        <v>321</v>
      </c>
    </row>
    <row r="16" spans="1:247">
      <c r="A16" s="76">
        <v>8</v>
      </c>
      <c r="B16" s="77" t="s">
        <v>156</v>
      </c>
      <c r="C16" s="58" t="s">
        <v>250</v>
      </c>
      <c r="D16" s="78">
        <f>'DATOS -CUARTO'!AK16</f>
        <v>0</v>
      </c>
      <c r="E16" s="78">
        <f>'DATOS -CUARTO'!AL16</f>
        <v>1</v>
      </c>
      <c r="F16" s="78">
        <f>'DATOS -CUARTO'!AM16</f>
        <v>1</v>
      </c>
      <c r="G16" s="78">
        <f>'DATOS -CUARTO'!AN16</f>
        <v>1</v>
      </c>
      <c r="H16" s="78">
        <f>'DATOS -CUARTO'!AO16</f>
        <v>1</v>
      </c>
      <c r="I16" s="78">
        <f>'DATOS -CUARTO'!AP16</f>
        <v>1</v>
      </c>
      <c r="J16" s="78">
        <f>'DATOS -CUARTO'!AQ16</f>
        <v>1</v>
      </c>
      <c r="K16" s="88">
        <f>'DATOS -CUARTO'!AR16</f>
        <v>1</v>
      </c>
      <c r="L16" s="88">
        <f>'DATOS -CUARTO'!AS16</f>
        <v>1</v>
      </c>
      <c r="M16" s="88">
        <f>'DATOS -CUARTO'!AT16</f>
        <v>1</v>
      </c>
      <c r="N16" s="88">
        <f>'DATOS -CUARTO'!AU16</f>
        <v>0</v>
      </c>
      <c r="O16" s="88">
        <f>'DATOS -CUARTO'!AV16</f>
        <v>1</v>
      </c>
      <c r="P16" s="88">
        <f>'DATOS -CUARTO'!AW16</f>
        <v>1</v>
      </c>
      <c r="Q16" s="88">
        <f>'DATOS -CUARTO'!AX16</f>
        <v>0</v>
      </c>
      <c r="R16" s="88">
        <f>'DATOS -CUARTO'!AY16</f>
        <v>1</v>
      </c>
      <c r="S16" s="88">
        <f>'DATOS -CUARTO'!AZ16</f>
        <v>1</v>
      </c>
      <c r="T16" s="91">
        <f>'DATOS -CUARTO'!BA16</f>
        <v>1</v>
      </c>
      <c r="U16" s="91">
        <f>'DATOS -CUARTO'!BB16</f>
        <v>1</v>
      </c>
      <c r="V16" s="91">
        <f>'DATOS -CUARTO'!BC16</f>
        <v>1</v>
      </c>
      <c r="W16" s="91">
        <f>'DATOS -CUARTO'!BD16</f>
        <v>1</v>
      </c>
      <c r="X16" s="91">
        <f>'DATOS -CUARTO'!BE16</f>
        <v>1</v>
      </c>
      <c r="Y16" s="91">
        <f>'DATOS -CUARTO'!BF16</f>
        <v>1</v>
      </c>
      <c r="Z16" s="91">
        <f>'DATOS -CUARTO'!BG16</f>
        <v>0</v>
      </c>
      <c r="AA16" s="94">
        <f>'DATOS -CUARTO'!BH16</f>
        <v>0</v>
      </c>
      <c r="AB16" s="94">
        <f>'DATOS -CUARTO'!BI16</f>
        <v>0</v>
      </c>
      <c r="AC16" s="94">
        <f>'DATOS -CUARTO'!BJ16</f>
        <v>1</v>
      </c>
      <c r="AD16" s="94">
        <f>'DATOS -CUARTO'!BK16</f>
        <v>1</v>
      </c>
      <c r="AE16" s="94">
        <f>'DATOS -CUARTO'!BL16</f>
        <v>1</v>
      </c>
      <c r="AF16" s="94">
        <f>'DATOS -CUARTO'!BM16</f>
        <v>1</v>
      </c>
      <c r="AG16" s="102">
        <f>'DATOS -CUARTO'!BN16</f>
        <v>1</v>
      </c>
      <c r="AH16" s="102">
        <f>'DATOS -CUARTO'!BO16</f>
        <v>1</v>
      </c>
      <c r="AI16" s="102">
        <f>'DATOS -CUARTO'!BP16</f>
        <v>1</v>
      </c>
      <c r="AJ16" s="102">
        <f>'DATOS -CUARTO'!BQ16</f>
        <v>1</v>
      </c>
      <c r="AK16" s="103">
        <f t="shared" si="43"/>
        <v>0</v>
      </c>
      <c r="AL16" s="103">
        <f t="shared" si="44"/>
        <v>0</v>
      </c>
      <c r="AM16" s="103">
        <f t="shared" si="45"/>
        <v>2</v>
      </c>
      <c r="AN16" s="103">
        <f t="shared" si="46"/>
        <v>2.2013600000000002</v>
      </c>
      <c r="AO16" s="103">
        <f t="shared" si="47"/>
        <v>1</v>
      </c>
      <c r="AP16" s="103">
        <f t="shared" si="48"/>
        <v>1.6495770000000001</v>
      </c>
      <c r="AQ16" s="103">
        <f t="shared" si="49"/>
        <v>1</v>
      </c>
      <c r="AR16" s="103">
        <f t="shared" si="50"/>
        <v>1.6583374</v>
      </c>
      <c r="AS16" s="103">
        <f t="shared" si="51"/>
        <v>1</v>
      </c>
      <c r="AT16" s="103">
        <f t="shared" si="52"/>
        <v>1.6587874499999999</v>
      </c>
      <c r="AU16" s="103">
        <f t="shared" si="53"/>
        <v>1</v>
      </c>
      <c r="AV16" s="103">
        <f t="shared" si="54"/>
        <v>1.6782674</v>
      </c>
      <c r="AW16" s="104">
        <f t="shared" si="55"/>
        <v>2</v>
      </c>
      <c r="AX16" s="104">
        <f t="shared" si="56"/>
        <v>2.2483</v>
      </c>
      <c r="AY16" s="104">
        <f t="shared" si="57"/>
        <v>1</v>
      </c>
      <c r="AZ16" s="104">
        <f t="shared" si="58"/>
        <v>1.1006800000000001</v>
      </c>
      <c r="BA16" s="104">
        <f t="shared" si="59"/>
        <v>2</v>
      </c>
      <c r="BB16" s="104">
        <f t="shared" si="60"/>
        <v>1.942896</v>
      </c>
      <c r="BC16" s="104">
        <f t="shared" si="61"/>
        <v>2</v>
      </c>
      <c r="BD16" s="104">
        <f t="shared" si="62"/>
        <v>2.0428280000000001</v>
      </c>
      <c r="BE16" s="105">
        <f t="shared" si="63"/>
        <v>3</v>
      </c>
      <c r="BF16" s="105">
        <f t="shared" si="64"/>
        <v>3.809577</v>
      </c>
      <c r="BG16" s="105">
        <f t="shared" si="65"/>
        <v>2</v>
      </c>
      <c r="BH16" s="105">
        <f t="shared" si="66"/>
        <v>2.4202819999999998</v>
      </c>
      <c r="BI16" s="105">
        <f t="shared" si="67"/>
        <v>1</v>
      </c>
      <c r="BJ16" s="105">
        <f t="shared" si="68"/>
        <v>0.79674</v>
      </c>
      <c r="BK16" s="105">
        <f t="shared" si="69"/>
        <v>0</v>
      </c>
      <c r="BL16" s="105">
        <f t="shared" si="70"/>
        <v>0</v>
      </c>
      <c r="BM16" s="106">
        <f t="shared" si="71"/>
        <v>0</v>
      </c>
      <c r="BN16" s="106">
        <f t="shared" si="72"/>
        <v>0</v>
      </c>
      <c r="BO16" s="106">
        <f t="shared" si="73"/>
        <v>2</v>
      </c>
      <c r="BP16" s="106">
        <f t="shared" si="74"/>
        <v>2.8508228500000001</v>
      </c>
      <c r="BQ16" s="106">
        <f t="shared" si="75"/>
        <v>2</v>
      </c>
      <c r="BR16" s="106">
        <f t="shared" si="76"/>
        <v>2.3094974000000001</v>
      </c>
      <c r="BS16" s="106">
        <f t="shared" si="77"/>
        <v>2</v>
      </c>
      <c r="BT16" s="106">
        <f t="shared" si="78"/>
        <v>2.2517399999999999</v>
      </c>
      <c r="BU16" s="107">
        <f t="shared" si="79"/>
        <v>2</v>
      </c>
      <c r="BV16" s="107">
        <f t="shared" si="80"/>
        <v>2.4826000000000001</v>
      </c>
      <c r="BW16" s="108">
        <f t="shared" si="15"/>
        <v>0</v>
      </c>
      <c r="BX16" s="109">
        <f t="shared" si="16"/>
        <v>2.2013600000000002</v>
      </c>
      <c r="BY16" s="108">
        <f t="shared" si="17"/>
        <v>1.6495770000000001</v>
      </c>
      <c r="BZ16" s="110">
        <f t="shared" si="18"/>
        <v>1.6583374</v>
      </c>
      <c r="CA16" s="109">
        <f t="shared" si="19"/>
        <v>1.6587874499999999</v>
      </c>
      <c r="CB16" s="110">
        <f t="shared" si="20"/>
        <v>1.6782674</v>
      </c>
      <c r="CC16" s="111">
        <f t="shared" si="21"/>
        <v>2.2483</v>
      </c>
      <c r="CD16" s="112">
        <f t="shared" si="22"/>
        <v>1.1006800000000001</v>
      </c>
      <c r="CE16" s="113">
        <f t="shared" si="23"/>
        <v>1.942896</v>
      </c>
      <c r="CF16" s="114">
        <f t="shared" si="24"/>
        <v>2.0428280000000001</v>
      </c>
      <c r="CG16" s="84">
        <f t="shared" si="81"/>
        <v>3.809577</v>
      </c>
      <c r="CH16" s="113">
        <f t="shared" si="25"/>
        <v>2.4202819999999998</v>
      </c>
      <c r="CI16" s="114">
        <f t="shared" si="26"/>
        <v>0.79674</v>
      </c>
      <c r="CJ16" s="109">
        <f t="shared" si="27"/>
        <v>0</v>
      </c>
      <c r="CK16" s="115">
        <f t="shared" si="28"/>
        <v>0</v>
      </c>
      <c r="CL16" s="116">
        <f t="shared" si="29"/>
        <v>2.8508228500000001</v>
      </c>
      <c r="CM16" s="117">
        <f t="shared" si="30"/>
        <v>2.3094974000000001</v>
      </c>
      <c r="CN16" s="111">
        <f t="shared" si="31"/>
        <v>2.2517399999999999</v>
      </c>
      <c r="CO16" s="118">
        <f t="shared" si="32"/>
        <v>2.4826000000000001</v>
      </c>
      <c r="CP16" s="119">
        <f t="shared" si="82"/>
        <v>33.102292499999997</v>
      </c>
      <c r="CQ16" s="119">
        <f t="shared" si="83"/>
        <v>1</v>
      </c>
      <c r="CR16" s="118">
        <f t="shared" si="33"/>
        <v>27</v>
      </c>
      <c r="CS16" s="118">
        <f t="shared" si="34"/>
        <v>6</v>
      </c>
      <c r="CT16" s="57" t="s">
        <v>211</v>
      </c>
      <c r="CU16" s="96">
        <f t="shared" si="35"/>
        <v>8.8463292500000001</v>
      </c>
      <c r="CV16" s="96">
        <f t="shared" si="36"/>
        <v>7.3347040000000003</v>
      </c>
      <c r="CW16" s="96">
        <f t="shared" si="37"/>
        <v>7.026599</v>
      </c>
      <c r="CX16" s="96">
        <f t="shared" si="38"/>
        <v>5.1603202499999998</v>
      </c>
      <c r="CY16" s="96">
        <f t="shared" si="39"/>
        <v>4.7343400000000004</v>
      </c>
      <c r="CZ16" s="58" t="s">
        <v>211</v>
      </c>
      <c r="DA16" s="122">
        <f t="shared" ref="DA16:DE16" si="181">CU16/$CP16</f>
        <v>0.26724219327105497</v>
      </c>
      <c r="DB16" s="122">
        <f t="shared" si="181"/>
        <v>0.221576919483749</v>
      </c>
      <c r="DC16" s="122">
        <f t="shared" si="181"/>
        <v>0.212269255973737</v>
      </c>
      <c r="DD16" s="122">
        <f t="shared" si="181"/>
        <v>0.155890116976037</v>
      </c>
      <c r="DE16" s="122">
        <f t="shared" si="181"/>
        <v>0.14302151429542201</v>
      </c>
      <c r="DF16" s="58" t="s">
        <v>211</v>
      </c>
      <c r="DG16" s="122">
        <f t="shared" si="41"/>
        <v>0.81818181818181801</v>
      </c>
      <c r="DH16" s="122">
        <f t="shared" si="42"/>
        <v>0.18181818181818199</v>
      </c>
      <c r="DI16" s="46">
        <f>'RANKING-QUINTOS'!L11</f>
        <v>0</v>
      </c>
      <c r="DJ16" s="46">
        <f t="shared" si="85"/>
        <v>16</v>
      </c>
      <c r="DK16" s="124" t="str">
        <f t="shared" si="86"/>
        <v>Adriana2</v>
      </c>
      <c r="DL16" s="46" t="str">
        <f t="shared" si="87"/>
        <v>HUAMANI  CONDORI  CAMILA LUCIANA</v>
      </c>
      <c r="DM16" s="46">
        <v>4</v>
      </c>
      <c r="DN16" s="46" t="s">
        <v>199</v>
      </c>
      <c r="DO16" s="46" t="s">
        <v>248</v>
      </c>
      <c r="DP16" s="46" t="s">
        <v>249</v>
      </c>
      <c r="DQ16" s="46">
        <f t="shared" si="88"/>
        <v>3</v>
      </c>
      <c r="DR16" s="46" t="str">
        <f t="shared" si="89"/>
        <v>TERCIO SUPERIOR</v>
      </c>
      <c r="DS16" s="46">
        <v>33</v>
      </c>
      <c r="DT16" s="46">
        <f t="shared" si="90"/>
        <v>27</v>
      </c>
      <c r="DU16" s="46">
        <f t="shared" si="91"/>
        <v>6</v>
      </c>
      <c r="DV16" s="46">
        <f>'RESULTADOS CUARTO'!HX16</f>
        <v>31.424025100000001</v>
      </c>
      <c r="DW16" s="46">
        <f t="shared" si="92"/>
        <v>16</v>
      </c>
      <c r="DX16" s="125">
        <f t="shared" si="93"/>
        <v>0.81818181818181801</v>
      </c>
      <c r="DY16" s="125"/>
      <c r="EC16" s="126">
        <f t="shared" si="94"/>
        <v>1</v>
      </c>
      <c r="ED16" s="126">
        <v>1.6782674</v>
      </c>
      <c r="EE16" s="126">
        <f t="shared" si="95"/>
        <v>0</v>
      </c>
      <c r="EF16" s="126">
        <f t="shared" si="96"/>
        <v>1</v>
      </c>
      <c r="EG16" s="126">
        <f t="shared" si="97"/>
        <v>0</v>
      </c>
      <c r="EH16" s="127">
        <f t="shared" si="98"/>
        <v>1</v>
      </c>
      <c r="EI16" s="127">
        <v>1.6587874499999999</v>
      </c>
      <c r="EJ16" s="127">
        <f t="shared" si="99"/>
        <v>1</v>
      </c>
      <c r="EK16" s="127">
        <f t="shared" si="100"/>
        <v>0</v>
      </c>
      <c r="EL16" s="127">
        <f t="shared" si="101"/>
        <v>1.6587874499999999</v>
      </c>
      <c r="EM16" s="123">
        <f t="shared" si="102"/>
        <v>1</v>
      </c>
      <c r="EN16" s="123">
        <v>1.6495770000000001</v>
      </c>
      <c r="EO16" s="123">
        <f t="shared" si="103"/>
        <v>1</v>
      </c>
      <c r="EP16" s="123">
        <f t="shared" si="104"/>
        <v>0</v>
      </c>
      <c r="EQ16" s="123">
        <f t="shared" si="105"/>
        <v>1.6495770000000001</v>
      </c>
      <c r="ER16" s="128">
        <f t="shared" si="106"/>
        <v>1</v>
      </c>
      <c r="ES16" s="128">
        <v>1.6583374</v>
      </c>
      <c r="ET16" s="128">
        <f t="shared" si="107"/>
        <v>1</v>
      </c>
      <c r="EU16" s="128">
        <f t="shared" si="108"/>
        <v>0</v>
      </c>
      <c r="EV16" s="128">
        <f t="shared" si="109"/>
        <v>1.6583374</v>
      </c>
      <c r="EW16" s="64">
        <f t="shared" si="110"/>
        <v>4.9667018499999998</v>
      </c>
      <c r="EX16" s="129">
        <f t="shared" si="111"/>
        <v>2</v>
      </c>
      <c r="EY16" s="129">
        <v>1.52482685</v>
      </c>
      <c r="EZ16" s="129">
        <f t="shared" si="112"/>
        <v>0</v>
      </c>
      <c r="FA16" s="129">
        <f t="shared" si="113"/>
        <v>2</v>
      </c>
      <c r="FB16" s="129">
        <f t="shared" si="114"/>
        <v>0</v>
      </c>
      <c r="FC16" s="128">
        <f t="shared" si="115"/>
        <v>2</v>
      </c>
      <c r="FD16" s="128">
        <v>1.4254114250000001</v>
      </c>
      <c r="FE16" s="128">
        <f t="shared" si="116"/>
        <v>2</v>
      </c>
      <c r="FF16" s="128">
        <f t="shared" si="117"/>
        <v>0</v>
      </c>
      <c r="FG16" s="128">
        <f t="shared" si="118"/>
        <v>2.8508228500000001</v>
      </c>
      <c r="FH16" s="123">
        <f t="shared" si="119"/>
        <v>2</v>
      </c>
      <c r="FI16" s="123">
        <v>1.1547487000000001</v>
      </c>
      <c r="FJ16" s="123">
        <f t="shared" si="120"/>
        <v>2</v>
      </c>
      <c r="FK16" s="123">
        <f t="shared" si="121"/>
        <v>0</v>
      </c>
      <c r="FL16" s="123">
        <f t="shared" si="122"/>
        <v>2.3094974000000001</v>
      </c>
      <c r="FM16" s="82">
        <f t="shared" si="123"/>
        <v>5.1603202499999998</v>
      </c>
      <c r="FN16" s="128">
        <f t="shared" si="124"/>
        <v>3</v>
      </c>
      <c r="FO16" s="128">
        <v>1.021414</v>
      </c>
      <c r="FP16" s="128">
        <f t="shared" si="125"/>
        <v>2</v>
      </c>
      <c r="FQ16" s="128">
        <f t="shared" si="126"/>
        <v>1</v>
      </c>
      <c r="FR16" s="128">
        <f t="shared" si="127"/>
        <v>2.0428280000000001</v>
      </c>
      <c r="FS16" s="127">
        <f t="shared" si="128"/>
        <v>2</v>
      </c>
      <c r="FT16" s="127">
        <v>0.97144799999999998</v>
      </c>
      <c r="FU16" s="127">
        <f t="shared" si="129"/>
        <v>2</v>
      </c>
      <c r="FV16" s="127">
        <f t="shared" si="130"/>
        <v>0</v>
      </c>
      <c r="FW16" s="127">
        <f t="shared" si="131"/>
        <v>1.942896</v>
      </c>
      <c r="FX16" s="129">
        <f t="shared" si="177"/>
        <v>3</v>
      </c>
      <c r="FY16" s="129">
        <v>1.2698590000000001</v>
      </c>
      <c r="FZ16" s="129">
        <f t="shared" si="133"/>
        <v>3</v>
      </c>
      <c r="GA16" s="129">
        <f t="shared" si="134"/>
        <v>0</v>
      </c>
      <c r="GB16" s="129">
        <f t="shared" si="135"/>
        <v>3.809577</v>
      </c>
      <c r="GC16" s="130">
        <f t="shared" si="136"/>
        <v>2</v>
      </c>
      <c r="GD16" s="130">
        <v>1.2101409999999999</v>
      </c>
      <c r="GE16" s="130">
        <f t="shared" si="137"/>
        <v>2</v>
      </c>
      <c r="GF16" s="130">
        <f t="shared" si="138"/>
        <v>0</v>
      </c>
      <c r="GG16" s="130">
        <f t="shared" si="139"/>
        <v>2.4202819999999998</v>
      </c>
      <c r="GH16" s="131">
        <f t="shared" si="140"/>
        <v>1</v>
      </c>
      <c r="GI16" s="131">
        <v>0.80188999999999999</v>
      </c>
      <c r="GJ16" s="131">
        <f t="shared" si="141"/>
        <v>0</v>
      </c>
      <c r="GK16" s="131">
        <f t="shared" si="142"/>
        <v>1</v>
      </c>
      <c r="GL16" s="131">
        <f t="shared" si="143"/>
        <v>0</v>
      </c>
      <c r="GM16" s="129">
        <f t="shared" si="144"/>
        <v>1</v>
      </c>
      <c r="GN16" s="129">
        <v>0.79674</v>
      </c>
      <c r="GO16" s="129">
        <f t="shared" si="145"/>
        <v>1</v>
      </c>
      <c r="GP16" s="129">
        <f t="shared" si="146"/>
        <v>0</v>
      </c>
      <c r="GQ16" s="129">
        <f t="shared" si="147"/>
        <v>0.79674</v>
      </c>
      <c r="GR16" s="108">
        <f t="shared" si="148"/>
        <v>2</v>
      </c>
      <c r="GS16" s="108">
        <v>1.1258699999999999</v>
      </c>
      <c r="GT16" s="108">
        <f t="shared" si="149"/>
        <v>2</v>
      </c>
      <c r="GU16" s="108">
        <f t="shared" si="150"/>
        <v>0</v>
      </c>
      <c r="GV16" s="108">
        <f t="shared" si="151"/>
        <v>2.2517399999999999</v>
      </c>
      <c r="GW16" s="130">
        <f t="shared" si="152"/>
        <v>2</v>
      </c>
      <c r="GX16" s="130">
        <v>1.2413000000000001</v>
      </c>
      <c r="GY16" s="130">
        <f t="shared" si="153"/>
        <v>2</v>
      </c>
      <c r="GZ16" s="130">
        <f t="shared" si="154"/>
        <v>0</v>
      </c>
      <c r="HA16" s="130">
        <f t="shared" si="155"/>
        <v>2.4826000000000001</v>
      </c>
      <c r="HB16" s="82">
        <f t="shared" si="156"/>
        <v>15.746663</v>
      </c>
      <c r="HC16" s="132">
        <f t="shared" si="157"/>
        <v>1</v>
      </c>
      <c r="HD16" s="132">
        <v>1.12415</v>
      </c>
      <c r="HE16" s="132">
        <f t="shared" si="158"/>
        <v>0</v>
      </c>
      <c r="HF16" s="132">
        <f t="shared" si="159"/>
        <v>1</v>
      </c>
      <c r="HG16" s="132">
        <f t="shared" si="160"/>
        <v>0</v>
      </c>
      <c r="HH16" s="126">
        <f t="shared" si="161"/>
        <v>2</v>
      </c>
      <c r="HI16" s="126">
        <v>1.1006800000000001</v>
      </c>
      <c r="HJ16" s="126">
        <f t="shared" si="162"/>
        <v>2</v>
      </c>
      <c r="HK16" s="126">
        <f t="shared" si="163"/>
        <v>0</v>
      </c>
      <c r="HL16" s="126">
        <f t="shared" si="164"/>
        <v>2.2013600000000002</v>
      </c>
      <c r="HM16" s="128">
        <f t="shared" si="165"/>
        <v>2</v>
      </c>
      <c r="HN16" s="128">
        <v>1.1006800000000001</v>
      </c>
      <c r="HO16" s="128">
        <f t="shared" si="166"/>
        <v>1</v>
      </c>
      <c r="HP16" s="128">
        <f t="shared" si="167"/>
        <v>1</v>
      </c>
      <c r="HQ16" s="128">
        <f t="shared" si="168"/>
        <v>1.1006800000000001</v>
      </c>
      <c r="HR16" s="123">
        <f t="shared" si="169"/>
        <v>2</v>
      </c>
      <c r="HS16" s="123">
        <v>1.12415</v>
      </c>
      <c r="HT16" s="123">
        <f t="shared" si="170"/>
        <v>2</v>
      </c>
      <c r="HU16" s="123">
        <f t="shared" si="171"/>
        <v>0</v>
      </c>
      <c r="HV16" s="123">
        <f t="shared" si="172"/>
        <v>2.2483</v>
      </c>
      <c r="HW16" s="82">
        <f t="shared" si="173"/>
        <v>5.5503400000000003</v>
      </c>
      <c r="HX16" s="133">
        <f t="shared" si="174"/>
        <v>31.424025100000001</v>
      </c>
      <c r="IK16" s="46" t="s">
        <v>25</v>
      </c>
      <c r="IL16" s="46" t="s">
        <v>156</v>
      </c>
      <c r="IM16" s="46" t="s">
        <v>322</v>
      </c>
    </row>
    <row r="17" spans="1:247">
      <c r="A17" s="76">
        <v>9</v>
      </c>
      <c r="B17" s="77" t="s">
        <v>157</v>
      </c>
      <c r="C17" s="58" t="s">
        <v>250</v>
      </c>
      <c r="D17" s="78">
        <f>'DATOS -CUARTO'!AK17</f>
        <v>0</v>
      </c>
      <c r="E17" s="78">
        <f>'DATOS -CUARTO'!AL17</f>
        <v>0</v>
      </c>
      <c r="F17" s="78">
        <f>'DATOS -CUARTO'!AM17</f>
        <v>1</v>
      </c>
      <c r="G17" s="78">
        <f>'DATOS -CUARTO'!AN17</f>
        <v>0</v>
      </c>
      <c r="H17" s="78">
        <f>'DATOS -CUARTO'!AO17</f>
        <v>0</v>
      </c>
      <c r="I17" s="78">
        <f>'DATOS -CUARTO'!AP17</f>
        <v>1</v>
      </c>
      <c r="J17" s="78">
        <f>'DATOS -CUARTO'!AQ17</f>
        <v>0</v>
      </c>
      <c r="K17" s="88">
        <f>'DATOS -CUARTO'!AR17</f>
        <v>0</v>
      </c>
      <c r="L17" s="88">
        <f>'DATOS -CUARTO'!AS17</f>
        <v>0</v>
      </c>
      <c r="M17" s="88">
        <f>'DATOS -CUARTO'!AT17</f>
        <v>1</v>
      </c>
      <c r="N17" s="88">
        <f>'DATOS -CUARTO'!AU17</f>
        <v>1</v>
      </c>
      <c r="O17" s="88">
        <f>'DATOS -CUARTO'!AV17</f>
        <v>1</v>
      </c>
      <c r="P17" s="88">
        <f>'DATOS -CUARTO'!AW17</f>
        <v>1</v>
      </c>
      <c r="Q17" s="88">
        <f>'DATOS -CUARTO'!AX17</f>
        <v>0</v>
      </c>
      <c r="R17" s="88">
        <f>'DATOS -CUARTO'!AY17</f>
        <v>0</v>
      </c>
      <c r="S17" s="88">
        <f>'DATOS -CUARTO'!AZ17</f>
        <v>0</v>
      </c>
      <c r="T17" s="91">
        <f>'DATOS -CUARTO'!BA17</f>
        <v>1</v>
      </c>
      <c r="U17" s="91">
        <f>'DATOS -CUARTO'!BB17</f>
        <v>0</v>
      </c>
      <c r="V17" s="91">
        <f>'DATOS -CUARTO'!BC17</f>
        <v>1</v>
      </c>
      <c r="W17" s="91">
        <f>'DATOS -CUARTO'!BD17</f>
        <v>1</v>
      </c>
      <c r="X17" s="91">
        <f>'DATOS -CUARTO'!BE17</f>
        <v>0</v>
      </c>
      <c r="Y17" s="91">
        <f>'DATOS -CUARTO'!BF17</f>
        <v>1</v>
      </c>
      <c r="Z17" s="91">
        <f>'DATOS -CUARTO'!BG17</f>
        <v>0</v>
      </c>
      <c r="AA17" s="94">
        <f>'DATOS -CUARTO'!BH17</f>
        <v>0</v>
      </c>
      <c r="AB17" s="94">
        <f>'DATOS -CUARTO'!BI17</f>
        <v>0</v>
      </c>
      <c r="AC17" s="94">
        <f>'DATOS -CUARTO'!BJ17</f>
        <v>0</v>
      </c>
      <c r="AD17" s="94">
        <f>'DATOS -CUARTO'!BK17</f>
        <v>0</v>
      </c>
      <c r="AE17" s="94">
        <f>'DATOS -CUARTO'!BL17</f>
        <v>0</v>
      </c>
      <c r="AF17" s="94">
        <f>'DATOS -CUARTO'!BM17</f>
        <v>0</v>
      </c>
      <c r="AG17" s="102">
        <f>'DATOS -CUARTO'!BN17</f>
        <v>0</v>
      </c>
      <c r="AH17" s="102">
        <f>'DATOS -CUARTO'!BO17</f>
        <v>1</v>
      </c>
      <c r="AI17" s="102">
        <f>'DATOS -CUARTO'!BP17</f>
        <v>1</v>
      </c>
      <c r="AJ17" s="102">
        <f>'DATOS -CUARTO'!BQ17</f>
        <v>0</v>
      </c>
      <c r="AK17" s="103">
        <f t="shared" si="43"/>
        <v>0</v>
      </c>
      <c r="AL17" s="103">
        <f t="shared" si="44"/>
        <v>0</v>
      </c>
      <c r="AM17" s="103">
        <f t="shared" si="45"/>
        <v>1</v>
      </c>
      <c r="AN17" s="103">
        <f t="shared" si="46"/>
        <v>1.1006800000000001</v>
      </c>
      <c r="AO17" s="103">
        <f t="shared" si="47"/>
        <v>0</v>
      </c>
      <c r="AP17" s="103">
        <f t="shared" si="48"/>
        <v>0</v>
      </c>
      <c r="AQ17" s="103">
        <f t="shared" si="49"/>
        <v>0</v>
      </c>
      <c r="AR17" s="103">
        <f t="shared" si="50"/>
        <v>0</v>
      </c>
      <c r="AS17" s="103">
        <f t="shared" si="51"/>
        <v>1</v>
      </c>
      <c r="AT17" s="103">
        <f t="shared" si="52"/>
        <v>1.6587874499999999</v>
      </c>
      <c r="AU17" s="103">
        <f t="shared" si="53"/>
        <v>0</v>
      </c>
      <c r="AV17" s="103">
        <f t="shared" si="54"/>
        <v>0</v>
      </c>
      <c r="AW17" s="104">
        <f t="shared" si="55"/>
        <v>0</v>
      </c>
      <c r="AX17" s="104">
        <f t="shared" si="56"/>
        <v>0</v>
      </c>
      <c r="AY17" s="104">
        <f t="shared" si="57"/>
        <v>2</v>
      </c>
      <c r="AZ17" s="104">
        <f t="shared" si="58"/>
        <v>2.2013600000000002</v>
      </c>
      <c r="BA17" s="104">
        <f t="shared" si="59"/>
        <v>2</v>
      </c>
      <c r="BB17" s="104">
        <f t="shared" si="60"/>
        <v>1.942896</v>
      </c>
      <c r="BC17" s="104">
        <f t="shared" si="61"/>
        <v>0</v>
      </c>
      <c r="BD17" s="104">
        <f t="shared" si="62"/>
        <v>0</v>
      </c>
      <c r="BE17" s="105">
        <f t="shared" si="63"/>
        <v>2</v>
      </c>
      <c r="BF17" s="105">
        <f t="shared" si="64"/>
        <v>2.5397180000000001</v>
      </c>
      <c r="BG17" s="105">
        <f t="shared" si="65"/>
        <v>1</v>
      </c>
      <c r="BH17" s="105">
        <f t="shared" si="66"/>
        <v>1.2101409999999999</v>
      </c>
      <c r="BI17" s="105">
        <f t="shared" si="67"/>
        <v>1</v>
      </c>
      <c r="BJ17" s="105">
        <f t="shared" si="68"/>
        <v>0.79674</v>
      </c>
      <c r="BK17" s="105">
        <f t="shared" si="69"/>
        <v>0</v>
      </c>
      <c r="BL17" s="105">
        <f t="shared" si="70"/>
        <v>0</v>
      </c>
      <c r="BM17" s="106">
        <f t="shared" si="71"/>
        <v>0</v>
      </c>
      <c r="BN17" s="106">
        <f t="shared" si="72"/>
        <v>0</v>
      </c>
      <c r="BO17" s="106">
        <f t="shared" si="73"/>
        <v>0</v>
      </c>
      <c r="BP17" s="106">
        <f t="shared" si="74"/>
        <v>0</v>
      </c>
      <c r="BQ17" s="106">
        <f t="shared" si="75"/>
        <v>0</v>
      </c>
      <c r="BR17" s="106">
        <f t="shared" si="76"/>
        <v>0</v>
      </c>
      <c r="BS17" s="106">
        <f t="shared" si="77"/>
        <v>1</v>
      </c>
      <c r="BT17" s="106">
        <f t="shared" si="78"/>
        <v>1.1258699999999999</v>
      </c>
      <c r="BU17" s="107">
        <f t="shared" si="79"/>
        <v>1</v>
      </c>
      <c r="BV17" s="107">
        <f t="shared" si="80"/>
        <v>1.2413000000000001</v>
      </c>
      <c r="BW17" s="108">
        <f t="shared" si="15"/>
        <v>0</v>
      </c>
      <c r="BX17" s="109">
        <f t="shared" si="16"/>
        <v>1.1006800000000001</v>
      </c>
      <c r="BY17" s="108">
        <f t="shared" si="17"/>
        <v>0</v>
      </c>
      <c r="BZ17" s="110">
        <f t="shared" si="18"/>
        <v>0</v>
      </c>
      <c r="CA17" s="109">
        <f t="shared" si="19"/>
        <v>1.6587874499999999</v>
      </c>
      <c r="CB17" s="110">
        <f t="shared" si="20"/>
        <v>0</v>
      </c>
      <c r="CC17" s="111">
        <f t="shared" si="21"/>
        <v>0</v>
      </c>
      <c r="CD17" s="112">
        <f t="shared" si="22"/>
        <v>2.2013600000000002</v>
      </c>
      <c r="CE17" s="113">
        <f t="shared" si="23"/>
        <v>1.942896</v>
      </c>
      <c r="CF17" s="114">
        <f t="shared" si="24"/>
        <v>0</v>
      </c>
      <c r="CG17" s="84">
        <f t="shared" si="81"/>
        <v>2.5397180000000001</v>
      </c>
      <c r="CH17" s="113">
        <f t="shared" si="25"/>
        <v>1.2101409999999999</v>
      </c>
      <c r="CI17" s="114">
        <f t="shared" si="26"/>
        <v>0.79674</v>
      </c>
      <c r="CJ17" s="109">
        <f t="shared" si="27"/>
        <v>0</v>
      </c>
      <c r="CK17" s="115">
        <f t="shared" si="28"/>
        <v>0</v>
      </c>
      <c r="CL17" s="116">
        <f t="shared" si="29"/>
        <v>0</v>
      </c>
      <c r="CM17" s="117">
        <f t="shared" si="30"/>
        <v>0</v>
      </c>
      <c r="CN17" s="111">
        <f t="shared" si="31"/>
        <v>1.1258699999999999</v>
      </c>
      <c r="CO17" s="118">
        <f t="shared" si="32"/>
        <v>1.2413000000000001</v>
      </c>
      <c r="CP17" s="119">
        <f t="shared" si="82"/>
        <v>13.81749245</v>
      </c>
      <c r="CQ17" s="119">
        <f t="shared" si="83"/>
        <v>41</v>
      </c>
      <c r="CR17" s="118">
        <f t="shared" si="33"/>
        <v>12</v>
      </c>
      <c r="CS17" s="118">
        <f t="shared" si="34"/>
        <v>21</v>
      </c>
      <c r="CT17" s="57" t="s">
        <v>212</v>
      </c>
      <c r="CU17" s="96">
        <f t="shared" si="35"/>
        <v>2.7594674499999998</v>
      </c>
      <c r="CV17" s="96">
        <f t="shared" si="36"/>
        <v>4.1442560000000004</v>
      </c>
      <c r="CW17" s="96">
        <f t="shared" si="37"/>
        <v>4.5465989999999996</v>
      </c>
      <c r="CX17" s="96">
        <f t="shared" si="38"/>
        <v>0</v>
      </c>
      <c r="CY17" s="96">
        <f t="shared" si="39"/>
        <v>2.3671700000000002</v>
      </c>
      <c r="CZ17" s="58" t="s">
        <v>212</v>
      </c>
      <c r="DA17" s="122">
        <f t="shared" ref="DA17:DE17" si="182">CU17/$CP17</f>
        <v>0.199708265445805</v>
      </c>
      <c r="DB17" s="122">
        <f t="shared" si="182"/>
        <v>0.29992822612325698</v>
      </c>
      <c r="DC17" s="122">
        <f t="shared" si="182"/>
        <v>0.32904660642676897</v>
      </c>
      <c r="DD17" s="122">
        <f t="shared" si="182"/>
        <v>0</v>
      </c>
      <c r="DE17" s="122">
        <f t="shared" si="182"/>
        <v>0.17131690200416899</v>
      </c>
      <c r="DF17" s="58" t="s">
        <v>212</v>
      </c>
      <c r="DG17" s="122">
        <f t="shared" si="41"/>
        <v>0.36363636363636398</v>
      </c>
      <c r="DH17" s="122">
        <f t="shared" si="42"/>
        <v>0.63636363636363602</v>
      </c>
      <c r="DI17" s="46">
        <f>'RANKING-QUINTOS'!L12</f>
        <v>0</v>
      </c>
      <c r="DJ17" s="46">
        <f t="shared" si="85"/>
        <v>7</v>
      </c>
      <c r="DK17" s="124" t="str">
        <f t="shared" si="86"/>
        <v>Yeni2126</v>
      </c>
      <c r="DL17" s="46" t="str">
        <f t="shared" si="87"/>
        <v>MACHACA  MAMANI  YENIFER VALERIA</v>
      </c>
      <c r="DM17" s="46">
        <v>4</v>
      </c>
      <c r="DN17" s="46" t="s">
        <v>199</v>
      </c>
      <c r="DO17" s="46" t="s">
        <v>248</v>
      </c>
      <c r="DP17" s="46" t="s">
        <v>249</v>
      </c>
      <c r="DQ17" s="46">
        <f t="shared" si="88"/>
        <v>41</v>
      </c>
      <c r="DR17" s="46" t="str">
        <f t="shared" si="89"/>
        <v/>
      </c>
      <c r="DS17" s="46">
        <v>33</v>
      </c>
      <c r="DT17" s="46">
        <f t="shared" si="90"/>
        <v>12</v>
      </c>
      <c r="DU17" s="46">
        <f t="shared" si="91"/>
        <v>21</v>
      </c>
      <c r="DV17" s="46">
        <f>'RESULTADOS CUARTO'!HX17</f>
        <v>13.81749245</v>
      </c>
      <c r="DW17" s="46">
        <f t="shared" si="92"/>
        <v>7</v>
      </c>
      <c r="DX17" s="125">
        <f t="shared" si="93"/>
        <v>0.36363636363636398</v>
      </c>
      <c r="DY17" s="125"/>
      <c r="EC17" s="126">
        <f t="shared" si="94"/>
        <v>1</v>
      </c>
      <c r="ED17" s="126">
        <v>1.6782674</v>
      </c>
      <c r="EE17" s="126">
        <f t="shared" si="95"/>
        <v>0</v>
      </c>
      <c r="EF17" s="126">
        <f t="shared" si="96"/>
        <v>1</v>
      </c>
      <c r="EG17" s="126">
        <f t="shared" si="97"/>
        <v>0</v>
      </c>
      <c r="EH17" s="127">
        <f t="shared" si="98"/>
        <v>1</v>
      </c>
      <c r="EI17" s="127">
        <v>1.6587874499999999</v>
      </c>
      <c r="EJ17" s="127">
        <f t="shared" si="99"/>
        <v>1</v>
      </c>
      <c r="EK17" s="127">
        <f t="shared" si="100"/>
        <v>0</v>
      </c>
      <c r="EL17" s="127">
        <f t="shared" si="101"/>
        <v>1.6587874499999999</v>
      </c>
      <c r="EM17" s="123">
        <f t="shared" si="102"/>
        <v>1</v>
      </c>
      <c r="EN17" s="123">
        <v>1.6495770000000001</v>
      </c>
      <c r="EO17" s="123">
        <f t="shared" si="103"/>
        <v>0</v>
      </c>
      <c r="EP17" s="123">
        <f t="shared" si="104"/>
        <v>1</v>
      </c>
      <c r="EQ17" s="123">
        <f t="shared" si="105"/>
        <v>0</v>
      </c>
      <c r="ER17" s="128">
        <f t="shared" si="106"/>
        <v>1</v>
      </c>
      <c r="ES17" s="128">
        <v>1.6583374</v>
      </c>
      <c r="ET17" s="128">
        <f t="shared" si="107"/>
        <v>0</v>
      </c>
      <c r="EU17" s="128">
        <f t="shared" si="108"/>
        <v>1</v>
      </c>
      <c r="EV17" s="128">
        <f t="shared" si="109"/>
        <v>0</v>
      </c>
      <c r="EW17" s="64">
        <f t="shared" si="110"/>
        <v>1.6587874499999999</v>
      </c>
      <c r="EX17" s="129">
        <f t="shared" si="111"/>
        <v>2</v>
      </c>
      <c r="EY17" s="129">
        <v>1.52482685</v>
      </c>
      <c r="EZ17" s="129">
        <f t="shared" si="112"/>
        <v>0</v>
      </c>
      <c r="FA17" s="129">
        <f t="shared" si="113"/>
        <v>2</v>
      </c>
      <c r="FB17" s="129">
        <f t="shared" si="114"/>
        <v>0</v>
      </c>
      <c r="FC17" s="128">
        <f t="shared" si="115"/>
        <v>2</v>
      </c>
      <c r="FD17" s="128">
        <v>1.4254114250000001</v>
      </c>
      <c r="FE17" s="128">
        <f t="shared" si="116"/>
        <v>0</v>
      </c>
      <c r="FF17" s="128">
        <f t="shared" si="117"/>
        <v>2</v>
      </c>
      <c r="FG17" s="128">
        <f t="shared" si="118"/>
        <v>0</v>
      </c>
      <c r="FH17" s="123">
        <f t="shared" si="119"/>
        <v>2</v>
      </c>
      <c r="FI17" s="123">
        <v>1.1547487000000001</v>
      </c>
      <c r="FJ17" s="123">
        <f t="shared" si="120"/>
        <v>0</v>
      </c>
      <c r="FK17" s="123">
        <f t="shared" si="121"/>
        <v>2</v>
      </c>
      <c r="FL17" s="123">
        <f t="shared" si="122"/>
        <v>0</v>
      </c>
      <c r="FM17" s="82">
        <f t="shared" si="123"/>
        <v>0</v>
      </c>
      <c r="FN17" s="128">
        <f t="shared" si="124"/>
        <v>3</v>
      </c>
      <c r="FO17" s="128">
        <v>1.021414</v>
      </c>
      <c r="FP17" s="128">
        <f t="shared" si="125"/>
        <v>0</v>
      </c>
      <c r="FQ17" s="128">
        <f t="shared" si="126"/>
        <v>3</v>
      </c>
      <c r="FR17" s="128">
        <f t="shared" si="127"/>
        <v>0</v>
      </c>
      <c r="FS17" s="127">
        <f t="shared" si="128"/>
        <v>2</v>
      </c>
      <c r="FT17" s="127">
        <v>0.97144799999999998</v>
      </c>
      <c r="FU17" s="127">
        <f t="shared" si="129"/>
        <v>2</v>
      </c>
      <c r="FV17" s="127">
        <f t="shared" si="130"/>
        <v>0</v>
      </c>
      <c r="FW17" s="127">
        <f t="shared" si="131"/>
        <v>1.942896</v>
      </c>
      <c r="FX17" s="129">
        <f t="shared" si="177"/>
        <v>3</v>
      </c>
      <c r="FY17" s="129">
        <v>1.2698590000000001</v>
      </c>
      <c r="FZ17" s="129">
        <f t="shared" si="133"/>
        <v>2</v>
      </c>
      <c r="GA17" s="129">
        <f t="shared" si="134"/>
        <v>1</v>
      </c>
      <c r="GB17" s="129">
        <f t="shared" si="135"/>
        <v>2.5397180000000001</v>
      </c>
      <c r="GC17" s="130">
        <f t="shared" si="136"/>
        <v>2</v>
      </c>
      <c r="GD17" s="130">
        <v>1.2101409999999999</v>
      </c>
      <c r="GE17" s="130">
        <f t="shared" si="137"/>
        <v>1</v>
      </c>
      <c r="GF17" s="130">
        <f t="shared" si="138"/>
        <v>1</v>
      </c>
      <c r="GG17" s="130">
        <f t="shared" si="139"/>
        <v>1.2101409999999999</v>
      </c>
      <c r="GH17" s="131">
        <f t="shared" si="140"/>
        <v>1</v>
      </c>
      <c r="GI17" s="131">
        <v>0.80188999999999999</v>
      </c>
      <c r="GJ17" s="131">
        <f t="shared" si="141"/>
        <v>0</v>
      </c>
      <c r="GK17" s="131">
        <f t="shared" si="142"/>
        <v>1</v>
      </c>
      <c r="GL17" s="131">
        <f t="shared" si="143"/>
        <v>0</v>
      </c>
      <c r="GM17" s="129">
        <f t="shared" si="144"/>
        <v>1</v>
      </c>
      <c r="GN17" s="129">
        <v>0.79674</v>
      </c>
      <c r="GO17" s="129">
        <f t="shared" si="145"/>
        <v>1</v>
      </c>
      <c r="GP17" s="129">
        <f t="shared" si="146"/>
        <v>0</v>
      </c>
      <c r="GQ17" s="129">
        <f t="shared" si="147"/>
        <v>0.79674</v>
      </c>
      <c r="GR17" s="108">
        <f t="shared" si="148"/>
        <v>2</v>
      </c>
      <c r="GS17" s="108">
        <v>1.1258699999999999</v>
      </c>
      <c r="GT17" s="108">
        <f t="shared" si="149"/>
        <v>1</v>
      </c>
      <c r="GU17" s="108">
        <f t="shared" si="150"/>
        <v>1</v>
      </c>
      <c r="GV17" s="108">
        <f t="shared" si="151"/>
        <v>1.1258699999999999</v>
      </c>
      <c r="GW17" s="130">
        <f t="shared" si="152"/>
        <v>2</v>
      </c>
      <c r="GX17" s="130">
        <v>1.2413000000000001</v>
      </c>
      <c r="GY17" s="130">
        <f t="shared" si="153"/>
        <v>1</v>
      </c>
      <c r="GZ17" s="130">
        <f t="shared" si="154"/>
        <v>1</v>
      </c>
      <c r="HA17" s="130">
        <f t="shared" si="155"/>
        <v>1.2413000000000001</v>
      </c>
      <c r="HB17" s="82">
        <f t="shared" si="156"/>
        <v>8.8566649999999996</v>
      </c>
      <c r="HC17" s="132">
        <f t="shared" si="157"/>
        <v>1</v>
      </c>
      <c r="HD17" s="132">
        <v>1.12415</v>
      </c>
      <c r="HE17" s="132">
        <f t="shared" si="158"/>
        <v>0</v>
      </c>
      <c r="HF17" s="132">
        <f t="shared" si="159"/>
        <v>1</v>
      </c>
      <c r="HG17" s="132">
        <f t="shared" si="160"/>
        <v>0</v>
      </c>
      <c r="HH17" s="126">
        <f t="shared" si="161"/>
        <v>2</v>
      </c>
      <c r="HI17" s="126">
        <v>1.1006800000000001</v>
      </c>
      <c r="HJ17" s="126">
        <f t="shared" si="162"/>
        <v>1</v>
      </c>
      <c r="HK17" s="126">
        <f t="shared" si="163"/>
        <v>1</v>
      </c>
      <c r="HL17" s="126">
        <f t="shared" si="164"/>
        <v>1.1006800000000001</v>
      </c>
      <c r="HM17" s="128">
        <f t="shared" si="165"/>
        <v>2</v>
      </c>
      <c r="HN17" s="128">
        <v>1.1006800000000001</v>
      </c>
      <c r="HO17" s="128">
        <f t="shared" si="166"/>
        <v>2</v>
      </c>
      <c r="HP17" s="128">
        <f t="shared" si="167"/>
        <v>0</v>
      </c>
      <c r="HQ17" s="128">
        <f t="shared" si="168"/>
        <v>2.2013600000000002</v>
      </c>
      <c r="HR17" s="123">
        <f t="shared" si="169"/>
        <v>2</v>
      </c>
      <c r="HS17" s="123">
        <v>1.12415</v>
      </c>
      <c r="HT17" s="123">
        <f t="shared" si="170"/>
        <v>0</v>
      </c>
      <c r="HU17" s="123">
        <f t="shared" si="171"/>
        <v>2</v>
      </c>
      <c r="HV17" s="123">
        <f t="shared" si="172"/>
        <v>0</v>
      </c>
      <c r="HW17" s="82">
        <f t="shared" si="173"/>
        <v>3.3020399999999999</v>
      </c>
      <c r="HX17" s="133">
        <f t="shared" si="174"/>
        <v>13.81749245</v>
      </c>
      <c r="IK17" s="46" t="s">
        <v>25</v>
      </c>
      <c r="IL17" s="46" t="s">
        <v>157</v>
      </c>
      <c r="IM17" s="46" t="s">
        <v>323</v>
      </c>
    </row>
    <row r="18" spans="1:247">
      <c r="A18" s="76">
        <v>10</v>
      </c>
      <c r="B18" s="77" t="s">
        <v>158</v>
      </c>
      <c r="C18" s="58" t="s">
        <v>250</v>
      </c>
      <c r="D18" s="78">
        <f>'DATOS -CUARTO'!AK18</f>
        <v>0</v>
      </c>
      <c r="E18" s="78">
        <f>'DATOS -CUARTO'!AL18</f>
        <v>1</v>
      </c>
      <c r="F18" s="78">
        <f>'DATOS -CUARTO'!AM18</f>
        <v>0</v>
      </c>
      <c r="G18" s="78">
        <f>'DATOS -CUARTO'!AN18</f>
        <v>1</v>
      </c>
      <c r="H18" s="78">
        <f>'DATOS -CUARTO'!AO18</f>
        <v>1</v>
      </c>
      <c r="I18" s="78">
        <f>'DATOS -CUARTO'!AP18</f>
        <v>0</v>
      </c>
      <c r="J18" s="78">
        <f>'DATOS -CUARTO'!AQ18</f>
        <v>1</v>
      </c>
      <c r="K18" s="88">
        <f>'DATOS -CUARTO'!AR18</f>
        <v>0</v>
      </c>
      <c r="L18" s="88">
        <f>'DATOS -CUARTO'!AS18</f>
        <v>0</v>
      </c>
      <c r="M18" s="88">
        <f>'DATOS -CUARTO'!AT18</f>
        <v>1</v>
      </c>
      <c r="N18" s="88">
        <f>'DATOS -CUARTO'!AU18</f>
        <v>0</v>
      </c>
      <c r="O18" s="88">
        <f>'DATOS -CUARTO'!AV18</f>
        <v>1</v>
      </c>
      <c r="P18" s="88">
        <f>'DATOS -CUARTO'!AW18</f>
        <v>1</v>
      </c>
      <c r="Q18" s="88">
        <f>'DATOS -CUARTO'!AX18</f>
        <v>0</v>
      </c>
      <c r="R18" s="88">
        <f>'DATOS -CUARTO'!AY18</f>
        <v>1</v>
      </c>
      <c r="S18" s="88">
        <f>'DATOS -CUARTO'!AZ18</f>
        <v>0</v>
      </c>
      <c r="T18" s="91">
        <f>'DATOS -CUARTO'!BA18</f>
        <v>1</v>
      </c>
      <c r="U18" s="91">
        <f>'DATOS -CUARTO'!BB18</f>
        <v>1</v>
      </c>
      <c r="V18" s="91">
        <f>'DATOS -CUARTO'!BC18</f>
        <v>1</v>
      </c>
      <c r="W18" s="91">
        <f>'DATOS -CUARTO'!BD18</f>
        <v>1</v>
      </c>
      <c r="X18" s="91">
        <f>'DATOS -CUARTO'!BE18</f>
        <v>1</v>
      </c>
      <c r="Y18" s="91">
        <f>'DATOS -CUARTO'!BF18</f>
        <v>1</v>
      </c>
      <c r="Z18" s="91">
        <f>'DATOS -CUARTO'!BG18</f>
        <v>0</v>
      </c>
      <c r="AA18" s="94">
        <f>'DATOS -CUARTO'!BH18</f>
        <v>0</v>
      </c>
      <c r="AB18" s="94">
        <f>'DATOS -CUARTO'!BI18</f>
        <v>1</v>
      </c>
      <c r="AC18" s="94">
        <f>'DATOS -CUARTO'!BJ18</f>
        <v>0</v>
      </c>
      <c r="AD18" s="94">
        <f>'DATOS -CUARTO'!BK18</f>
        <v>0</v>
      </c>
      <c r="AE18" s="94">
        <f>'DATOS -CUARTO'!BL18</f>
        <v>0</v>
      </c>
      <c r="AF18" s="94">
        <f>'DATOS -CUARTO'!BM18</f>
        <v>1</v>
      </c>
      <c r="AG18" s="102">
        <f>'DATOS -CUARTO'!BN18</f>
        <v>1</v>
      </c>
      <c r="AH18" s="102">
        <f>'DATOS -CUARTO'!BO18</f>
        <v>1</v>
      </c>
      <c r="AI18" s="102">
        <f>'DATOS -CUARTO'!BP18</f>
        <v>0</v>
      </c>
      <c r="AJ18" s="102">
        <f>'DATOS -CUARTO'!BQ18</f>
        <v>0</v>
      </c>
      <c r="AK18" s="103">
        <f t="shared" si="43"/>
        <v>0</v>
      </c>
      <c r="AL18" s="103">
        <f t="shared" si="44"/>
        <v>0</v>
      </c>
      <c r="AM18" s="103">
        <f t="shared" si="45"/>
        <v>1</v>
      </c>
      <c r="AN18" s="103">
        <f t="shared" si="46"/>
        <v>1.1006800000000001</v>
      </c>
      <c r="AO18" s="103">
        <f t="shared" si="47"/>
        <v>1</v>
      </c>
      <c r="AP18" s="103">
        <f t="shared" si="48"/>
        <v>1.6495770000000001</v>
      </c>
      <c r="AQ18" s="103">
        <f t="shared" si="49"/>
        <v>1</v>
      </c>
      <c r="AR18" s="103">
        <f t="shared" si="50"/>
        <v>1.6583374</v>
      </c>
      <c r="AS18" s="103">
        <f t="shared" si="51"/>
        <v>0</v>
      </c>
      <c r="AT18" s="103">
        <f t="shared" si="52"/>
        <v>0</v>
      </c>
      <c r="AU18" s="103">
        <f t="shared" si="53"/>
        <v>1</v>
      </c>
      <c r="AV18" s="103">
        <f t="shared" si="54"/>
        <v>1.6782674</v>
      </c>
      <c r="AW18" s="104">
        <f t="shared" si="55"/>
        <v>0</v>
      </c>
      <c r="AX18" s="104">
        <f t="shared" si="56"/>
        <v>0</v>
      </c>
      <c r="AY18" s="104">
        <f t="shared" si="57"/>
        <v>1</v>
      </c>
      <c r="AZ18" s="104">
        <f t="shared" si="58"/>
        <v>1.1006800000000001</v>
      </c>
      <c r="BA18" s="104">
        <f t="shared" si="59"/>
        <v>2</v>
      </c>
      <c r="BB18" s="104">
        <f t="shared" si="60"/>
        <v>1.942896</v>
      </c>
      <c r="BC18" s="104">
        <f t="shared" si="61"/>
        <v>1</v>
      </c>
      <c r="BD18" s="104">
        <f t="shared" si="62"/>
        <v>1.021414</v>
      </c>
      <c r="BE18" s="105">
        <f t="shared" si="63"/>
        <v>3</v>
      </c>
      <c r="BF18" s="105">
        <f t="shared" si="64"/>
        <v>3.809577</v>
      </c>
      <c r="BG18" s="105">
        <f t="shared" si="65"/>
        <v>2</v>
      </c>
      <c r="BH18" s="105">
        <f t="shared" si="66"/>
        <v>2.4202819999999998</v>
      </c>
      <c r="BI18" s="105">
        <f t="shared" si="67"/>
        <v>1</v>
      </c>
      <c r="BJ18" s="105">
        <f t="shared" si="68"/>
        <v>0.79674</v>
      </c>
      <c r="BK18" s="105">
        <f t="shared" si="69"/>
        <v>0</v>
      </c>
      <c r="BL18" s="105">
        <f t="shared" si="70"/>
        <v>0</v>
      </c>
      <c r="BM18" s="106">
        <f t="shared" si="71"/>
        <v>1</v>
      </c>
      <c r="BN18" s="106">
        <f t="shared" si="72"/>
        <v>1.52482685</v>
      </c>
      <c r="BO18" s="106">
        <f t="shared" si="73"/>
        <v>0</v>
      </c>
      <c r="BP18" s="106">
        <f t="shared" si="74"/>
        <v>0</v>
      </c>
      <c r="BQ18" s="106">
        <f t="shared" si="75"/>
        <v>1</v>
      </c>
      <c r="BR18" s="106">
        <f t="shared" si="76"/>
        <v>1.1547487000000001</v>
      </c>
      <c r="BS18" s="106">
        <f t="shared" si="77"/>
        <v>2</v>
      </c>
      <c r="BT18" s="106">
        <f t="shared" si="78"/>
        <v>2.2517399999999999</v>
      </c>
      <c r="BU18" s="107">
        <f t="shared" si="79"/>
        <v>0</v>
      </c>
      <c r="BV18" s="107">
        <f t="shared" si="80"/>
        <v>0</v>
      </c>
      <c r="BW18" s="108">
        <f t="shared" si="15"/>
        <v>0</v>
      </c>
      <c r="BX18" s="109">
        <f t="shared" si="16"/>
        <v>1.1006800000000001</v>
      </c>
      <c r="BY18" s="108">
        <f t="shared" si="17"/>
        <v>1.6495770000000001</v>
      </c>
      <c r="BZ18" s="110">
        <f t="shared" si="18"/>
        <v>1.6583374</v>
      </c>
      <c r="CA18" s="109">
        <f t="shared" si="19"/>
        <v>0</v>
      </c>
      <c r="CB18" s="110">
        <f t="shared" si="20"/>
        <v>1.6782674</v>
      </c>
      <c r="CC18" s="111">
        <f t="shared" si="21"/>
        <v>0</v>
      </c>
      <c r="CD18" s="112">
        <f t="shared" si="22"/>
        <v>1.1006800000000001</v>
      </c>
      <c r="CE18" s="113">
        <f t="shared" si="23"/>
        <v>1.942896</v>
      </c>
      <c r="CF18" s="114">
        <f t="shared" si="24"/>
        <v>1.021414</v>
      </c>
      <c r="CG18" s="84">
        <f t="shared" si="81"/>
        <v>3.809577</v>
      </c>
      <c r="CH18" s="113">
        <f t="shared" si="25"/>
        <v>2.4202819999999998</v>
      </c>
      <c r="CI18" s="114">
        <f t="shared" si="26"/>
        <v>0.79674</v>
      </c>
      <c r="CJ18" s="109">
        <f t="shared" si="27"/>
        <v>0</v>
      </c>
      <c r="CK18" s="115">
        <f t="shared" si="28"/>
        <v>1.52482685</v>
      </c>
      <c r="CL18" s="116">
        <f t="shared" si="29"/>
        <v>0</v>
      </c>
      <c r="CM18" s="117">
        <f t="shared" si="30"/>
        <v>1.1547487000000001</v>
      </c>
      <c r="CN18" s="111">
        <f t="shared" si="31"/>
        <v>2.2517399999999999</v>
      </c>
      <c r="CO18" s="118">
        <f t="shared" si="32"/>
        <v>0</v>
      </c>
      <c r="CP18" s="119">
        <f t="shared" si="82"/>
        <v>22.109766350000001</v>
      </c>
      <c r="CQ18" s="119">
        <f t="shared" si="83"/>
        <v>20</v>
      </c>
      <c r="CR18" s="118">
        <f t="shared" si="33"/>
        <v>18</v>
      </c>
      <c r="CS18" s="118">
        <f t="shared" si="34"/>
        <v>15</v>
      </c>
      <c r="CT18" s="57" t="s">
        <v>213</v>
      </c>
      <c r="CU18" s="96">
        <f t="shared" si="35"/>
        <v>6.0868618000000003</v>
      </c>
      <c r="CV18" s="96">
        <f t="shared" si="36"/>
        <v>4.0649899999999999</v>
      </c>
      <c r="CW18" s="96">
        <f t="shared" si="37"/>
        <v>7.026599</v>
      </c>
      <c r="CX18" s="96">
        <f t="shared" si="38"/>
        <v>2.67957555</v>
      </c>
      <c r="CY18" s="96">
        <f t="shared" si="39"/>
        <v>2.2517399999999999</v>
      </c>
      <c r="CZ18" s="58" t="s">
        <v>213</v>
      </c>
      <c r="DA18" s="122">
        <f t="shared" ref="DA18:DE18" si="183">CU18/$CP18</f>
        <v>0.27530195044327099</v>
      </c>
      <c r="DB18" s="122">
        <f t="shared" si="183"/>
        <v>0.18385495059743101</v>
      </c>
      <c r="DC18" s="122">
        <f t="shared" si="183"/>
        <v>0.31780521280814</v>
      </c>
      <c r="DD18" s="122">
        <f t="shared" si="183"/>
        <v>0.12119420475015601</v>
      </c>
      <c r="DE18" s="122">
        <f t="shared" si="183"/>
        <v>0.101843681401002</v>
      </c>
      <c r="DF18" s="58" t="s">
        <v>213</v>
      </c>
      <c r="DG18" s="122">
        <f t="shared" si="41"/>
        <v>0.54545454545454497</v>
      </c>
      <c r="DH18" s="122">
        <f t="shared" si="42"/>
        <v>0.45454545454545497</v>
      </c>
      <c r="DI18" s="46">
        <f>'RANKING-QUINTOS'!L13</f>
        <v>0</v>
      </c>
      <c r="DJ18" s="46">
        <f t="shared" si="85"/>
        <v>10</v>
      </c>
      <c r="DK18" s="124" t="str">
        <f t="shared" si="86"/>
        <v>Alison61</v>
      </c>
      <c r="DL18" s="46" t="str">
        <f t="shared" si="87"/>
        <v>MANRIQUE  RAMOS  ALISON ELVIRA</v>
      </c>
      <c r="DM18" s="46">
        <v>4</v>
      </c>
      <c r="DN18" s="46" t="s">
        <v>199</v>
      </c>
      <c r="DO18" s="46" t="s">
        <v>248</v>
      </c>
      <c r="DP18" s="46" t="s">
        <v>249</v>
      </c>
      <c r="DQ18" s="46">
        <f t="shared" si="88"/>
        <v>25</v>
      </c>
      <c r="DR18" s="46" t="str">
        <f t="shared" si="89"/>
        <v/>
      </c>
      <c r="DS18" s="46">
        <v>33</v>
      </c>
      <c r="DT18" s="46">
        <f t="shared" si="90"/>
        <v>18</v>
      </c>
      <c r="DU18" s="46">
        <f t="shared" si="91"/>
        <v>15</v>
      </c>
      <c r="DV18" s="46">
        <f>'RESULTADOS CUARTO'!HX18</f>
        <v>20.431498950000002</v>
      </c>
      <c r="DW18" s="46">
        <f t="shared" si="92"/>
        <v>10</v>
      </c>
      <c r="DX18" s="125">
        <f t="shared" si="93"/>
        <v>0.54545454545454497</v>
      </c>
      <c r="DY18" s="125"/>
      <c r="EC18" s="126">
        <f t="shared" si="94"/>
        <v>1</v>
      </c>
      <c r="ED18" s="126">
        <v>1.6782674</v>
      </c>
      <c r="EE18" s="126">
        <f t="shared" si="95"/>
        <v>0</v>
      </c>
      <c r="EF18" s="126">
        <f t="shared" si="96"/>
        <v>1</v>
      </c>
      <c r="EG18" s="126">
        <f t="shared" si="97"/>
        <v>0</v>
      </c>
      <c r="EH18" s="127">
        <f t="shared" si="98"/>
        <v>1</v>
      </c>
      <c r="EI18" s="127">
        <v>1.6587874499999999</v>
      </c>
      <c r="EJ18" s="127">
        <f t="shared" si="99"/>
        <v>0</v>
      </c>
      <c r="EK18" s="127">
        <f t="shared" si="100"/>
        <v>1</v>
      </c>
      <c r="EL18" s="127">
        <f t="shared" si="101"/>
        <v>0</v>
      </c>
      <c r="EM18" s="123">
        <f t="shared" si="102"/>
        <v>1</v>
      </c>
      <c r="EN18" s="123">
        <v>1.6495770000000001</v>
      </c>
      <c r="EO18" s="123">
        <f t="shared" si="103"/>
        <v>1</v>
      </c>
      <c r="EP18" s="123">
        <f t="shared" si="104"/>
        <v>0</v>
      </c>
      <c r="EQ18" s="123">
        <f t="shared" si="105"/>
        <v>1.6495770000000001</v>
      </c>
      <c r="ER18" s="128">
        <f t="shared" si="106"/>
        <v>1</v>
      </c>
      <c r="ES18" s="128">
        <v>1.6583374</v>
      </c>
      <c r="ET18" s="128">
        <f t="shared" si="107"/>
        <v>1</v>
      </c>
      <c r="EU18" s="128">
        <f t="shared" si="108"/>
        <v>0</v>
      </c>
      <c r="EV18" s="128">
        <f t="shared" si="109"/>
        <v>1.6583374</v>
      </c>
      <c r="EW18" s="64">
        <f t="shared" si="110"/>
        <v>3.3079144</v>
      </c>
      <c r="EX18" s="129">
        <f t="shared" si="111"/>
        <v>2</v>
      </c>
      <c r="EY18" s="129">
        <v>1.52482685</v>
      </c>
      <c r="EZ18" s="129">
        <f t="shared" si="112"/>
        <v>1</v>
      </c>
      <c r="FA18" s="129">
        <f t="shared" si="113"/>
        <v>1</v>
      </c>
      <c r="FB18" s="129">
        <f t="shared" si="114"/>
        <v>1.52482685</v>
      </c>
      <c r="FC18" s="128">
        <f t="shared" si="115"/>
        <v>2</v>
      </c>
      <c r="FD18" s="128">
        <v>1.4254114250000001</v>
      </c>
      <c r="FE18" s="128">
        <f t="shared" si="116"/>
        <v>0</v>
      </c>
      <c r="FF18" s="128">
        <f t="shared" si="117"/>
        <v>2</v>
      </c>
      <c r="FG18" s="128">
        <f t="shared" si="118"/>
        <v>0</v>
      </c>
      <c r="FH18" s="123">
        <f t="shared" si="119"/>
        <v>2</v>
      </c>
      <c r="FI18" s="123">
        <v>1.1547487000000001</v>
      </c>
      <c r="FJ18" s="123">
        <f t="shared" si="120"/>
        <v>1</v>
      </c>
      <c r="FK18" s="123">
        <f t="shared" si="121"/>
        <v>1</v>
      </c>
      <c r="FL18" s="123">
        <f t="shared" si="122"/>
        <v>1.1547487000000001</v>
      </c>
      <c r="FM18" s="82">
        <f t="shared" si="123"/>
        <v>2.67957555</v>
      </c>
      <c r="FN18" s="128">
        <f t="shared" si="124"/>
        <v>3</v>
      </c>
      <c r="FO18" s="128">
        <v>1.021414</v>
      </c>
      <c r="FP18" s="128">
        <f t="shared" si="125"/>
        <v>1</v>
      </c>
      <c r="FQ18" s="128">
        <f t="shared" si="126"/>
        <v>2</v>
      </c>
      <c r="FR18" s="128">
        <f t="shared" si="127"/>
        <v>1.021414</v>
      </c>
      <c r="FS18" s="127">
        <f t="shared" si="128"/>
        <v>2</v>
      </c>
      <c r="FT18" s="127">
        <v>0.97144799999999998</v>
      </c>
      <c r="FU18" s="127">
        <f t="shared" si="129"/>
        <v>2</v>
      </c>
      <c r="FV18" s="127">
        <f t="shared" si="130"/>
        <v>0</v>
      </c>
      <c r="FW18" s="127">
        <f t="shared" si="131"/>
        <v>1.942896</v>
      </c>
      <c r="FX18" s="129">
        <f t="shared" si="177"/>
        <v>3</v>
      </c>
      <c r="FY18" s="129">
        <v>1.2698590000000001</v>
      </c>
      <c r="FZ18" s="129">
        <f t="shared" si="133"/>
        <v>3</v>
      </c>
      <c r="GA18" s="129">
        <f t="shared" si="134"/>
        <v>0</v>
      </c>
      <c r="GB18" s="129">
        <f t="shared" si="135"/>
        <v>3.809577</v>
      </c>
      <c r="GC18" s="130">
        <f t="shared" si="136"/>
        <v>2</v>
      </c>
      <c r="GD18" s="130">
        <v>1.2101409999999999</v>
      </c>
      <c r="GE18" s="130">
        <f t="shared" si="137"/>
        <v>2</v>
      </c>
      <c r="GF18" s="130">
        <f t="shared" si="138"/>
        <v>0</v>
      </c>
      <c r="GG18" s="130">
        <f t="shared" si="139"/>
        <v>2.4202819999999998</v>
      </c>
      <c r="GH18" s="131">
        <f t="shared" si="140"/>
        <v>1</v>
      </c>
      <c r="GI18" s="131">
        <v>0.80188999999999999</v>
      </c>
      <c r="GJ18" s="131">
        <f t="shared" si="141"/>
        <v>0</v>
      </c>
      <c r="GK18" s="131">
        <f t="shared" si="142"/>
        <v>1</v>
      </c>
      <c r="GL18" s="131">
        <f t="shared" si="143"/>
        <v>0</v>
      </c>
      <c r="GM18" s="129">
        <f t="shared" si="144"/>
        <v>1</v>
      </c>
      <c r="GN18" s="129">
        <v>0.79674</v>
      </c>
      <c r="GO18" s="129">
        <f t="shared" si="145"/>
        <v>1</v>
      </c>
      <c r="GP18" s="129">
        <f t="shared" si="146"/>
        <v>0</v>
      </c>
      <c r="GQ18" s="129">
        <f t="shared" si="147"/>
        <v>0.79674</v>
      </c>
      <c r="GR18" s="108">
        <f t="shared" si="148"/>
        <v>2</v>
      </c>
      <c r="GS18" s="108">
        <v>1.1258699999999999</v>
      </c>
      <c r="GT18" s="108">
        <f t="shared" si="149"/>
        <v>2</v>
      </c>
      <c r="GU18" s="108">
        <f t="shared" si="150"/>
        <v>0</v>
      </c>
      <c r="GV18" s="108">
        <f t="shared" si="151"/>
        <v>2.2517399999999999</v>
      </c>
      <c r="GW18" s="130">
        <f t="shared" si="152"/>
        <v>2</v>
      </c>
      <c r="GX18" s="130">
        <v>1.2413000000000001</v>
      </c>
      <c r="GY18" s="130">
        <f t="shared" si="153"/>
        <v>0</v>
      </c>
      <c r="GZ18" s="130">
        <f t="shared" si="154"/>
        <v>2</v>
      </c>
      <c r="HA18" s="130">
        <f t="shared" si="155"/>
        <v>0</v>
      </c>
      <c r="HB18" s="82">
        <f t="shared" si="156"/>
        <v>12.242649</v>
      </c>
      <c r="HC18" s="132">
        <f t="shared" si="157"/>
        <v>1</v>
      </c>
      <c r="HD18" s="132">
        <v>1.12415</v>
      </c>
      <c r="HE18" s="132">
        <f t="shared" si="158"/>
        <v>0</v>
      </c>
      <c r="HF18" s="132">
        <f t="shared" si="159"/>
        <v>1</v>
      </c>
      <c r="HG18" s="132">
        <f t="shared" si="160"/>
        <v>0</v>
      </c>
      <c r="HH18" s="126">
        <f t="shared" si="161"/>
        <v>2</v>
      </c>
      <c r="HI18" s="126">
        <v>1.1006800000000001</v>
      </c>
      <c r="HJ18" s="126">
        <f t="shared" si="162"/>
        <v>1</v>
      </c>
      <c r="HK18" s="126">
        <f t="shared" si="163"/>
        <v>1</v>
      </c>
      <c r="HL18" s="126">
        <f t="shared" si="164"/>
        <v>1.1006800000000001</v>
      </c>
      <c r="HM18" s="128">
        <f t="shared" si="165"/>
        <v>2</v>
      </c>
      <c r="HN18" s="128">
        <v>1.1006800000000001</v>
      </c>
      <c r="HO18" s="128">
        <f t="shared" si="166"/>
        <v>1</v>
      </c>
      <c r="HP18" s="128">
        <f t="shared" si="167"/>
        <v>1</v>
      </c>
      <c r="HQ18" s="128">
        <f t="shared" si="168"/>
        <v>1.1006800000000001</v>
      </c>
      <c r="HR18" s="123">
        <f t="shared" si="169"/>
        <v>2</v>
      </c>
      <c r="HS18" s="123">
        <v>1.12415</v>
      </c>
      <c r="HT18" s="123">
        <f t="shared" si="170"/>
        <v>0</v>
      </c>
      <c r="HU18" s="123">
        <f t="shared" si="171"/>
        <v>2</v>
      </c>
      <c r="HV18" s="123">
        <f t="shared" si="172"/>
        <v>0</v>
      </c>
      <c r="HW18" s="82">
        <f t="shared" si="173"/>
        <v>2.2013600000000002</v>
      </c>
      <c r="HX18" s="133">
        <f t="shared" si="174"/>
        <v>20.431498950000002</v>
      </c>
      <c r="IK18" s="46" t="s">
        <v>25</v>
      </c>
      <c r="IL18" s="46" t="s">
        <v>158</v>
      </c>
      <c r="IM18" s="46" t="s">
        <v>324</v>
      </c>
    </row>
    <row r="19" spans="1:247">
      <c r="A19" s="76">
        <v>11</v>
      </c>
      <c r="B19" s="77" t="s">
        <v>159</v>
      </c>
      <c r="C19" s="58" t="s">
        <v>250</v>
      </c>
      <c r="D19" s="78">
        <f>'DATOS -CUARTO'!AK19</f>
        <v>1</v>
      </c>
      <c r="E19" s="78">
        <f>'DATOS -CUARTO'!AL19</f>
        <v>1</v>
      </c>
      <c r="F19" s="78">
        <f>'DATOS -CUARTO'!AM19</f>
        <v>1</v>
      </c>
      <c r="G19" s="78">
        <f>'DATOS -CUARTO'!AN19</f>
        <v>1</v>
      </c>
      <c r="H19" s="78">
        <f>'DATOS -CUARTO'!AO19</f>
        <v>0</v>
      </c>
      <c r="I19" s="78">
        <f>'DATOS -CUARTO'!AP19</f>
        <v>1</v>
      </c>
      <c r="J19" s="78">
        <f>'DATOS -CUARTO'!AQ19</f>
        <v>1</v>
      </c>
      <c r="K19" s="88">
        <f>'DATOS -CUARTO'!AR19</f>
        <v>0</v>
      </c>
      <c r="L19" s="88">
        <f>'DATOS -CUARTO'!AS19</f>
        <v>1</v>
      </c>
      <c r="M19" s="88">
        <f>'DATOS -CUARTO'!AT19</f>
        <v>1</v>
      </c>
      <c r="N19" s="88">
        <f>'DATOS -CUARTO'!AU19</f>
        <v>0</v>
      </c>
      <c r="O19" s="88">
        <f>'DATOS -CUARTO'!AV19</f>
        <v>1</v>
      </c>
      <c r="P19" s="88">
        <f>'DATOS -CUARTO'!AW19</f>
        <v>1</v>
      </c>
      <c r="Q19" s="88">
        <f>'DATOS -CUARTO'!AX19</f>
        <v>0</v>
      </c>
      <c r="R19" s="88">
        <f>'DATOS -CUARTO'!AY19</f>
        <v>1</v>
      </c>
      <c r="S19" s="88">
        <f>'DATOS -CUARTO'!AZ19</f>
        <v>0</v>
      </c>
      <c r="T19" s="91">
        <f>'DATOS -CUARTO'!BA19</f>
        <v>0</v>
      </c>
      <c r="U19" s="91">
        <f>'DATOS -CUARTO'!BB19</f>
        <v>0</v>
      </c>
      <c r="V19" s="91">
        <f>'DATOS -CUARTO'!BC19</f>
        <v>1</v>
      </c>
      <c r="W19" s="91">
        <f>'DATOS -CUARTO'!BD19</f>
        <v>1</v>
      </c>
      <c r="X19" s="91">
        <f>'DATOS -CUARTO'!BE19</f>
        <v>1</v>
      </c>
      <c r="Y19" s="91">
        <f>'DATOS -CUARTO'!BF19</f>
        <v>1</v>
      </c>
      <c r="Z19" s="91">
        <f>'DATOS -CUARTO'!BG19</f>
        <v>0</v>
      </c>
      <c r="AA19" s="94">
        <f>'DATOS -CUARTO'!BH19</f>
        <v>0</v>
      </c>
      <c r="AB19" s="94">
        <f>'DATOS -CUARTO'!BI19</f>
        <v>0</v>
      </c>
      <c r="AC19" s="94">
        <f>'DATOS -CUARTO'!BJ19</f>
        <v>1</v>
      </c>
      <c r="AD19" s="94">
        <f>'DATOS -CUARTO'!BK19</f>
        <v>0</v>
      </c>
      <c r="AE19" s="94">
        <f>'DATOS -CUARTO'!BL19</f>
        <v>0</v>
      </c>
      <c r="AF19" s="94">
        <f>'DATOS -CUARTO'!BM19</f>
        <v>1</v>
      </c>
      <c r="AG19" s="102">
        <f>'DATOS -CUARTO'!BN19</f>
        <v>1</v>
      </c>
      <c r="AH19" s="102">
        <f>'DATOS -CUARTO'!BO19</f>
        <v>1</v>
      </c>
      <c r="AI19" s="102">
        <f>'DATOS -CUARTO'!BP19</f>
        <v>0</v>
      </c>
      <c r="AJ19" s="102">
        <f>'DATOS -CUARTO'!BQ19</f>
        <v>1</v>
      </c>
      <c r="AK19" s="103">
        <f t="shared" si="43"/>
        <v>1</v>
      </c>
      <c r="AL19" s="103">
        <f t="shared" si="44"/>
        <v>1.12415</v>
      </c>
      <c r="AM19" s="103">
        <f t="shared" si="45"/>
        <v>2</v>
      </c>
      <c r="AN19" s="103">
        <f t="shared" si="46"/>
        <v>2.2013600000000002</v>
      </c>
      <c r="AO19" s="103">
        <f t="shared" si="47"/>
        <v>1</v>
      </c>
      <c r="AP19" s="103">
        <f t="shared" si="48"/>
        <v>1.6495770000000001</v>
      </c>
      <c r="AQ19" s="103">
        <f t="shared" si="49"/>
        <v>0</v>
      </c>
      <c r="AR19" s="103">
        <f t="shared" si="50"/>
        <v>0</v>
      </c>
      <c r="AS19" s="103">
        <f t="shared" si="51"/>
        <v>1</v>
      </c>
      <c r="AT19" s="103">
        <f t="shared" si="52"/>
        <v>1.6587874499999999</v>
      </c>
      <c r="AU19" s="103">
        <f t="shared" si="53"/>
        <v>1</v>
      </c>
      <c r="AV19" s="103">
        <f t="shared" si="54"/>
        <v>1.6782674</v>
      </c>
      <c r="AW19" s="104">
        <f t="shared" si="55"/>
        <v>1</v>
      </c>
      <c r="AX19" s="104">
        <f t="shared" si="56"/>
        <v>1.12415</v>
      </c>
      <c r="AY19" s="104">
        <f t="shared" si="57"/>
        <v>1</v>
      </c>
      <c r="AZ19" s="104">
        <f t="shared" si="58"/>
        <v>1.1006800000000001</v>
      </c>
      <c r="BA19" s="104">
        <f t="shared" si="59"/>
        <v>2</v>
      </c>
      <c r="BB19" s="104">
        <f t="shared" si="60"/>
        <v>1.942896</v>
      </c>
      <c r="BC19" s="104">
        <f t="shared" si="61"/>
        <v>1</v>
      </c>
      <c r="BD19" s="104">
        <f t="shared" si="62"/>
        <v>1.021414</v>
      </c>
      <c r="BE19" s="105">
        <f t="shared" si="63"/>
        <v>1</v>
      </c>
      <c r="BF19" s="105">
        <f t="shared" si="64"/>
        <v>1.2698590000000001</v>
      </c>
      <c r="BG19" s="105">
        <f t="shared" si="65"/>
        <v>2</v>
      </c>
      <c r="BH19" s="105">
        <f t="shared" si="66"/>
        <v>2.4202819999999998</v>
      </c>
      <c r="BI19" s="105">
        <f t="shared" si="67"/>
        <v>1</v>
      </c>
      <c r="BJ19" s="105">
        <f t="shared" si="68"/>
        <v>0.79674</v>
      </c>
      <c r="BK19" s="105">
        <f t="shared" si="69"/>
        <v>0</v>
      </c>
      <c r="BL19" s="105">
        <f t="shared" si="70"/>
        <v>0</v>
      </c>
      <c r="BM19" s="106">
        <f t="shared" si="71"/>
        <v>0</v>
      </c>
      <c r="BN19" s="106">
        <f t="shared" si="72"/>
        <v>0</v>
      </c>
      <c r="BO19" s="106">
        <f t="shared" si="73"/>
        <v>1</v>
      </c>
      <c r="BP19" s="106">
        <f t="shared" si="74"/>
        <v>1.4254114250000001</v>
      </c>
      <c r="BQ19" s="106">
        <f t="shared" si="75"/>
        <v>1</v>
      </c>
      <c r="BR19" s="106">
        <f t="shared" si="76"/>
        <v>1.1547487000000001</v>
      </c>
      <c r="BS19" s="106">
        <f t="shared" si="77"/>
        <v>2</v>
      </c>
      <c r="BT19" s="106">
        <f t="shared" si="78"/>
        <v>2.2517399999999999</v>
      </c>
      <c r="BU19" s="107">
        <f t="shared" si="79"/>
        <v>1</v>
      </c>
      <c r="BV19" s="107">
        <f t="shared" si="80"/>
        <v>1.2413000000000001</v>
      </c>
      <c r="BW19" s="108">
        <f t="shared" si="15"/>
        <v>1.12415</v>
      </c>
      <c r="BX19" s="109">
        <f t="shared" si="16"/>
        <v>2.2013600000000002</v>
      </c>
      <c r="BY19" s="108">
        <f t="shared" si="17"/>
        <v>1.6495770000000001</v>
      </c>
      <c r="BZ19" s="110">
        <f t="shared" si="18"/>
        <v>0</v>
      </c>
      <c r="CA19" s="109">
        <f t="shared" si="19"/>
        <v>1.6587874499999999</v>
      </c>
      <c r="CB19" s="110">
        <f t="shared" si="20"/>
        <v>1.6782674</v>
      </c>
      <c r="CC19" s="111">
        <f t="shared" si="21"/>
        <v>1.12415</v>
      </c>
      <c r="CD19" s="112">
        <f t="shared" si="22"/>
        <v>1.1006800000000001</v>
      </c>
      <c r="CE19" s="113">
        <f t="shared" si="23"/>
        <v>1.942896</v>
      </c>
      <c r="CF19" s="114">
        <f t="shared" si="24"/>
        <v>1.021414</v>
      </c>
      <c r="CG19" s="84">
        <f t="shared" si="81"/>
        <v>1.2698590000000001</v>
      </c>
      <c r="CH19" s="113">
        <f t="shared" si="25"/>
        <v>2.4202819999999998</v>
      </c>
      <c r="CI19" s="114">
        <f t="shared" si="26"/>
        <v>0.79674</v>
      </c>
      <c r="CJ19" s="109">
        <f t="shared" si="27"/>
        <v>0</v>
      </c>
      <c r="CK19" s="115">
        <f t="shared" si="28"/>
        <v>0</v>
      </c>
      <c r="CL19" s="116">
        <f t="shared" si="29"/>
        <v>1.4254114250000001</v>
      </c>
      <c r="CM19" s="117">
        <f t="shared" si="30"/>
        <v>1.1547487000000001</v>
      </c>
      <c r="CN19" s="111">
        <f t="shared" si="31"/>
        <v>2.2517399999999999</v>
      </c>
      <c r="CO19" s="118">
        <f t="shared" si="32"/>
        <v>1.2413000000000001</v>
      </c>
      <c r="CP19" s="119">
        <f t="shared" si="82"/>
        <v>24.061362975000002</v>
      </c>
      <c r="CQ19" s="119">
        <f t="shared" si="83"/>
        <v>14</v>
      </c>
      <c r="CR19" s="118">
        <f t="shared" si="33"/>
        <v>20</v>
      </c>
      <c r="CS19" s="118">
        <f t="shared" si="34"/>
        <v>13</v>
      </c>
      <c r="CT19" s="57" t="s">
        <v>214</v>
      </c>
      <c r="CU19" s="96">
        <f t="shared" si="35"/>
        <v>8.3121418499999997</v>
      </c>
      <c r="CV19" s="96">
        <f t="shared" si="36"/>
        <v>5.1891400000000001</v>
      </c>
      <c r="CW19" s="96">
        <f t="shared" si="37"/>
        <v>4.4868810000000003</v>
      </c>
      <c r="CX19" s="96">
        <f t="shared" si="38"/>
        <v>2.5801601249999999</v>
      </c>
      <c r="CY19" s="96">
        <f t="shared" si="39"/>
        <v>3.4930400000000001</v>
      </c>
      <c r="CZ19" s="58" t="s">
        <v>214</v>
      </c>
      <c r="DA19" s="122">
        <f t="shared" ref="DA19:DE19" si="184">CU19/$CP19</f>
        <v>0.34545598512587999</v>
      </c>
      <c r="DB19" s="122">
        <f t="shared" si="184"/>
        <v>0.21566276213826999</v>
      </c>
      <c r="DC19" s="122">
        <f t="shared" si="184"/>
        <v>0.18647659339422801</v>
      </c>
      <c r="DD19" s="122">
        <f t="shared" si="184"/>
        <v>0.107232500822202</v>
      </c>
      <c r="DE19" s="122">
        <f t="shared" si="184"/>
        <v>0.14517215851942</v>
      </c>
      <c r="DF19" s="58" t="s">
        <v>214</v>
      </c>
      <c r="DG19" s="122">
        <f t="shared" si="41"/>
        <v>0.60606060606060597</v>
      </c>
      <c r="DH19" s="122">
        <f t="shared" si="42"/>
        <v>0.39393939393939398</v>
      </c>
      <c r="DI19" s="46">
        <f>'RANKING-QUINTOS'!L14</f>
        <v>0</v>
      </c>
      <c r="DJ19" s="46">
        <f t="shared" si="85"/>
        <v>12</v>
      </c>
      <c r="DK19" s="124" t="str">
        <f t="shared" si="86"/>
        <v>Annellie1213</v>
      </c>
      <c r="DL19" s="46" t="str">
        <f t="shared" si="87"/>
        <v>MARCOS  MENDOZA  ANNELLIE CLARA</v>
      </c>
      <c r="DM19" s="46">
        <v>4</v>
      </c>
      <c r="DN19" s="46" t="s">
        <v>199</v>
      </c>
      <c r="DO19" s="46" t="s">
        <v>248</v>
      </c>
      <c r="DP19" s="46" t="s">
        <v>249</v>
      </c>
      <c r="DQ19" s="46">
        <f t="shared" si="88"/>
        <v>14</v>
      </c>
      <c r="DR19" s="46" t="str">
        <f t="shared" si="89"/>
        <v/>
      </c>
      <c r="DS19" s="46">
        <v>33</v>
      </c>
      <c r="DT19" s="46">
        <f t="shared" si="90"/>
        <v>20</v>
      </c>
      <c r="DU19" s="46">
        <f t="shared" si="91"/>
        <v>13</v>
      </c>
      <c r="DV19" s="46">
        <f>'RESULTADOS CUARTO'!HX19</f>
        <v>24.061362975000002</v>
      </c>
      <c r="DW19" s="46">
        <f t="shared" si="92"/>
        <v>12</v>
      </c>
      <c r="DX19" s="125">
        <f t="shared" si="93"/>
        <v>0.60606060606060597</v>
      </c>
      <c r="DY19" s="125"/>
      <c r="EC19" s="126">
        <f t="shared" si="94"/>
        <v>1</v>
      </c>
      <c r="ED19" s="126">
        <v>1.6782674</v>
      </c>
      <c r="EE19" s="126">
        <f t="shared" si="95"/>
        <v>1</v>
      </c>
      <c r="EF19" s="126">
        <f t="shared" si="96"/>
        <v>0</v>
      </c>
      <c r="EG19" s="126">
        <f t="shared" si="97"/>
        <v>1.6782674</v>
      </c>
      <c r="EH19" s="127">
        <f t="shared" si="98"/>
        <v>1</v>
      </c>
      <c r="EI19" s="127">
        <v>1.6587874499999999</v>
      </c>
      <c r="EJ19" s="127">
        <f t="shared" si="99"/>
        <v>1</v>
      </c>
      <c r="EK19" s="127">
        <f t="shared" si="100"/>
        <v>0</v>
      </c>
      <c r="EL19" s="127">
        <f t="shared" si="101"/>
        <v>1.6587874499999999</v>
      </c>
      <c r="EM19" s="123">
        <f t="shared" si="102"/>
        <v>1</v>
      </c>
      <c r="EN19" s="123">
        <v>1.6495770000000001</v>
      </c>
      <c r="EO19" s="123">
        <f t="shared" si="103"/>
        <v>1</v>
      </c>
      <c r="EP19" s="123">
        <f t="shared" si="104"/>
        <v>0</v>
      </c>
      <c r="EQ19" s="123">
        <f t="shared" si="105"/>
        <v>1.6495770000000001</v>
      </c>
      <c r="ER19" s="128">
        <f t="shared" si="106"/>
        <v>1</v>
      </c>
      <c r="ES19" s="128">
        <v>1.6583374</v>
      </c>
      <c r="ET19" s="128">
        <f t="shared" si="107"/>
        <v>0</v>
      </c>
      <c r="EU19" s="128">
        <f t="shared" si="108"/>
        <v>1</v>
      </c>
      <c r="EV19" s="128">
        <f t="shared" si="109"/>
        <v>0</v>
      </c>
      <c r="EW19" s="64">
        <f t="shared" si="110"/>
        <v>4.9866318500000002</v>
      </c>
      <c r="EX19" s="129">
        <f t="shared" si="111"/>
        <v>2</v>
      </c>
      <c r="EY19" s="129">
        <v>1.52482685</v>
      </c>
      <c r="EZ19" s="129">
        <f t="shared" si="112"/>
        <v>0</v>
      </c>
      <c r="FA19" s="129">
        <f t="shared" si="113"/>
        <v>2</v>
      </c>
      <c r="FB19" s="129">
        <f t="shared" si="114"/>
        <v>0</v>
      </c>
      <c r="FC19" s="128">
        <f t="shared" si="115"/>
        <v>2</v>
      </c>
      <c r="FD19" s="128">
        <v>1.4254114250000001</v>
      </c>
      <c r="FE19" s="128">
        <f t="shared" si="116"/>
        <v>1</v>
      </c>
      <c r="FF19" s="128">
        <f t="shared" si="117"/>
        <v>1</v>
      </c>
      <c r="FG19" s="128">
        <f t="shared" si="118"/>
        <v>1.4254114250000001</v>
      </c>
      <c r="FH19" s="123">
        <f t="shared" si="119"/>
        <v>2</v>
      </c>
      <c r="FI19" s="123">
        <v>1.1547487000000001</v>
      </c>
      <c r="FJ19" s="123">
        <f t="shared" si="120"/>
        <v>1</v>
      </c>
      <c r="FK19" s="123">
        <f t="shared" si="121"/>
        <v>1</v>
      </c>
      <c r="FL19" s="123">
        <f t="shared" si="122"/>
        <v>1.1547487000000001</v>
      </c>
      <c r="FM19" s="82">
        <f t="shared" si="123"/>
        <v>2.5801601249999999</v>
      </c>
      <c r="FN19" s="128">
        <f t="shared" si="124"/>
        <v>3</v>
      </c>
      <c r="FO19" s="128">
        <v>1.021414</v>
      </c>
      <c r="FP19" s="128">
        <f t="shared" si="125"/>
        <v>1</v>
      </c>
      <c r="FQ19" s="128">
        <f t="shared" si="126"/>
        <v>2</v>
      </c>
      <c r="FR19" s="128">
        <f t="shared" si="127"/>
        <v>1.021414</v>
      </c>
      <c r="FS19" s="127">
        <f t="shared" si="128"/>
        <v>2</v>
      </c>
      <c r="FT19" s="127">
        <v>0.97144799999999998</v>
      </c>
      <c r="FU19" s="127">
        <f t="shared" si="129"/>
        <v>2</v>
      </c>
      <c r="FV19" s="127">
        <f t="shared" si="130"/>
        <v>0</v>
      </c>
      <c r="FW19" s="127">
        <f t="shared" si="131"/>
        <v>1.942896</v>
      </c>
      <c r="FX19" s="129">
        <f t="shared" si="177"/>
        <v>3</v>
      </c>
      <c r="FY19" s="129">
        <v>1.2698590000000001</v>
      </c>
      <c r="FZ19" s="129">
        <f t="shared" si="133"/>
        <v>1</v>
      </c>
      <c r="GA19" s="129">
        <f t="shared" si="134"/>
        <v>2</v>
      </c>
      <c r="GB19" s="129">
        <f t="shared" si="135"/>
        <v>1.2698590000000001</v>
      </c>
      <c r="GC19" s="130">
        <f t="shared" si="136"/>
        <v>2</v>
      </c>
      <c r="GD19" s="130">
        <v>1.2101409999999999</v>
      </c>
      <c r="GE19" s="130">
        <f t="shared" si="137"/>
        <v>2</v>
      </c>
      <c r="GF19" s="130">
        <f t="shared" si="138"/>
        <v>0</v>
      </c>
      <c r="GG19" s="130">
        <f t="shared" si="139"/>
        <v>2.4202819999999998</v>
      </c>
      <c r="GH19" s="131">
        <f t="shared" si="140"/>
        <v>1</v>
      </c>
      <c r="GI19" s="131">
        <v>0.80188999999999999</v>
      </c>
      <c r="GJ19" s="131">
        <f t="shared" si="141"/>
        <v>0</v>
      </c>
      <c r="GK19" s="131">
        <f t="shared" si="142"/>
        <v>1</v>
      </c>
      <c r="GL19" s="131">
        <f t="shared" si="143"/>
        <v>0</v>
      </c>
      <c r="GM19" s="129">
        <f t="shared" si="144"/>
        <v>1</v>
      </c>
      <c r="GN19" s="129">
        <v>0.79674</v>
      </c>
      <c r="GO19" s="129">
        <f t="shared" si="145"/>
        <v>1</v>
      </c>
      <c r="GP19" s="129">
        <f t="shared" si="146"/>
        <v>0</v>
      </c>
      <c r="GQ19" s="129">
        <f t="shared" si="147"/>
        <v>0.79674</v>
      </c>
      <c r="GR19" s="108">
        <f t="shared" si="148"/>
        <v>2</v>
      </c>
      <c r="GS19" s="108">
        <v>1.1258699999999999</v>
      </c>
      <c r="GT19" s="108">
        <f t="shared" si="149"/>
        <v>2</v>
      </c>
      <c r="GU19" s="108">
        <f t="shared" si="150"/>
        <v>0</v>
      </c>
      <c r="GV19" s="108">
        <f t="shared" si="151"/>
        <v>2.2517399999999999</v>
      </c>
      <c r="GW19" s="130">
        <f t="shared" si="152"/>
        <v>2</v>
      </c>
      <c r="GX19" s="130">
        <v>1.2413000000000001</v>
      </c>
      <c r="GY19" s="130">
        <f t="shared" si="153"/>
        <v>1</v>
      </c>
      <c r="GZ19" s="130">
        <f t="shared" si="154"/>
        <v>1</v>
      </c>
      <c r="HA19" s="130">
        <f t="shared" si="155"/>
        <v>1.2413000000000001</v>
      </c>
      <c r="HB19" s="82">
        <f t="shared" si="156"/>
        <v>10.944231</v>
      </c>
      <c r="HC19" s="132">
        <f t="shared" si="157"/>
        <v>1</v>
      </c>
      <c r="HD19" s="132">
        <v>1.12415</v>
      </c>
      <c r="HE19" s="132">
        <f t="shared" si="158"/>
        <v>1</v>
      </c>
      <c r="HF19" s="132">
        <f t="shared" si="159"/>
        <v>0</v>
      </c>
      <c r="HG19" s="132">
        <f t="shared" si="160"/>
        <v>1.12415</v>
      </c>
      <c r="HH19" s="126">
        <f t="shared" si="161"/>
        <v>2</v>
      </c>
      <c r="HI19" s="126">
        <v>1.1006800000000001</v>
      </c>
      <c r="HJ19" s="126">
        <f t="shared" si="162"/>
        <v>2</v>
      </c>
      <c r="HK19" s="126">
        <f t="shared" si="163"/>
        <v>0</v>
      </c>
      <c r="HL19" s="126">
        <f t="shared" si="164"/>
        <v>2.2013600000000002</v>
      </c>
      <c r="HM19" s="128">
        <f t="shared" si="165"/>
        <v>2</v>
      </c>
      <c r="HN19" s="128">
        <v>1.1006800000000001</v>
      </c>
      <c r="HO19" s="128">
        <f t="shared" si="166"/>
        <v>1</v>
      </c>
      <c r="HP19" s="128">
        <f t="shared" si="167"/>
        <v>1</v>
      </c>
      <c r="HQ19" s="128">
        <f t="shared" si="168"/>
        <v>1.1006800000000001</v>
      </c>
      <c r="HR19" s="123">
        <f t="shared" si="169"/>
        <v>2</v>
      </c>
      <c r="HS19" s="123">
        <v>1.12415</v>
      </c>
      <c r="HT19" s="123">
        <f t="shared" si="170"/>
        <v>1</v>
      </c>
      <c r="HU19" s="123">
        <f t="shared" si="171"/>
        <v>1</v>
      </c>
      <c r="HV19" s="123">
        <f t="shared" si="172"/>
        <v>1.12415</v>
      </c>
      <c r="HW19" s="82">
        <f t="shared" si="173"/>
        <v>5.5503400000000003</v>
      </c>
      <c r="HX19" s="133">
        <f t="shared" si="174"/>
        <v>24.061362975000002</v>
      </c>
      <c r="IK19" s="46" t="s">
        <v>25</v>
      </c>
      <c r="IL19" s="46" t="s">
        <v>159</v>
      </c>
      <c r="IM19" s="46" t="s">
        <v>325</v>
      </c>
    </row>
    <row r="20" spans="1:247">
      <c r="A20" s="76">
        <v>12</v>
      </c>
      <c r="B20" s="77" t="s">
        <v>160</v>
      </c>
      <c r="C20" s="58" t="s">
        <v>250</v>
      </c>
      <c r="D20" s="78">
        <f>'DATOS -CUARTO'!AK20</f>
        <v>0</v>
      </c>
      <c r="E20" s="78">
        <f>'DATOS -CUARTO'!AL20</f>
        <v>1</v>
      </c>
      <c r="F20" s="78">
        <f>'DATOS -CUARTO'!AM20</f>
        <v>0</v>
      </c>
      <c r="G20" s="78">
        <f>'DATOS -CUARTO'!AN20</f>
        <v>0</v>
      </c>
      <c r="H20" s="78">
        <f>'DATOS -CUARTO'!AO20</f>
        <v>1</v>
      </c>
      <c r="I20" s="78">
        <f>'DATOS -CUARTO'!AP20</f>
        <v>0</v>
      </c>
      <c r="J20" s="78">
        <f>'DATOS -CUARTO'!AQ20</f>
        <v>0</v>
      </c>
      <c r="K20" s="88">
        <f>'DATOS -CUARTO'!AR20</f>
        <v>0</v>
      </c>
      <c r="L20" s="88">
        <f>'DATOS -CUARTO'!AS20</f>
        <v>0</v>
      </c>
      <c r="M20" s="88">
        <f>'DATOS -CUARTO'!AT20</f>
        <v>1</v>
      </c>
      <c r="N20" s="88">
        <f>'DATOS -CUARTO'!AU20</f>
        <v>0</v>
      </c>
      <c r="O20" s="88">
        <f>'DATOS -CUARTO'!AV20</f>
        <v>1</v>
      </c>
      <c r="P20" s="88">
        <f>'DATOS -CUARTO'!AW20</f>
        <v>1</v>
      </c>
      <c r="Q20" s="88">
        <f>'DATOS -CUARTO'!AX20</f>
        <v>0</v>
      </c>
      <c r="R20" s="88">
        <f>'DATOS -CUARTO'!AY20</f>
        <v>0</v>
      </c>
      <c r="S20" s="88">
        <f>'DATOS -CUARTO'!AZ20</f>
        <v>0</v>
      </c>
      <c r="T20" s="91">
        <f>'DATOS -CUARTO'!BA20</f>
        <v>1</v>
      </c>
      <c r="U20" s="91">
        <f>'DATOS -CUARTO'!BB20</f>
        <v>0</v>
      </c>
      <c r="V20" s="91">
        <f>'DATOS -CUARTO'!BC20</f>
        <v>1</v>
      </c>
      <c r="W20" s="91">
        <f>'DATOS -CUARTO'!BD20</f>
        <v>1</v>
      </c>
      <c r="X20" s="91">
        <f>'DATOS -CUARTO'!BE20</f>
        <v>0</v>
      </c>
      <c r="Y20" s="91">
        <f>'DATOS -CUARTO'!BF20</f>
        <v>1</v>
      </c>
      <c r="Z20" s="91">
        <f>'DATOS -CUARTO'!BG20</f>
        <v>0</v>
      </c>
      <c r="AA20" s="94">
        <f>'DATOS -CUARTO'!BH20</f>
        <v>0</v>
      </c>
      <c r="AB20" s="94">
        <f>'DATOS -CUARTO'!BI20</f>
        <v>0</v>
      </c>
      <c r="AC20" s="94">
        <f>'DATOS -CUARTO'!BJ20</f>
        <v>0</v>
      </c>
      <c r="AD20" s="94">
        <f>'DATOS -CUARTO'!BK20</f>
        <v>0</v>
      </c>
      <c r="AE20" s="94">
        <f>'DATOS -CUARTO'!BL20</f>
        <v>1</v>
      </c>
      <c r="AF20" s="94">
        <f>'DATOS -CUARTO'!BM20</f>
        <v>0</v>
      </c>
      <c r="AG20" s="102">
        <f>'DATOS -CUARTO'!BN20</f>
        <v>1</v>
      </c>
      <c r="AH20" s="102">
        <f>'DATOS -CUARTO'!BO20</f>
        <v>0</v>
      </c>
      <c r="AI20" s="102">
        <f>'DATOS -CUARTO'!BP20</f>
        <v>1</v>
      </c>
      <c r="AJ20" s="102">
        <f>'DATOS -CUARTO'!BQ20</f>
        <v>0</v>
      </c>
      <c r="AK20" s="103">
        <f t="shared" si="43"/>
        <v>0</v>
      </c>
      <c r="AL20" s="103">
        <f t="shared" si="44"/>
        <v>0</v>
      </c>
      <c r="AM20" s="103">
        <f t="shared" si="45"/>
        <v>1</v>
      </c>
      <c r="AN20" s="103">
        <f t="shared" si="46"/>
        <v>1.1006800000000001</v>
      </c>
      <c r="AO20" s="103">
        <f t="shared" si="47"/>
        <v>0</v>
      </c>
      <c r="AP20" s="103">
        <f t="shared" si="48"/>
        <v>0</v>
      </c>
      <c r="AQ20" s="103">
        <f t="shared" si="49"/>
        <v>1</v>
      </c>
      <c r="AR20" s="103">
        <f t="shared" si="50"/>
        <v>1.6583374</v>
      </c>
      <c r="AS20" s="103">
        <f t="shared" si="51"/>
        <v>0</v>
      </c>
      <c r="AT20" s="103">
        <f t="shared" si="52"/>
        <v>0</v>
      </c>
      <c r="AU20" s="103">
        <f t="shared" si="53"/>
        <v>0</v>
      </c>
      <c r="AV20" s="103">
        <f t="shared" si="54"/>
        <v>0</v>
      </c>
      <c r="AW20" s="104">
        <f t="shared" si="55"/>
        <v>0</v>
      </c>
      <c r="AX20" s="104">
        <f t="shared" si="56"/>
        <v>0</v>
      </c>
      <c r="AY20" s="104">
        <f t="shared" si="57"/>
        <v>1</v>
      </c>
      <c r="AZ20" s="104">
        <f t="shared" si="58"/>
        <v>1.1006800000000001</v>
      </c>
      <c r="BA20" s="104">
        <f t="shared" si="59"/>
        <v>2</v>
      </c>
      <c r="BB20" s="104">
        <f t="shared" si="60"/>
        <v>1.942896</v>
      </c>
      <c r="BC20" s="104">
        <f t="shared" si="61"/>
        <v>0</v>
      </c>
      <c r="BD20" s="104">
        <f t="shared" si="62"/>
        <v>0</v>
      </c>
      <c r="BE20" s="105">
        <f t="shared" si="63"/>
        <v>2</v>
      </c>
      <c r="BF20" s="105">
        <f t="shared" si="64"/>
        <v>2.5397180000000001</v>
      </c>
      <c r="BG20" s="105">
        <f t="shared" si="65"/>
        <v>1</v>
      </c>
      <c r="BH20" s="105">
        <f t="shared" si="66"/>
        <v>1.2101409999999999</v>
      </c>
      <c r="BI20" s="105">
        <f t="shared" si="67"/>
        <v>1</v>
      </c>
      <c r="BJ20" s="105">
        <f t="shared" si="68"/>
        <v>0.79674</v>
      </c>
      <c r="BK20" s="105">
        <f t="shared" si="69"/>
        <v>0</v>
      </c>
      <c r="BL20" s="105">
        <f t="shared" si="70"/>
        <v>0</v>
      </c>
      <c r="BM20" s="106">
        <f t="shared" si="71"/>
        <v>0</v>
      </c>
      <c r="BN20" s="106">
        <f t="shared" si="72"/>
        <v>0</v>
      </c>
      <c r="BO20" s="106">
        <f t="shared" si="73"/>
        <v>0</v>
      </c>
      <c r="BP20" s="106">
        <f t="shared" si="74"/>
        <v>0</v>
      </c>
      <c r="BQ20" s="106">
        <f t="shared" si="75"/>
        <v>1</v>
      </c>
      <c r="BR20" s="106">
        <f t="shared" si="76"/>
        <v>1.1547487000000001</v>
      </c>
      <c r="BS20" s="106">
        <f t="shared" si="77"/>
        <v>1</v>
      </c>
      <c r="BT20" s="106">
        <f t="shared" si="78"/>
        <v>1.1258699999999999</v>
      </c>
      <c r="BU20" s="107">
        <f t="shared" si="79"/>
        <v>1</v>
      </c>
      <c r="BV20" s="107">
        <f t="shared" si="80"/>
        <v>1.2413000000000001</v>
      </c>
      <c r="BW20" s="108">
        <f t="shared" si="15"/>
        <v>0</v>
      </c>
      <c r="BX20" s="109">
        <f t="shared" si="16"/>
        <v>1.1006800000000001</v>
      </c>
      <c r="BY20" s="108">
        <f t="shared" si="17"/>
        <v>0</v>
      </c>
      <c r="BZ20" s="110">
        <f t="shared" si="18"/>
        <v>1.6583374</v>
      </c>
      <c r="CA20" s="109">
        <f t="shared" si="19"/>
        <v>0</v>
      </c>
      <c r="CB20" s="110">
        <f t="shared" si="20"/>
        <v>0</v>
      </c>
      <c r="CC20" s="111">
        <f t="shared" si="21"/>
        <v>0</v>
      </c>
      <c r="CD20" s="112">
        <f t="shared" si="22"/>
        <v>1.1006800000000001</v>
      </c>
      <c r="CE20" s="113">
        <f t="shared" si="23"/>
        <v>1.942896</v>
      </c>
      <c r="CF20" s="114">
        <f t="shared" si="24"/>
        <v>0</v>
      </c>
      <c r="CG20" s="84">
        <f t="shared" si="81"/>
        <v>2.5397180000000001</v>
      </c>
      <c r="CH20" s="113">
        <f t="shared" si="25"/>
        <v>1.2101409999999999</v>
      </c>
      <c r="CI20" s="114">
        <f t="shared" si="26"/>
        <v>0.79674</v>
      </c>
      <c r="CJ20" s="109">
        <f t="shared" si="27"/>
        <v>0</v>
      </c>
      <c r="CK20" s="115">
        <f t="shared" si="28"/>
        <v>0</v>
      </c>
      <c r="CL20" s="116">
        <f t="shared" si="29"/>
        <v>0</v>
      </c>
      <c r="CM20" s="117">
        <f t="shared" si="30"/>
        <v>1.1547487000000001</v>
      </c>
      <c r="CN20" s="111">
        <f t="shared" si="31"/>
        <v>1.1258699999999999</v>
      </c>
      <c r="CO20" s="118">
        <f t="shared" si="32"/>
        <v>1.2413000000000001</v>
      </c>
      <c r="CP20" s="119">
        <f t="shared" si="82"/>
        <v>13.8711111</v>
      </c>
      <c r="CQ20" s="119">
        <f t="shared" si="83"/>
        <v>40</v>
      </c>
      <c r="CR20" s="118">
        <f t="shared" si="33"/>
        <v>12</v>
      </c>
      <c r="CS20" s="118">
        <f t="shared" si="34"/>
        <v>21</v>
      </c>
      <c r="CT20" s="57" t="s">
        <v>215</v>
      </c>
      <c r="CU20" s="96">
        <f t="shared" si="35"/>
        <v>2.7590173999999998</v>
      </c>
      <c r="CV20" s="96">
        <f t="shared" si="36"/>
        <v>3.0435759999999998</v>
      </c>
      <c r="CW20" s="96">
        <f t="shared" si="37"/>
        <v>4.5465989999999996</v>
      </c>
      <c r="CX20" s="96">
        <f t="shared" si="38"/>
        <v>1.1547487000000001</v>
      </c>
      <c r="CY20" s="96">
        <f t="shared" si="39"/>
        <v>2.3671700000000002</v>
      </c>
      <c r="CZ20" s="58" t="s">
        <v>215</v>
      </c>
      <c r="DA20" s="122">
        <f t="shared" ref="DA20:DE20" si="185">CU20/$CP20</f>
        <v>0.19890384988697801</v>
      </c>
      <c r="DB20" s="122">
        <f t="shared" si="185"/>
        <v>0.21941832763490701</v>
      </c>
      <c r="DC20" s="122">
        <f t="shared" si="185"/>
        <v>0.32777467985243097</v>
      </c>
      <c r="DD20" s="122">
        <f t="shared" si="185"/>
        <v>8.3248464501160205E-2</v>
      </c>
      <c r="DE20" s="122">
        <f t="shared" si="185"/>
        <v>0.17065467812452301</v>
      </c>
      <c r="DF20" s="58" t="s">
        <v>215</v>
      </c>
      <c r="DG20" s="122">
        <f t="shared" si="41"/>
        <v>0.36363636363636398</v>
      </c>
      <c r="DH20" s="122">
        <f t="shared" si="42"/>
        <v>0.63636363636363602</v>
      </c>
      <c r="DI20" s="46">
        <f>'RANKING-QUINTOS'!L15</f>
        <v>0</v>
      </c>
      <c r="DJ20" s="46">
        <f t="shared" si="85"/>
        <v>7</v>
      </c>
      <c r="DK20" s="124">
        <f t="shared" si="86"/>
        <v>1022010</v>
      </c>
      <c r="DL20" s="46" t="str">
        <f t="shared" si="87"/>
        <v>MOLLO  QUISPE  SOPHIA NAHIARA</v>
      </c>
      <c r="DM20" s="46">
        <v>4</v>
      </c>
      <c r="DN20" s="46" t="s">
        <v>199</v>
      </c>
      <c r="DO20" s="46" t="s">
        <v>248</v>
      </c>
      <c r="DP20" s="46" t="s">
        <v>249</v>
      </c>
      <c r="DQ20" s="46">
        <f t="shared" si="88"/>
        <v>40</v>
      </c>
      <c r="DR20" s="46" t="str">
        <f t="shared" si="89"/>
        <v/>
      </c>
      <c r="DS20" s="46">
        <v>33</v>
      </c>
      <c r="DT20" s="46">
        <f t="shared" si="90"/>
        <v>12</v>
      </c>
      <c r="DU20" s="46">
        <f t="shared" si="91"/>
        <v>21</v>
      </c>
      <c r="DV20" s="46">
        <f>'RESULTADOS CUARTO'!HX20</f>
        <v>13.8711111</v>
      </c>
      <c r="DW20" s="46">
        <f t="shared" si="92"/>
        <v>7</v>
      </c>
      <c r="DX20" s="125">
        <f t="shared" si="93"/>
        <v>0.36363636363636398</v>
      </c>
      <c r="DY20" s="125"/>
      <c r="EC20" s="126">
        <f t="shared" si="94"/>
        <v>1</v>
      </c>
      <c r="ED20" s="126">
        <v>1.6782674</v>
      </c>
      <c r="EE20" s="126">
        <f t="shared" si="95"/>
        <v>0</v>
      </c>
      <c r="EF20" s="126">
        <f t="shared" si="96"/>
        <v>1</v>
      </c>
      <c r="EG20" s="126">
        <f t="shared" si="97"/>
        <v>0</v>
      </c>
      <c r="EH20" s="127">
        <f t="shared" si="98"/>
        <v>1</v>
      </c>
      <c r="EI20" s="127">
        <v>1.6587874499999999</v>
      </c>
      <c r="EJ20" s="127">
        <f t="shared" si="99"/>
        <v>0</v>
      </c>
      <c r="EK20" s="127">
        <f t="shared" si="100"/>
        <v>1</v>
      </c>
      <c r="EL20" s="127">
        <f t="shared" si="101"/>
        <v>0</v>
      </c>
      <c r="EM20" s="123">
        <f t="shared" si="102"/>
        <v>1</v>
      </c>
      <c r="EN20" s="123">
        <v>1.6495770000000001</v>
      </c>
      <c r="EO20" s="123">
        <f t="shared" si="103"/>
        <v>0</v>
      </c>
      <c r="EP20" s="123">
        <f t="shared" si="104"/>
        <v>1</v>
      </c>
      <c r="EQ20" s="123">
        <f t="shared" si="105"/>
        <v>0</v>
      </c>
      <c r="ER20" s="128">
        <f t="shared" si="106"/>
        <v>1</v>
      </c>
      <c r="ES20" s="128">
        <v>1.6583374</v>
      </c>
      <c r="ET20" s="128">
        <f t="shared" si="107"/>
        <v>1</v>
      </c>
      <c r="EU20" s="128">
        <f t="shared" si="108"/>
        <v>0</v>
      </c>
      <c r="EV20" s="128">
        <f t="shared" si="109"/>
        <v>1.6583374</v>
      </c>
      <c r="EW20" s="64">
        <f t="shared" si="110"/>
        <v>1.6583374</v>
      </c>
      <c r="EX20" s="129">
        <f t="shared" si="111"/>
        <v>2</v>
      </c>
      <c r="EY20" s="129">
        <v>1.52482685</v>
      </c>
      <c r="EZ20" s="129">
        <f t="shared" si="112"/>
        <v>0</v>
      </c>
      <c r="FA20" s="129">
        <f t="shared" si="113"/>
        <v>2</v>
      </c>
      <c r="FB20" s="129">
        <f t="shared" si="114"/>
        <v>0</v>
      </c>
      <c r="FC20" s="128">
        <f t="shared" si="115"/>
        <v>2</v>
      </c>
      <c r="FD20" s="128">
        <v>1.4254114250000001</v>
      </c>
      <c r="FE20" s="128">
        <f t="shared" si="116"/>
        <v>0</v>
      </c>
      <c r="FF20" s="128">
        <f t="shared" si="117"/>
        <v>2</v>
      </c>
      <c r="FG20" s="128">
        <f t="shared" si="118"/>
        <v>0</v>
      </c>
      <c r="FH20" s="123">
        <f t="shared" si="119"/>
        <v>2</v>
      </c>
      <c r="FI20" s="123">
        <v>1.1547487000000001</v>
      </c>
      <c r="FJ20" s="123">
        <f t="shared" si="120"/>
        <v>1</v>
      </c>
      <c r="FK20" s="123">
        <f t="shared" si="121"/>
        <v>1</v>
      </c>
      <c r="FL20" s="123">
        <f t="shared" si="122"/>
        <v>1.1547487000000001</v>
      </c>
      <c r="FM20" s="82">
        <f t="shared" si="123"/>
        <v>1.1547487000000001</v>
      </c>
      <c r="FN20" s="128">
        <f t="shared" si="124"/>
        <v>3</v>
      </c>
      <c r="FO20" s="128">
        <v>1.021414</v>
      </c>
      <c r="FP20" s="128">
        <f t="shared" si="125"/>
        <v>0</v>
      </c>
      <c r="FQ20" s="128">
        <f t="shared" si="126"/>
        <v>3</v>
      </c>
      <c r="FR20" s="128">
        <f t="shared" si="127"/>
        <v>0</v>
      </c>
      <c r="FS20" s="127">
        <f t="shared" si="128"/>
        <v>2</v>
      </c>
      <c r="FT20" s="127">
        <v>0.97144799999999998</v>
      </c>
      <c r="FU20" s="127">
        <f t="shared" si="129"/>
        <v>2</v>
      </c>
      <c r="FV20" s="127">
        <f t="shared" si="130"/>
        <v>0</v>
      </c>
      <c r="FW20" s="127">
        <f t="shared" si="131"/>
        <v>1.942896</v>
      </c>
      <c r="FX20" s="129">
        <f t="shared" si="177"/>
        <v>3</v>
      </c>
      <c r="FY20" s="129">
        <v>1.2698590000000001</v>
      </c>
      <c r="FZ20" s="129">
        <f t="shared" si="133"/>
        <v>2</v>
      </c>
      <c r="GA20" s="129">
        <f t="shared" si="134"/>
        <v>1</v>
      </c>
      <c r="GB20" s="129">
        <f t="shared" si="135"/>
        <v>2.5397180000000001</v>
      </c>
      <c r="GC20" s="130">
        <f t="shared" si="136"/>
        <v>2</v>
      </c>
      <c r="GD20" s="130">
        <v>1.2101409999999999</v>
      </c>
      <c r="GE20" s="130">
        <f t="shared" si="137"/>
        <v>1</v>
      </c>
      <c r="GF20" s="130">
        <f t="shared" si="138"/>
        <v>1</v>
      </c>
      <c r="GG20" s="130">
        <f t="shared" si="139"/>
        <v>1.2101409999999999</v>
      </c>
      <c r="GH20" s="131">
        <f t="shared" si="140"/>
        <v>1</v>
      </c>
      <c r="GI20" s="131">
        <v>0.80188999999999999</v>
      </c>
      <c r="GJ20" s="131">
        <f t="shared" si="141"/>
        <v>0</v>
      </c>
      <c r="GK20" s="131">
        <f t="shared" si="142"/>
        <v>1</v>
      </c>
      <c r="GL20" s="131">
        <f t="shared" si="143"/>
        <v>0</v>
      </c>
      <c r="GM20" s="129">
        <f t="shared" si="144"/>
        <v>1</v>
      </c>
      <c r="GN20" s="129">
        <v>0.79674</v>
      </c>
      <c r="GO20" s="129">
        <f t="shared" si="145"/>
        <v>1</v>
      </c>
      <c r="GP20" s="129">
        <f t="shared" si="146"/>
        <v>0</v>
      </c>
      <c r="GQ20" s="129">
        <f t="shared" si="147"/>
        <v>0.79674</v>
      </c>
      <c r="GR20" s="108">
        <f t="shared" si="148"/>
        <v>2</v>
      </c>
      <c r="GS20" s="108">
        <v>1.1258699999999999</v>
      </c>
      <c r="GT20" s="108">
        <f t="shared" si="149"/>
        <v>1</v>
      </c>
      <c r="GU20" s="108">
        <f t="shared" si="150"/>
        <v>1</v>
      </c>
      <c r="GV20" s="108">
        <f t="shared" si="151"/>
        <v>1.1258699999999999</v>
      </c>
      <c r="GW20" s="130">
        <f t="shared" si="152"/>
        <v>2</v>
      </c>
      <c r="GX20" s="130">
        <v>1.2413000000000001</v>
      </c>
      <c r="GY20" s="130">
        <f t="shared" si="153"/>
        <v>1</v>
      </c>
      <c r="GZ20" s="130">
        <f t="shared" si="154"/>
        <v>1</v>
      </c>
      <c r="HA20" s="130">
        <f t="shared" si="155"/>
        <v>1.2413000000000001</v>
      </c>
      <c r="HB20" s="82">
        <f t="shared" si="156"/>
        <v>8.8566649999999996</v>
      </c>
      <c r="HC20" s="132">
        <f t="shared" si="157"/>
        <v>1</v>
      </c>
      <c r="HD20" s="132">
        <v>1.12415</v>
      </c>
      <c r="HE20" s="132">
        <f t="shared" si="158"/>
        <v>0</v>
      </c>
      <c r="HF20" s="132">
        <f t="shared" si="159"/>
        <v>1</v>
      </c>
      <c r="HG20" s="132">
        <f t="shared" si="160"/>
        <v>0</v>
      </c>
      <c r="HH20" s="126">
        <f t="shared" si="161"/>
        <v>2</v>
      </c>
      <c r="HI20" s="126">
        <v>1.1006800000000001</v>
      </c>
      <c r="HJ20" s="126">
        <f t="shared" si="162"/>
        <v>1</v>
      </c>
      <c r="HK20" s="126">
        <f t="shared" si="163"/>
        <v>1</v>
      </c>
      <c r="HL20" s="126">
        <f t="shared" si="164"/>
        <v>1.1006800000000001</v>
      </c>
      <c r="HM20" s="128">
        <f t="shared" si="165"/>
        <v>2</v>
      </c>
      <c r="HN20" s="128">
        <v>1.1006800000000001</v>
      </c>
      <c r="HO20" s="128">
        <f t="shared" si="166"/>
        <v>1</v>
      </c>
      <c r="HP20" s="128">
        <f t="shared" si="167"/>
        <v>1</v>
      </c>
      <c r="HQ20" s="128">
        <f t="shared" si="168"/>
        <v>1.1006800000000001</v>
      </c>
      <c r="HR20" s="123">
        <f t="shared" si="169"/>
        <v>2</v>
      </c>
      <c r="HS20" s="123">
        <v>1.12415</v>
      </c>
      <c r="HT20" s="123">
        <f t="shared" si="170"/>
        <v>0</v>
      </c>
      <c r="HU20" s="123">
        <f t="shared" si="171"/>
        <v>2</v>
      </c>
      <c r="HV20" s="123">
        <f t="shared" si="172"/>
        <v>0</v>
      </c>
      <c r="HW20" s="82">
        <f t="shared" si="173"/>
        <v>2.2013600000000002</v>
      </c>
      <c r="HX20" s="133">
        <f t="shared" si="174"/>
        <v>13.8711111</v>
      </c>
      <c r="IK20" s="46" t="s">
        <v>25</v>
      </c>
      <c r="IL20" s="46" t="s">
        <v>160</v>
      </c>
      <c r="IM20" s="46">
        <v>1022010</v>
      </c>
    </row>
    <row r="21" spans="1:247">
      <c r="A21" s="76">
        <v>13</v>
      </c>
      <c r="B21" s="77" t="s">
        <v>161</v>
      </c>
      <c r="C21" s="58" t="s">
        <v>250</v>
      </c>
      <c r="D21" s="78">
        <f>'DATOS -CUARTO'!AK21</f>
        <v>1</v>
      </c>
      <c r="E21" s="78">
        <f>'DATOS -CUARTO'!AL21</f>
        <v>1</v>
      </c>
      <c r="F21" s="78">
        <f>'DATOS -CUARTO'!AM21</f>
        <v>0</v>
      </c>
      <c r="G21" s="78">
        <f>'DATOS -CUARTO'!AN21</f>
        <v>1</v>
      </c>
      <c r="H21" s="78">
        <f>'DATOS -CUARTO'!AO21</f>
        <v>0</v>
      </c>
      <c r="I21" s="78">
        <f>'DATOS -CUARTO'!AP21</f>
        <v>0</v>
      </c>
      <c r="J21" s="78">
        <f>'DATOS -CUARTO'!AQ21</f>
        <v>1</v>
      </c>
      <c r="K21" s="88">
        <f>'DATOS -CUARTO'!AR21</f>
        <v>0</v>
      </c>
      <c r="L21" s="88">
        <f>'DATOS -CUARTO'!AS21</f>
        <v>1</v>
      </c>
      <c r="M21" s="88">
        <f>'DATOS -CUARTO'!AT21</f>
        <v>1</v>
      </c>
      <c r="N21" s="88">
        <f>'DATOS -CUARTO'!AU21</f>
        <v>0</v>
      </c>
      <c r="O21" s="88">
        <f>'DATOS -CUARTO'!AV21</f>
        <v>1</v>
      </c>
      <c r="P21" s="88">
        <f>'DATOS -CUARTO'!AW21</f>
        <v>1</v>
      </c>
      <c r="Q21" s="88">
        <f>'DATOS -CUARTO'!AX21</f>
        <v>0</v>
      </c>
      <c r="R21" s="88">
        <f>'DATOS -CUARTO'!AY21</f>
        <v>1</v>
      </c>
      <c r="S21" s="88">
        <f>'DATOS -CUARTO'!AZ21</f>
        <v>1</v>
      </c>
      <c r="T21" s="91">
        <f>'DATOS -CUARTO'!BA21</f>
        <v>1</v>
      </c>
      <c r="U21" s="91">
        <f>'DATOS -CUARTO'!BB21</f>
        <v>0</v>
      </c>
      <c r="V21" s="91">
        <f>'DATOS -CUARTO'!BC21</f>
        <v>1</v>
      </c>
      <c r="W21" s="91">
        <f>'DATOS -CUARTO'!BD21</f>
        <v>1</v>
      </c>
      <c r="X21" s="91">
        <f>'DATOS -CUARTO'!BE21</f>
        <v>1</v>
      </c>
      <c r="Y21" s="91">
        <f>'DATOS -CUARTO'!BF21</f>
        <v>1</v>
      </c>
      <c r="Z21" s="91">
        <f>'DATOS -CUARTO'!BG21</f>
        <v>0</v>
      </c>
      <c r="AA21" s="94">
        <f>'DATOS -CUARTO'!BH21</f>
        <v>0</v>
      </c>
      <c r="AB21" s="94">
        <f>'DATOS -CUARTO'!BI21</f>
        <v>0</v>
      </c>
      <c r="AC21" s="94">
        <f>'DATOS -CUARTO'!BJ21</f>
        <v>0</v>
      </c>
      <c r="AD21" s="94">
        <f>'DATOS -CUARTO'!BK21</f>
        <v>1</v>
      </c>
      <c r="AE21" s="94">
        <f>'DATOS -CUARTO'!BL21</f>
        <v>0</v>
      </c>
      <c r="AF21" s="94">
        <f>'DATOS -CUARTO'!BM21</f>
        <v>1</v>
      </c>
      <c r="AG21" s="102">
        <f>'DATOS -CUARTO'!BN21</f>
        <v>1</v>
      </c>
      <c r="AH21" s="102">
        <f>'DATOS -CUARTO'!BO21</f>
        <v>1</v>
      </c>
      <c r="AI21" s="102">
        <f>'DATOS -CUARTO'!BP21</f>
        <v>0</v>
      </c>
      <c r="AJ21" s="102">
        <f>'DATOS -CUARTO'!BQ21</f>
        <v>0</v>
      </c>
      <c r="AK21" s="103">
        <f t="shared" si="43"/>
        <v>1</v>
      </c>
      <c r="AL21" s="103">
        <f t="shared" si="44"/>
        <v>1.12415</v>
      </c>
      <c r="AM21" s="103">
        <f t="shared" si="45"/>
        <v>1</v>
      </c>
      <c r="AN21" s="103">
        <f t="shared" si="46"/>
        <v>1.1006800000000001</v>
      </c>
      <c r="AO21" s="103">
        <f t="shared" si="47"/>
        <v>1</v>
      </c>
      <c r="AP21" s="103">
        <f t="shared" si="48"/>
        <v>1.6495770000000001</v>
      </c>
      <c r="AQ21" s="103">
        <f t="shared" si="49"/>
        <v>0</v>
      </c>
      <c r="AR21" s="103">
        <f t="shared" si="50"/>
        <v>0</v>
      </c>
      <c r="AS21" s="103">
        <f t="shared" si="51"/>
        <v>0</v>
      </c>
      <c r="AT21" s="103">
        <f t="shared" si="52"/>
        <v>0</v>
      </c>
      <c r="AU21" s="103">
        <f t="shared" si="53"/>
        <v>1</v>
      </c>
      <c r="AV21" s="103">
        <f t="shared" si="54"/>
        <v>1.6782674</v>
      </c>
      <c r="AW21" s="104">
        <f t="shared" si="55"/>
        <v>1</v>
      </c>
      <c r="AX21" s="104">
        <f t="shared" si="56"/>
        <v>1.12415</v>
      </c>
      <c r="AY21" s="104">
        <f t="shared" si="57"/>
        <v>1</v>
      </c>
      <c r="AZ21" s="104">
        <f t="shared" si="58"/>
        <v>1.1006800000000001</v>
      </c>
      <c r="BA21" s="104">
        <f t="shared" si="59"/>
        <v>2</v>
      </c>
      <c r="BB21" s="104">
        <f t="shared" si="60"/>
        <v>1.942896</v>
      </c>
      <c r="BC21" s="104">
        <f t="shared" si="61"/>
        <v>2</v>
      </c>
      <c r="BD21" s="104">
        <f t="shared" si="62"/>
        <v>2.0428280000000001</v>
      </c>
      <c r="BE21" s="105">
        <f t="shared" si="63"/>
        <v>2</v>
      </c>
      <c r="BF21" s="105">
        <f t="shared" si="64"/>
        <v>2.5397180000000001</v>
      </c>
      <c r="BG21" s="105">
        <f t="shared" si="65"/>
        <v>2</v>
      </c>
      <c r="BH21" s="105">
        <f t="shared" si="66"/>
        <v>2.4202819999999998</v>
      </c>
      <c r="BI21" s="105">
        <f t="shared" si="67"/>
        <v>1</v>
      </c>
      <c r="BJ21" s="105">
        <f t="shared" si="68"/>
        <v>0.79674</v>
      </c>
      <c r="BK21" s="105">
        <f t="shared" si="69"/>
        <v>0</v>
      </c>
      <c r="BL21" s="105">
        <f t="shared" si="70"/>
        <v>0</v>
      </c>
      <c r="BM21" s="106">
        <f t="shared" si="71"/>
        <v>0</v>
      </c>
      <c r="BN21" s="106">
        <f t="shared" si="72"/>
        <v>0</v>
      </c>
      <c r="BO21" s="106">
        <f t="shared" si="73"/>
        <v>1</v>
      </c>
      <c r="BP21" s="106">
        <f t="shared" si="74"/>
        <v>1.4254114250000001</v>
      </c>
      <c r="BQ21" s="106">
        <f t="shared" si="75"/>
        <v>1</v>
      </c>
      <c r="BR21" s="106">
        <f t="shared" si="76"/>
        <v>1.1547487000000001</v>
      </c>
      <c r="BS21" s="106">
        <f t="shared" si="77"/>
        <v>2</v>
      </c>
      <c r="BT21" s="106">
        <f t="shared" si="78"/>
        <v>2.2517399999999999</v>
      </c>
      <c r="BU21" s="107">
        <f t="shared" si="79"/>
        <v>0</v>
      </c>
      <c r="BV21" s="107">
        <f t="shared" si="80"/>
        <v>0</v>
      </c>
      <c r="BW21" s="108">
        <f t="shared" si="15"/>
        <v>1.12415</v>
      </c>
      <c r="BX21" s="109">
        <f t="shared" si="16"/>
        <v>1.1006800000000001</v>
      </c>
      <c r="BY21" s="108">
        <f t="shared" si="17"/>
        <v>1.6495770000000001</v>
      </c>
      <c r="BZ21" s="110">
        <f t="shared" si="18"/>
        <v>0</v>
      </c>
      <c r="CA21" s="109">
        <f t="shared" si="19"/>
        <v>0</v>
      </c>
      <c r="CB21" s="110">
        <f t="shared" si="20"/>
        <v>1.6782674</v>
      </c>
      <c r="CC21" s="111">
        <f t="shared" si="21"/>
        <v>1.12415</v>
      </c>
      <c r="CD21" s="112">
        <f t="shared" si="22"/>
        <v>1.1006800000000001</v>
      </c>
      <c r="CE21" s="113">
        <f t="shared" si="23"/>
        <v>1.942896</v>
      </c>
      <c r="CF21" s="114">
        <f t="shared" si="24"/>
        <v>2.0428280000000001</v>
      </c>
      <c r="CG21" s="84">
        <f t="shared" si="81"/>
        <v>2.5397180000000001</v>
      </c>
      <c r="CH21" s="113">
        <f t="shared" si="25"/>
        <v>2.4202819999999998</v>
      </c>
      <c r="CI21" s="114">
        <f t="shared" si="26"/>
        <v>0.79674</v>
      </c>
      <c r="CJ21" s="109">
        <f t="shared" si="27"/>
        <v>0</v>
      </c>
      <c r="CK21" s="115">
        <f t="shared" si="28"/>
        <v>0</v>
      </c>
      <c r="CL21" s="116">
        <f t="shared" si="29"/>
        <v>1.4254114250000001</v>
      </c>
      <c r="CM21" s="117">
        <f t="shared" si="30"/>
        <v>1.1547487000000001</v>
      </c>
      <c r="CN21" s="111">
        <f t="shared" si="31"/>
        <v>2.2517399999999999</v>
      </c>
      <c r="CO21" s="118">
        <f t="shared" si="32"/>
        <v>0</v>
      </c>
      <c r="CP21" s="119">
        <f t="shared" si="82"/>
        <v>22.351868525</v>
      </c>
      <c r="CQ21" s="119">
        <f t="shared" si="83"/>
        <v>18</v>
      </c>
      <c r="CR21" s="118">
        <f t="shared" si="33"/>
        <v>19</v>
      </c>
      <c r="CS21" s="118">
        <f t="shared" si="34"/>
        <v>14</v>
      </c>
      <c r="CT21" s="57" t="s">
        <v>216</v>
      </c>
      <c r="CU21" s="96">
        <f t="shared" si="35"/>
        <v>5.5526743999999999</v>
      </c>
      <c r="CV21" s="96">
        <f t="shared" si="36"/>
        <v>6.2105540000000001</v>
      </c>
      <c r="CW21" s="96">
        <f t="shared" si="37"/>
        <v>5.7567399999999997</v>
      </c>
      <c r="CX21" s="96">
        <f t="shared" si="38"/>
        <v>2.5801601249999999</v>
      </c>
      <c r="CY21" s="96">
        <f t="shared" si="39"/>
        <v>2.2517399999999999</v>
      </c>
      <c r="CZ21" s="58" t="s">
        <v>216</v>
      </c>
      <c r="DA21" s="122">
        <f t="shared" ref="DA21:DE21" si="186">CU21/$CP21</f>
        <v>0.248421038884936</v>
      </c>
      <c r="DB21" s="122">
        <f t="shared" si="186"/>
        <v>0.27785390707061702</v>
      </c>
      <c r="DC21" s="122">
        <f t="shared" si="186"/>
        <v>0.25755072751798003</v>
      </c>
      <c r="DD21" s="122">
        <f t="shared" si="186"/>
        <v>0.1154337554426</v>
      </c>
      <c r="DE21" s="122">
        <f t="shared" si="186"/>
        <v>0.100740571083866</v>
      </c>
      <c r="DF21" s="58" t="s">
        <v>216</v>
      </c>
      <c r="DG21" s="122">
        <f t="shared" si="41"/>
        <v>0.57575757575757602</v>
      </c>
      <c r="DH21" s="122">
        <f t="shared" si="42"/>
        <v>0.42424242424242398</v>
      </c>
      <c r="DI21" s="46">
        <f>'RANKING-QUINTOS'!L16</f>
        <v>0</v>
      </c>
      <c r="DJ21" s="46">
        <f t="shared" si="85"/>
        <v>11</v>
      </c>
      <c r="DK21" s="124" t="str">
        <f t="shared" si="86"/>
        <v>Mis15uwu</v>
      </c>
      <c r="DL21" s="46" t="str">
        <f t="shared" si="87"/>
        <v>PARI  QUISPE  YANERY XIOMARA</v>
      </c>
      <c r="DM21" s="46">
        <v>4</v>
      </c>
      <c r="DN21" s="46" t="s">
        <v>199</v>
      </c>
      <c r="DO21" s="46" t="s">
        <v>248</v>
      </c>
      <c r="DP21" s="46" t="s">
        <v>249</v>
      </c>
      <c r="DQ21" s="46">
        <f t="shared" si="88"/>
        <v>19</v>
      </c>
      <c r="DR21" s="46" t="str">
        <f t="shared" si="89"/>
        <v/>
      </c>
      <c r="DS21" s="46">
        <v>33</v>
      </c>
      <c r="DT21" s="46">
        <f t="shared" si="90"/>
        <v>19</v>
      </c>
      <c r="DU21" s="46">
        <f t="shared" si="91"/>
        <v>14</v>
      </c>
      <c r="DV21" s="46">
        <f>'RESULTADOS CUARTO'!HX21</f>
        <v>22.351868525</v>
      </c>
      <c r="DW21" s="46">
        <f t="shared" si="92"/>
        <v>11</v>
      </c>
      <c r="DX21" s="125">
        <f t="shared" si="93"/>
        <v>0.57575757575757602</v>
      </c>
      <c r="DY21" s="125"/>
      <c r="EC21" s="126">
        <f t="shared" si="94"/>
        <v>1</v>
      </c>
      <c r="ED21" s="126">
        <v>1.6782674</v>
      </c>
      <c r="EE21" s="126">
        <f t="shared" si="95"/>
        <v>1</v>
      </c>
      <c r="EF21" s="126">
        <f t="shared" si="96"/>
        <v>0</v>
      </c>
      <c r="EG21" s="126">
        <f t="shared" si="97"/>
        <v>1.6782674</v>
      </c>
      <c r="EH21" s="127">
        <f t="shared" si="98"/>
        <v>1</v>
      </c>
      <c r="EI21" s="127">
        <v>1.6587874499999999</v>
      </c>
      <c r="EJ21" s="127">
        <f t="shared" si="99"/>
        <v>0</v>
      </c>
      <c r="EK21" s="127">
        <f t="shared" si="100"/>
        <v>1</v>
      </c>
      <c r="EL21" s="127">
        <f t="shared" si="101"/>
        <v>0</v>
      </c>
      <c r="EM21" s="123">
        <f t="shared" si="102"/>
        <v>1</v>
      </c>
      <c r="EN21" s="123">
        <v>1.6495770000000001</v>
      </c>
      <c r="EO21" s="123">
        <f t="shared" si="103"/>
        <v>1</v>
      </c>
      <c r="EP21" s="123">
        <f t="shared" si="104"/>
        <v>0</v>
      </c>
      <c r="EQ21" s="123">
        <f t="shared" si="105"/>
        <v>1.6495770000000001</v>
      </c>
      <c r="ER21" s="128">
        <f t="shared" si="106"/>
        <v>1</v>
      </c>
      <c r="ES21" s="128">
        <v>1.6583374</v>
      </c>
      <c r="ET21" s="128">
        <f t="shared" si="107"/>
        <v>0</v>
      </c>
      <c r="EU21" s="128">
        <f t="shared" si="108"/>
        <v>1</v>
      </c>
      <c r="EV21" s="128">
        <f t="shared" si="109"/>
        <v>0</v>
      </c>
      <c r="EW21" s="64">
        <f t="shared" si="110"/>
        <v>3.3278444</v>
      </c>
      <c r="EX21" s="129">
        <f t="shared" si="111"/>
        <v>2</v>
      </c>
      <c r="EY21" s="129">
        <v>1.52482685</v>
      </c>
      <c r="EZ21" s="129">
        <f t="shared" si="112"/>
        <v>0</v>
      </c>
      <c r="FA21" s="129">
        <f t="shared" si="113"/>
        <v>2</v>
      </c>
      <c r="FB21" s="129">
        <f t="shared" si="114"/>
        <v>0</v>
      </c>
      <c r="FC21" s="128">
        <f t="shared" si="115"/>
        <v>2</v>
      </c>
      <c r="FD21" s="128">
        <v>1.4254114250000001</v>
      </c>
      <c r="FE21" s="128">
        <f t="shared" si="116"/>
        <v>1</v>
      </c>
      <c r="FF21" s="128">
        <f t="shared" si="117"/>
        <v>1</v>
      </c>
      <c r="FG21" s="128">
        <f t="shared" si="118"/>
        <v>1.4254114250000001</v>
      </c>
      <c r="FH21" s="123">
        <f t="shared" si="119"/>
        <v>2</v>
      </c>
      <c r="FI21" s="123">
        <v>1.1547487000000001</v>
      </c>
      <c r="FJ21" s="123">
        <f t="shared" si="120"/>
        <v>1</v>
      </c>
      <c r="FK21" s="123">
        <f t="shared" si="121"/>
        <v>1</v>
      </c>
      <c r="FL21" s="123">
        <f t="shared" si="122"/>
        <v>1.1547487000000001</v>
      </c>
      <c r="FM21" s="82">
        <f t="shared" si="123"/>
        <v>2.5801601249999999</v>
      </c>
      <c r="FN21" s="128">
        <f t="shared" si="124"/>
        <v>3</v>
      </c>
      <c r="FO21" s="128">
        <v>1.021414</v>
      </c>
      <c r="FP21" s="128">
        <f t="shared" si="125"/>
        <v>2</v>
      </c>
      <c r="FQ21" s="128">
        <f t="shared" si="126"/>
        <v>1</v>
      </c>
      <c r="FR21" s="128">
        <f t="shared" si="127"/>
        <v>2.0428280000000001</v>
      </c>
      <c r="FS21" s="127">
        <f t="shared" si="128"/>
        <v>2</v>
      </c>
      <c r="FT21" s="127">
        <v>0.97144799999999998</v>
      </c>
      <c r="FU21" s="127">
        <f t="shared" si="129"/>
        <v>2</v>
      </c>
      <c r="FV21" s="127">
        <f t="shared" si="130"/>
        <v>0</v>
      </c>
      <c r="FW21" s="127">
        <f t="shared" si="131"/>
        <v>1.942896</v>
      </c>
      <c r="FX21" s="129">
        <f t="shared" si="177"/>
        <v>3</v>
      </c>
      <c r="FY21" s="129">
        <v>1.2698590000000001</v>
      </c>
      <c r="FZ21" s="129">
        <f t="shared" si="133"/>
        <v>2</v>
      </c>
      <c r="GA21" s="129">
        <f t="shared" si="134"/>
        <v>1</v>
      </c>
      <c r="GB21" s="129">
        <f t="shared" si="135"/>
        <v>2.5397180000000001</v>
      </c>
      <c r="GC21" s="130">
        <f t="shared" si="136"/>
        <v>2</v>
      </c>
      <c r="GD21" s="130">
        <v>1.2101409999999999</v>
      </c>
      <c r="GE21" s="130">
        <f t="shared" si="137"/>
        <v>2</v>
      </c>
      <c r="GF21" s="130">
        <f t="shared" si="138"/>
        <v>0</v>
      </c>
      <c r="GG21" s="130">
        <f t="shared" si="139"/>
        <v>2.4202819999999998</v>
      </c>
      <c r="GH21" s="131">
        <f t="shared" si="140"/>
        <v>1</v>
      </c>
      <c r="GI21" s="131">
        <v>0.80188999999999999</v>
      </c>
      <c r="GJ21" s="131">
        <f t="shared" si="141"/>
        <v>0</v>
      </c>
      <c r="GK21" s="131">
        <f t="shared" si="142"/>
        <v>1</v>
      </c>
      <c r="GL21" s="131">
        <f t="shared" si="143"/>
        <v>0</v>
      </c>
      <c r="GM21" s="129">
        <f t="shared" si="144"/>
        <v>1</v>
      </c>
      <c r="GN21" s="129">
        <v>0.79674</v>
      </c>
      <c r="GO21" s="129">
        <f t="shared" si="145"/>
        <v>1</v>
      </c>
      <c r="GP21" s="129">
        <f t="shared" si="146"/>
        <v>0</v>
      </c>
      <c r="GQ21" s="129">
        <f t="shared" si="147"/>
        <v>0.79674</v>
      </c>
      <c r="GR21" s="108">
        <f t="shared" si="148"/>
        <v>2</v>
      </c>
      <c r="GS21" s="108">
        <v>1.1258699999999999</v>
      </c>
      <c r="GT21" s="108">
        <f t="shared" si="149"/>
        <v>2</v>
      </c>
      <c r="GU21" s="108">
        <f t="shared" si="150"/>
        <v>0</v>
      </c>
      <c r="GV21" s="108">
        <f t="shared" si="151"/>
        <v>2.2517399999999999</v>
      </c>
      <c r="GW21" s="130">
        <f t="shared" si="152"/>
        <v>2</v>
      </c>
      <c r="GX21" s="130">
        <v>1.2413000000000001</v>
      </c>
      <c r="GY21" s="130">
        <f t="shared" si="153"/>
        <v>0</v>
      </c>
      <c r="GZ21" s="130">
        <f t="shared" si="154"/>
        <v>2</v>
      </c>
      <c r="HA21" s="130">
        <f t="shared" si="155"/>
        <v>0</v>
      </c>
      <c r="HB21" s="82">
        <f t="shared" si="156"/>
        <v>11.994204</v>
      </c>
      <c r="HC21" s="132">
        <f t="shared" si="157"/>
        <v>1</v>
      </c>
      <c r="HD21" s="132">
        <v>1.12415</v>
      </c>
      <c r="HE21" s="132">
        <f t="shared" si="158"/>
        <v>1</v>
      </c>
      <c r="HF21" s="132">
        <f t="shared" si="159"/>
        <v>0</v>
      </c>
      <c r="HG21" s="132">
        <f t="shared" si="160"/>
        <v>1.12415</v>
      </c>
      <c r="HH21" s="126">
        <f t="shared" si="161"/>
        <v>2</v>
      </c>
      <c r="HI21" s="126">
        <v>1.1006800000000001</v>
      </c>
      <c r="HJ21" s="126">
        <f t="shared" si="162"/>
        <v>1</v>
      </c>
      <c r="HK21" s="126">
        <f t="shared" si="163"/>
        <v>1</v>
      </c>
      <c r="HL21" s="126">
        <f t="shared" si="164"/>
        <v>1.1006800000000001</v>
      </c>
      <c r="HM21" s="128">
        <f t="shared" si="165"/>
        <v>2</v>
      </c>
      <c r="HN21" s="128">
        <v>1.1006800000000001</v>
      </c>
      <c r="HO21" s="128">
        <f t="shared" si="166"/>
        <v>1</v>
      </c>
      <c r="HP21" s="128">
        <f t="shared" si="167"/>
        <v>1</v>
      </c>
      <c r="HQ21" s="128">
        <f t="shared" si="168"/>
        <v>1.1006800000000001</v>
      </c>
      <c r="HR21" s="123">
        <f t="shared" si="169"/>
        <v>2</v>
      </c>
      <c r="HS21" s="123">
        <v>1.12415</v>
      </c>
      <c r="HT21" s="123">
        <f t="shared" si="170"/>
        <v>1</v>
      </c>
      <c r="HU21" s="123">
        <f t="shared" si="171"/>
        <v>1</v>
      </c>
      <c r="HV21" s="123">
        <f t="shared" si="172"/>
        <v>1.12415</v>
      </c>
      <c r="HW21" s="82">
        <f t="shared" si="173"/>
        <v>4.4496599999999997</v>
      </c>
      <c r="HX21" s="133">
        <f t="shared" si="174"/>
        <v>22.351868525</v>
      </c>
      <c r="IK21" s="46" t="s">
        <v>25</v>
      </c>
      <c r="IL21" s="46" t="s">
        <v>161</v>
      </c>
      <c r="IM21" s="46" t="s">
        <v>326</v>
      </c>
    </row>
    <row r="22" spans="1:247">
      <c r="A22" s="76">
        <v>14</v>
      </c>
      <c r="B22" s="77" t="s">
        <v>162</v>
      </c>
      <c r="C22" s="58" t="s">
        <v>250</v>
      </c>
      <c r="D22" s="78">
        <f>'DATOS -CUARTO'!AK22</f>
        <v>0</v>
      </c>
      <c r="E22" s="78">
        <f>'DATOS -CUARTO'!AL22</f>
        <v>0</v>
      </c>
      <c r="F22" s="78">
        <f>'DATOS -CUARTO'!AM22</f>
        <v>0</v>
      </c>
      <c r="G22" s="78">
        <f>'DATOS -CUARTO'!AN22</f>
        <v>0</v>
      </c>
      <c r="H22" s="78">
        <f>'DATOS -CUARTO'!AO22</f>
        <v>0</v>
      </c>
      <c r="I22" s="78">
        <f>'DATOS -CUARTO'!AP22</f>
        <v>0</v>
      </c>
      <c r="J22" s="78">
        <f>'DATOS -CUARTO'!AQ22</f>
        <v>0</v>
      </c>
      <c r="K22" s="88">
        <f>'DATOS -CUARTO'!AR22</f>
        <v>0</v>
      </c>
      <c r="L22" s="88">
        <f>'DATOS -CUARTO'!AS22</f>
        <v>1</v>
      </c>
      <c r="M22" s="88">
        <f>'DATOS -CUARTO'!AT22</f>
        <v>0</v>
      </c>
      <c r="N22" s="88">
        <f>'DATOS -CUARTO'!AU22</f>
        <v>0</v>
      </c>
      <c r="O22" s="88">
        <f>'DATOS -CUARTO'!AV22</f>
        <v>1</v>
      </c>
      <c r="P22" s="88">
        <f>'DATOS -CUARTO'!AW22</f>
        <v>1</v>
      </c>
      <c r="Q22" s="88">
        <f>'DATOS -CUARTO'!AX22</f>
        <v>0</v>
      </c>
      <c r="R22" s="88">
        <f>'DATOS -CUARTO'!AY22</f>
        <v>0</v>
      </c>
      <c r="S22" s="88">
        <f>'DATOS -CUARTO'!AZ22</f>
        <v>1</v>
      </c>
      <c r="T22" s="91">
        <f>'DATOS -CUARTO'!BA22</f>
        <v>0</v>
      </c>
      <c r="U22" s="91">
        <f>'DATOS -CUARTO'!BB22</f>
        <v>0</v>
      </c>
      <c r="V22" s="91">
        <f>'DATOS -CUARTO'!BC22</f>
        <v>0</v>
      </c>
      <c r="W22" s="91">
        <f>'DATOS -CUARTO'!BD22</f>
        <v>0</v>
      </c>
      <c r="X22" s="91">
        <f>'DATOS -CUARTO'!BE22</f>
        <v>0</v>
      </c>
      <c r="Y22" s="91">
        <f>'DATOS -CUARTO'!BF22</f>
        <v>1</v>
      </c>
      <c r="Z22" s="91">
        <f>'DATOS -CUARTO'!BG22</f>
        <v>1</v>
      </c>
      <c r="AA22" s="94">
        <f>'DATOS -CUARTO'!BH22</f>
        <v>1</v>
      </c>
      <c r="AB22" s="94">
        <f>'DATOS -CUARTO'!BI22</f>
        <v>0</v>
      </c>
      <c r="AC22" s="94">
        <f>'DATOS -CUARTO'!BJ22</f>
        <v>1</v>
      </c>
      <c r="AD22" s="94">
        <f>'DATOS -CUARTO'!BK22</f>
        <v>0</v>
      </c>
      <c r="AE22" s="94">
        <f>'DATOS -CUARTO'!BL22</f>
        <v>0</v>
      </c>
      <c r="AF22" s="94">
        <f>'DATOS -CUARTO'!BM22</f>
        <v>0</v>
      </c>
      <c r="AG22" s="102">
        <f>'DATOS -CUARTO'!BN22</f>
        <v>1</v>
      </c>
      <c r="AH22" s="102">
        <f>'DATOS -CUARTO'!BO22</f>
        <v>0</v>
      </c>
      <c r="AI22" s="102">
        <f>'DATOS -CUARTO'!BP22</f>
        <v>1</v>
      </c>
      <c r="AJ22" s="102">
        <f>'DATOS -CUARTO'!BQ22</f>
        <v>1</v>
      </c>
      <c r="AK22" s="103">
        <f t="shared" si="43"/>
        <v>0</v>
      </c>
      <c r="AL22" s="103">
        <f t="shared" si="44"/>
        <v>0</v>
      </c>
      <c r="AM22" s="103">
        <f t="shared" si="45"/>
        <v>0</v>
      </c>
      <c r="AN22" s="103">
        <f t="shared" si="46"/>
        <v>0</v>
      </c>
      <c r="AO22" s="103">
        <f t="shared" si="47"/>
        <v>0</v>
      </c>
      <c r="AP22" s="103">
        <f t="shared" si="48"/>
        <v>0</v>
      </c>
      <c r="AQ22" s="103">
        <f t="shared" si="49"/>
        <v>0</v>
      </c>
      <c r="AR22" s="103">
        <f t="shared" si="50"/>
        <v>0</v>
      </c>
      <c r="AS22" s="103">
        <f t="shared" si="51"/>
        <v>0</v>
      </c>
      <c r="AT22" s="103">
        <f t="shared" si="52"/>
        <v>0</v>
      </c>
      <c r="AU22" s="103">
        <f t="shared" si="53"/>
        <v>0</v>
      </c>
      <c r="AV22" s="103">
        <f t="shared" si="54"/>
        <v>0</v>
      </c>
      <c r="AW22" s="104">
        <f t="shared" si="55"/>
        <v>1</v>
      </c>
      <c r="AX22" s="104">
        <f t="shared" si="56"/>
        <v>1.12415</v>
      </c>
      <c r="AY22" s="104">
        <f t="shared" si="57"/>
        <v>0</v>
      </c>
      <c r="AZ22" s="104">
        <f t="shared" si="58"/>
        <v>0</v>
      </c>
      <c r="BA22" s="104">
        <f t="shared" si="59"/>
        <v>2</v>
      </c>
      <c r="BB22" s="104">
        <f t="shared" si="60"/>
        <v>1.942896</v>
      </c>
      <c r="BC22" s="104">
        <f t="shared" si="61"/>
        <v>1</v>
      </c>
      <c r="BD22" s="104">
        <f t="shared" si="62"/>
        <v>1.021414</v>
      </c>
      <c r="BE22" s="105">
        <f t="shared" si="63"/>
        <v>0</v>
      </c>
      <c r="BF22" s="105">
        <f t="shared" si="64"/>
        <v>0</v>
      </c>
      <c r="BG22" s="105">
        <f t="shared" si="65"/>
        <v>0</v>
      </c>
      <c r="BH22" s="105">
        <f t="shared" si="66"/>
        <v>0</v>
      </c>
      <c r="BI22" s="105">
        <f t="shared" si="67"/>
        <v>1</v>
      </c>
      <c r="BJ22" s="105">
        <f t="shared" si="68"/>
        <v>0.79674</v>
      </c>
      <c r="BK22" s="105">
        <f t="shared" si="69"/>
        <v>1</v>
      </c>
      <c r="BL22" s="105">
        <f t="shared" si="70"/>
        <v>0.80188999999999999</v>
      </c>
      <c r="BM22" s="106">
        <f t="shared" si="71"/>
        <v>1</v>
      </c>
      <c r="BN22" s="106">
        <f t="shared" si="72"/>
        <v>1.52482685</v>
      </c>
      <c r="BO22" s="106">
        <f t="shared" si="73"/>
        <v>1</v>
      </c>
      <c r="BP22" s="106">
        <f t="shared" si="74"/>
        <v>1.4254114250000001</v>
      </c>
      <c r="BQ22" s="106">
        <f t="shared" si="75"/>
        <v>0</v>
      </c>
      <c r="BR22" s="106">
        <f t="shared" si="76"/>
        <v>0</v>
      </c>
      <c r="BS22" s="106">
        <f t="shared" si="77"/>
        <v>1</v>
      </c>
      <c r="BT22" s="106">
        <f t="shared" si="78"/>
        <v>1.1258699999999999</v>
      </c>
      <c r="BU22" s="107">
        <f t="shared" si="79"/>
        <v>2</v>
      </c>
      <c r="BV22" s="107">
        <f t="shared" si="80"/>
        <v>2.4826000000000001</v>
      </c>
      <c r="BW22" s="108">
        <f t="shared" si="15"/>
        <v>0</v>
      </c>
      <c r="BX22" s="109">
        <f t="shared" si="16"/>
        <v>0</v>
      </c>
      <c r="BY22" s="108">
        <f t="shared" si="17"/>
        <v>0</v>
      </c>
      <c r="BZ22" s="110">
        <f t="shared" si="18"/>
        <v>0</v>
      </c>
      <c r="CA22" s="109">
        <f t="shared" si="19"/>
        <v>0</v>
      </c>
      <c r="CB22" s="110">
        <f t="shared" si="20"/>
        <v>0</v>
      </c>
      <c r="CC22" s="111">
        <f t="shared" si="21"/>
        <v>1.12415</v>
      </c>
      <c r="CD22" s="112">
        <f t="shared" si="22"/>
        <v>0</v>
      </c>
      <c r="CE22" s="113">
        <f t="shared" si="23"/>
        <v>1.942896</v>
      </c>
      <c r="CF22" s="114">
        <f t="shared" si="24"/>
        <v>1.021414</v>
      </c>
      <c r="CG22" s="84">
        <f t="shared" si="81"/>
        <v>0</v>
      </c>
      <c r="CH22" s="113">
        <f t="shared" si="25"/>
        <v>0</v>
      </c>
      <c r="CI22" s="114">
        <f t="shared" si="26"/>
        <v>0.79674</v>
      </c>
      <c r="CJ22" s="109">
        <f t="shared" si="27"/>
        <v>0.80188999999999999</v>
      </c>
      <c r="CK22" s="115">
        <f t="shared" si="28"/>
        <v>1.52482685</v>
      </c>
      <c r="CL22" s="116">
        <f t="shared" si="29"/>
        <v>1.4254114250000001</v>
      </c>
      <c r="CM22" s="117">
        <f t="shared" si="30"/>
        <v>0</v>
      </c>
      <c r="CN22" s="111">
        <f t="shared" si="31"/>
        <v>1.1258699999999999</v>
      </c>
      <c r="CO22" s="118">
        <f t="shared" si="32"/>
        <v>2.4826000000000001</v>
      </c>
      <c r="CP22" s="119">
        <f t="shared" si="82"/>
        <v>12.245798275</v>
      </c>
      <c r="CQ22" s="119">
        <f t="shared" si="83"/>
        <v>43</v>
      </c>
      <c r="CR22" s="118">
        <f t="shared" si="33"/>
        <v>11</v>
      </c>
      <c r="CS22" s="118">
        <f t="shared" si="34"/>
        <v>22</v>
      </c>
      <c r="CT22" s="57" t="s">
        <v>217</v>
      </c>
      <c r="CU22" s="96">
        <f t="shared" si="35"/>
        <v>0</v>
      </c>
      <c r="CV22" s="96">
        <f t="shared" si="36"/>
        <v>4.0884600000000004</v>
      </c>
      <c r="CW22" s="96">
        <f t="shared" si="37"/>
        <v>1.59863</v>
      </c>
      <c r="CX22" s="96">
        <f t="shared" si="38"/>
        <v>2.9502382749999998</v>
      </c>
      <c r="CY22" s="96">
        <f t="shared" si="39"/>
        <v>3.6084700000000001</v>
      </c>
      <c r="CZ22" s="58" t="s">
        <v>217</v>
      </c>
      <c r="DA22" s="122">
        <f t="shared" ref="DA22:DE22" si="187">CU22/$CP22</f>
        <v>0</v>
      </c>
      <c r="DB22" s="122">
        <f t="shared" si="187"/>
        <v>0.333866352212143</v>
      </c>
      <c r="DC22" s="122">
        <f t="shared" si="187"/>
        <v>0.13054518489526601</v>
      </c>
      <c r="DD22" s="122">
        <f t="shared" si="187"/>
        <v>0.240918412074692</v>
      </c>
      <c r="DE22" s="122">
        <f t="shared" si="187"/>
        <v>0.29467005081789999</v>
      </c>
      <c r="DF22" s="58" t="s">
        <v>217</v>
      </c>
      <c r="DG22" s="122">
        <f t="shared" si="41"/>
        <v>0.33333333333333298</v>
      </c>
      <c r="DH22" s="122">
        <f t="shared" si="42"/>
        <v>0.66666666666666696</v>
      </c>
      <c r="DI22" s="46">
        <f>'RANKING-QUINTOS'!L17</f>
        <v>0</v>
      </c>
      <c r="DJ22" s="46">
        <f t="shared" si="85"/>
        <v>6</v>
      </c>
      <c r="DK22" s="124" t="str">
        <f t="shared" si="86"/>
        <v>Rebeca04</v>
      </c>
      <c r="DL22" s="46" t="str">
        <f t="shared" si="87"/>
        <v>QUISPE  CARDENAS  SOFIA REBECA</v>
      </c>
      <c r="DM22" s="46">
        <v>4</v>
      </c>
      <c r="DN22" s="46" t="s">
        <v>199</v>
      </c>
      <c r="DO22" s="46" t="s">
        <v>248</v>
      </c>
      <c r="DP22" s="46" t="s">
        <v>249</v>
      </c>
      <c r="DQ22" s="46">
        <f t="shared" si="88"/>
        <v>44</v>
      </c>
      <c r="DR22" s="46" t="str">
        <f t="shared" si="89"/>
        <v/>
      </c>
      <c r="DS22" s="46">
        <v>33</v>
      </c>
      <c r="DT22" s="46">
        <f t="shared" si="90"/>
        <v>11</v>
      </c>
      <c r="DU22" s="46">
        <f t="shared" si="91"/>
        <v>22</v>
      </c>
      <c r="DV22" s="46">
        <f>'RESULTADOS CUARTO'!HX22</f>
        <v>12.245798275</v>
      </c>
      <c r="DW22" s="46">
        <f t="shared" si="92"/>
        <v>6</v>
      </c>
      <c r="DX22" s="125">
        <f t="shared" si="93"/>
        <v>0.33333333333333298</v>
      </c>
      <c r="DY22" s="125"/>
      <c r="EC22" s="126">
        <f t="shared" si="94"/>
        <v>1</v>
      </c>
      <c r="ED22" s="126">
        <v>1.6782674</v>
      </c>
      <c r="EE22" s="126">
        <f t="shared" si="95"/>
        <v>0</v>
      </c>
      <c r="EF22" s="126">
        <f t="shared" si="96"/>
        <v>1</v>
      </c>
      <c r="EG22" s="126">
        <f t="shared" si="97"/>
        <v>0</v>
      </c>
      <c r="EH22" s="127">
        <f t="shared" si="98"/>
        <v>1</v>
      </c>
      <c r="EI22" s="127">
        <v>1.6587874499999999</v>
      </c>
      <c r="EJ22" s="127">
        <f t="shared" si="99"/>
        <v>0</v>
      </c>
      <c r="EK22" s="127">
        <f t="shared" si="100"/>
        <v>1</v>
      </c>
      <c r="EL22" s="127">
        <f t="shared" si="101"/>
        <v>0</v>
      </c>
      <c r="EM22" s="123">
        <f t="shared" si="102"/>
        <v>1</v>
      </c>
      <c r="EN22" s="123">
        <v>1.6495770000000001</v>
      </c>
      <c r="EO22" s="123">
        <f t="shared" si="103"/>
        <v>0</v>
      </c>
      <c r="EP22" s="123">
        <f t="shared" si="104"/>
        <v>1</v>
      </c>
      <c r="EQ22" s="123">
        <f t="shared" si="105"/>
        <v>0</v>
      </c>
      <c r="ER22" s="128">
        <f t="shared" si="106"/>
        <v>1</v>
      </c>
      <c r="ES22" s="128">
        <v>1.6583374</v>
      </c>
      <c r="ET22" s="128">
        <f t="shared" si="107"/>
        <v>0</v>
      </c>
      <c r="EU22" s="128">
        <f t="shared" si="108"/>
        <v>1</v>
      </c>
      <c r="EV22" s="128">
        <f t="shared" si="109"/>
        <v>0</v>
      </c>
      <c r="EW22" s="64">
        <f t="shared" si="110"/>
        <v>0</v>
      </c>
      <c r="EX22" s="129">
        <f t="shared" si="111"/>
        <v>2</v>
      </c>
      <c r="EY22" s="129">
        <v>1.52482685</v>
      </c>
      <c r="EZ22" s="129">
        <f t="shared" si="112"/>
        <v>1</v>
      </c>
      <c r="FA22" s="129">
        <f t="shared" si="113"/>
        <v>1</v>
      </c>
      <c r="FB22" s="129">
        <f t="shared" si="114"/>
        <v>1.52482685</v>
      </c>
      <c r="FC22" s="128">
        <f t="shared" si="115"/>
        <v>2</v>
      </c>
      <c r="FD22" s="128">
        <v>1.4254114250000001</v>
      </c>
      <c r="FE22" s="128">
        <f t="shared" si="116"/>
        <v>1</v>
      </c>
      <c r="FF22" s="128">
        <f t="shared" si="117"/>
        <v>1</v>
      </c>
      <c r="FG22" s="128">
        <f t="shared" si="118"/>
        <v>1.4254114250000001</v>
      </c>
      <c r="FH22" s="123">
        <f t="shared" si="119"/>
        <v>2</v>
      </c>
      <c r="FI22" s="123">
        <v>1.1547487000000001</v>
      </c>
      <c r="FJ22" s="123">
        <f t="shared" si="120"/>
        <v>0</v>
      </c>
      <c r="FK22" s="123">
        <f t="shared" si="121"/>
        <v>2</v>
      </c>
      <c r="FL22" s="123">
        <f t="shared" si="122"/>
        <v>0</v>
      </c>
      <c r="FM22" s="82">
        <f t="shared" si="123"/>
        <v>2.9502382749999998</v>
      </c>
      <c r="FN22" s="128">
        <f t="shared" si="124"/>
        <v>3</v>
      </c>
      <c r="FO22" s="128">
        <v>1.021414</v>
      </c>
      <c r="FP22" s="128">
        <f t="shared" si="125"/>
        <v>1</v>
      </c>
      <c r="FQ22" s="128">
        <f t="shared" si="126"/>
        <v>2</v>
      </c>
      <c r="FR22" s="128">
        <f t="shared" si="127"/>
        <v>1.021414</v>
      </c>
      <c r="FS22" s="127">
        <f t="shared" si="128"/>
        <v>2</v>
      </c>
      <c r="FT22" s="127">
        <v>0.97144799999999998</v>
      </c>
      <c r="FU22" s="127">
        <f t="shared" si="129"/>
        <v>2</v>
      </c>
      <c r="FV22" s="127">
        <f t="shared" si="130"/>
        <v>0</v>
      </c>
      <c r="FW22" s="127">
        <f t="shared" si="131"/>
        <v>1.942896</v>
      </c>
      <c r="FX22" s="129">
        <f t="shared" si="177"/>
        <v>3</v>
      </c>
      <c r="FY22" s="129">
        <v>1.2698590000000001</v>
      </c>
      <c r="FZ22" s="129">
        <f t="shared" si="133"/>
        <v>0</v>
      </c>
      <c r="GA22" s="129">
        <f t="shared" si="134"/>
        <v>3</v>
      </c>
      <c r="GB22" s="129">
        <f t="shared" si="135"/>
        <v>0</v>
      </c>
      <c r="GC22" s="130">
        <f t="shared" si="136"/>
        <v>2</v>
      </c>
      <c r="GD22" s="130">
        <v>1.2101409999999999</v>
      </c>
      <c r="GE22" s="130">
        <f t="shared" si="137"/>
        <v>0</v>
      </c>
      <c r="GF22" s="130">
        <f t="shared" si="138"/>
        <v>2</v>
      </c>
      <c r="GG22" s="130">
        <f t="shared" si="139"/>
        <v>0</v>
      </c>
      <c r="GH22" s="131">
        <f t="shared" si="140"/>
        <v>1</v>
      </c>
      <c r="GI22" s="131">
        <v>0.80188999999999999</v>
      </c>
      <c r="GJ22" s="131">
        <f t="shared" si="141"/>
        <v>1</v>
      </c>
      <c r="GK22" s="131">
        <f t="shared" si="142"/>
        <v>0</v>
      </c>
      <c r="GL22" s="131">
        <f t="shared" si="143"/>
        <v>0.80188999999999999</v>
      </c>
      <c r="GM22" s="129">
        <f t="shared" si="144"/>
        <v>1</v>
      </c>
      <c r="GN22" s="129">
        <v>0.79674</v>
      </c>
      <c r="GO22" s="129">
        <f t="shared" si="145"/>
        <v>1</v>
      </c>
      <c r="GP22" s="129">
        <f t="shared" si="146"/>
        <v>0</v>
      </c>
      <c r="GQ22" s="129">
        <f t="shared" si="147"/>
        <v>0.79674</v>
      </c>
      <c r="GR22" s="108">
        <f t="shared" si="148"/>
        <v>2</v>
      </c>
      <c r="GS22" s="108">
        <v>1.1258699999999999</v>
      </c>
      <c r="GT22" s="108">
        <f t="shared" si="149"/>
        <v>1</v>
      </c>
      <c r="GU22" s="108">
        <f t="shared" si="150"/>
        <v>1</v>
      </c>
      <c r="GV22" s="108">
        <f t="shared" si="151"/>
        <v>1.1258699999999999</v>
      </c>
      <c r="GW22" s="130">
        <f t="shared" si="152"/>
        <v>2</v>
      </c>
      <c r="GX22" s="130">
        <v>1.2413000000000001</v>
      </c>
      <c r="GY22" s="130">
        <f t="shared" si="153"/>
        <v>2</v>
      </c>
      <c r="GZ22" s="130">
        <f t="shared" si="154"/>
        <v>0</v>
      </c>
      <c r="HA22" s="130">
        <f t="shared" si="155"/>
        <v>2.4826000000000001</v>
      </c>
      <c r="HB22" s="82">
        <f t="shared" si="156"/>
        <v>8.1714099999999998</v>
      </c>
      <c r="HC22" s="132">
        <f t="shared" si="157"/>
        <v>1</v>
      </c>
      <c r="HD22" s="132">
        <v>1.12415</v>
      </c>
      <c r="HE22" s="132">
        <f t="shared" si="158"/>
        <v>0</v>
      </c>
      <c r="HF22" s="132">
        <f t="shared" si="159"/>
        <v>1</v>
      </c>
      <c r="HG22" s="132">
        <f t="shared" si="160"/>
        <v>0</v>
      </c>
      <c r="HH22" s="126">
        <f t="shared" si="161"/>
        <v>2</v>
      </c>
      <c r="HI22" s="126">
        <v>1.1006800000000001</v>
      </c>
      <c r="HJ22" s="126">
        <f t="shared" si="162"/>
        <v>0</v>
      </c>
      <c r="HK22" s="126">
        <f t="shared" si="163"/>
        <v>2</v>
      </c>
      <c r="HL22" s="126">
        <f t="shared" si="164"/>
        <v>0</v>
      </c>
      <c r="HM22" s="128">
        <f t="shared" si="165"/>
        <v>2</v>
      </c>
      <c r="HN22" s="128">
        <v>1.1006800000000001</v>
      </c>
      <c r="HO22" s="128">
        <f t="shared" si="166"/>
        <v>0</v>
      </c>
      <c r="HP22" s="128">
        <f t="shared" si="167"/>
        <v>2</v>
      </c>
      <c r="HQ22" s="128">
        <f t="shared" si="168"/>
        <v>0</v>
      </c>
      <c r="HR22" s="123">
        <f t="shared" si="169"/>
        <v>2</v>
      </c>
      <c r="HS22" s="123">
        <v>1.12415</v>
      </c>
      <c r="HT22" s="123">
        <f t="shared" si="170"/>
        <v>1</v>
      </c>
      <c r="HU22" s="123">
        <f t="shared" si="171"/>
        <v>1</v>
      </c>
      <c r="HV22" s="123">
        <f t="shared" si="172"/>
        <v>1.12415</v>
      </c>
      <c r="HW22" s="82">
        <f t="shared" si="173"/>
        <v>1.12415</v>
      </c>
      <c r="HX22" s="133">
        <f t="shared" si="174"/>
        <v>12.245798275</v>
      </c>
      <c r="IK22" s="46" t="s">
        <v>25</v>
      </c>
      <c r="IL22" s="46" t="s">
        <v>162</v>
      </c>
      <c r="IM22" s="46" t="s">
        <v>327</v>
      </c>
    </row>
    <row r="23" spans="1:247">
      <c r="A23" s="76">
        <v>15</v>
      </c>
      <c r="B23" s="77" t="s">
        <v>163</v>
      </c>
      <c r="C23" s="58" t="s">
        <v>250</v>
      </c>
      <c r="D23" s="78">
        <f>'DATOS -CUARTO'!AK23</f>
        <v>1</v>
      </c>
      <c r="E23" s="78">
        <f>'DATOS -CUARTO'!AL23</f>
        <v>1</v>
      </c>
      <c r="F23" s="78">
        <f>'DATOS -CUARTO'!AM23</f>
        <v>1</v>
      </c>
      <c r="G23" s="78">
        <f>'DATOS -CUARTO'!AN23</f>
        <v>1</v>
      </c>
      <c r="H23" s="78">
        <f>'DATOS -CUARTO'!AO23</f>
        <v>1</v>
      </c>
      <c r="I23" s="78">
        <f>'DATOS -CUARTO'!AP23</f>
        <v>1</v>
      </c>
      <c r="J23" s="78">
        <f>'DATOS -CUARTO'!AQ23</f>
        <v>1</v>
      </c>
      <c r="K23" s="88">
        <f>'DATOS -CUARTO'!AR23</f>
        <v>0</v>
      </c>
      <c r="L23" s="88">
        <f>'DATOS -CUARTO'!AS23</f>
        <v>1</v>
      </c>
      <c r="M23" s="88">
        <f>'DATOS -CUARTO'!AT23</f>
        <v>1</v>
      </c>
      <c r="N23" s="88">
        <f>'DATOS -CUARTO'!AU23</f>
        <v>0</v>
      </c>
      <c r="O23" s="88">
        <f>'DATOS -CUARTO'!AV23</f>
        <v>1</v>
      </c>
      <c r="P23" s="88">
        <f>'DATOS -CUARTO'!AW23</f>
        <v>1</v>
      </c>
      <c r="Q23" s="88">
        <f>'DATOS -CUARTO'!AX23</f>
        <v>0</v>
      </c>
      <c r="R23" s="88">
        <f>'DATOS -CUARTO'!AY23</f>
        <v>1</v>
      </c>
      <c r="S23" s="88">
        <f>'DATOS -CUARTO'!AZ23</f>
        <v>1</v>
      </c>
      <c r="T23" s="91">
        <f>'DATOS -CUARTO'!BA23</f>
        <v>0</v>
      </c>
      <c r="U23" s="91">
        <f>'DATOS -CUARTO'!BB23</f>
        <v>1</v>
      </c>
      <c r="V23" s="91">
        <f>'DATOS -CUARTO'!BC23</f>
        <v>1</v>
      </c>
      <c r="W23" s="91">
        <f>'DATOS -CUARTO'!BD23</f>
        <v>1</v>
      </c>
      <c r="X23" s="91">
        <f>'DATOS -CUARTO'!BE23</f>
        <v>1</v>
      </c>
      <c r="Y23" s="91">
        <f>'DATOS -CUARTO'!BF23</f>
        <v>1</v>
      </c>
      <c r="Z23" s="91">
        <f>'DATOS -CUARTO'!BG23</f>
        <v>0</v>
      </c>
      <c r="AA23" s="94">
        <f>'DATOS -CUARTO'!BH23</f>
        <v>1</v>
      </c>
      <c r="AB23" s="94">
        <f>'DATOS -CUARTO'!BI23</f>
        <v>1</v>
      </c>
      <c r="AC23" s="94">
        <f>'DATOS -CUARTO'!BJ23</f>
        <v>1</v>
      </c>
      <c r="AD23" s="94">
        <f>'DATOS -CUARTO'!BK23</f>
        <v>1</v>
      </c>
      <c r="AE23" s="94">
        <f>'DATOS -CUARTO'!BL23</f>
        <v>0</v>
      </c>
      <c r="AF23" s="94">
        <f>'DATOS -CUARTO'!BM23</f>
        <v>1</v>
      </c>
      <c r="AG23" s="102">
        <f>'DATOS -CUARTO'!BN23</f>
        <v>1</v>
      </c>
      <c r="AH23" s="102">
        <f>'DATOS -CUARTO'!BO23</f>
        <v>1</v>
      </c>
      <c r="AI23" s="102">
        <f>'DATOS -CUARTO'!BP23</f>
        <v>1</v>
      </c>
      <c r="AJ23" s="102">
        <f>'DATOS -CUARTO'!BQ23</f>
        <v>0</v>
      </c>
      <c r="AK23" s="103">
        <f t="shared" si="43"/>
        <v>1</v>
      </c>
      <c r="AL23" s="103">
        <f t="shared" si="44"/>
        <v>1.12415</v>
      </c>
      <c r="AM23" s="103">
        <f t="shared" si="45"/>
        <v>2</v>
      </c>
      <c r="AN23" s="103">
        <f t="shared" si="46"/>
        <v>2.2013600000000002</v>
      </c>
      <c r="AO23" s="103">
        <f t="shared" si="47"/>
        <v>1</v>
      </c>
      <c r="AP23" s="103">
        <f t="shared" si="48"/>
        <v>1.6495770000000001</v>
      </c>
      <c r="AQ23" s="103">
        <f t="shared" si="49"/>
        <v>1</v>
      </c>
      <c r="AR23" s="103">
        <f t="shared" si="50"/>
        <v>1.6583374</v>
      </c>
      <c r="AS23" s="103">
        <f t="shared" si="51"/>
        <v>1</v>
      </c>
      <c r="AT23" s="103">
        <f t="shared" si="52"/>
        <v>1.6587874499999999</v>
      </c>
      <c r="AU23" s="103">
        <f t="shared" si="53"/>
        <v>1</v>
      </c>
      <c r="AV23" s="103">
        <f t="shared" si="54"/>
        <v>1.6782674</v>
      </c>
      <c r="AW23" s="104">
        <f t="shared" si="55"/>
        <v>1</v>
      </c>
      <c r="AX23" s="104">
        <f t="shared" si="56"/>
        <v>1.12415</v>
      </c>
      <c r="AY23" s="104">
        <f t="shared" si="57"/>
        <v>1</v>
      </c>
      <c r="AZ23" s="104">
        <f t="shared" si="58"/>
        <v>1.1006800000000001</v>
      </c>
      <c r="BA23" s="104">
        <f t="shared" si="59"/>
        <v>2</v>
      </c>
      <c r="BB23" s="104">
        <f t="shared" si="60"/>
        <v>1.942896</v>
      </c>
      <c r="BC23" s="104">
        <f t="shared" si="61"/>
        <v>2</v>
      </c>
      <c r="BD23" s="104">
        <f t="shared" si="62"/>
        <v>2.0428280000000001</v>
      </c>
      <c r="BE23" s="105">
        <f t="shared" si="63"/>
        <v>2</v>
      </c>
      <c r="BF23" s="105">
        <f t="shared" si="64"/>
        <v>2.5397180000000001</v>
      </c>
      <c r="BG23" s="105">
        <f t="shared" si="65"/>
        <v>2</v>
      </c>
      <c r="BH23" s="105">
        <f t="shared" si="66"/>
        <v>2.4202819999999998</v>
      </c>
      <c r="BI23" s="105">
        <f t="shared" si="67"/>
        <v>1</v>
      </c>
      <c r="BJ23" s="105">
        <f t="shared" si="68"/>
        <v>0.79674</v>
      </c>
      <c r="BK23" s="105">
        <f t="shared" si="69"/>
        <v>0</v>
      </c>
      <c r="BL23" s="105">
        <f t="shared" si="70"/>
        <v>0</v>
      </c>
      <c r="BM23" s="106">
        <f t="shared" si="71"/>
        <v>2</v>
      </c>
      <c r="BN23" s="106">
        <f t="shared" si="72"/>
        <v>3.0496536999999999</v>
      </c>
      <c r="BO23" s="106">
        <f t="shared" si="73"/>
        <v>2</v>
      </c>
      <c r="BP23" s="106">
        <f t="shared" si="74"/>
        <v>2.8508228500000001</v>
      </c>
      <c r="BQ23" s="106">
        <f t="shared" si="75"/>
        <v>1</v>
      </c>
      <c r="BR23" s="106">
        <f t="shared" si="76"/>
        <v>1.1547487000000001</v>
      </c>
      <c r="BS23" s="106">
        <f t="shared" si="77"/>
        <v>2</v>
      </c>
      <c r="BT23" s="106">
        <f t="shared" si="78"/>
        <v>2.2517399999999999</v>
      </c>
      <c r="BU23" s="107">
        <f t="shared" si="79"/>
        <v>1</v>
      </c>
      <c r="BV23" s="107">
        <f t="shared" si="80"/>
        <v>1.2413000000000001</v>
      </c>
      <c r="BW23" s="108">
        <f t="shared" si="15"/>
        <v>1.12415</v>
      </c>
      <c r="BX23" s="109">
        <f t="shared" si="16"/>
        <v>2.2013600000000002</v>
      </c>
      <c r="BY23" s="108">
        <f t="shared" si="17"/>
        <v>1.6495770000000001</v>
      </c>
      <c r="BZ23" s="110">
        <f t="shared" si="18"/>
        <v>1.6583374</v>
      </c>
      <c r="CA23" s="109">
        <f t="shared" si="19"/>
        <v>1.6587874499999999</v>
      </c>
      <c r="CB23" s="110">
        <f t="shared" si="20"/>
        <v>1.6782674</v>
      </c>
      <c r="CC23" s="111">
        <f t="shared" si="21"/>
        <v>1.12415</v>
      </c>
      <c r="CD23" s="112">
        <f t="shared" si="22"/>
        <v>1.1006800000000001</v>
      </c>
      <c r="CE23" s="113">
        <f t="shared" si="23"/>
        <v>1.942896</v>
      </c>
      <c r="CF23" s="114">
        <f t="shared" si="24"/>
        <v>2.0428280000000001</v>
      </c>
      <c r="CG23" s="84">
        <f t="shared" si="81"/>
        <v>2.5397180000000001</v>
      </c>
      <c r="CH23" s="113">
        <f t="shared" si="25"/>
        <v>2.4202819999999998</v>
      </c>
      <c r="CI23" s="114">
        <f t="shared" si="26"/>
        <v>0.79674</v>
      </c>
      <c r="CJ23" s="109">
        <f t="shared" si="27"/>
        <v>0</v>
      </c>
      <c r="CK23" s="115">
        <f t="shared" si="28"/>
        <v>3.0496536999999999</v>
      </c>
      <c r="CL23" s="116">
        <f t="shared" si="29"/>
        <v>2.8508228500000001</v>
      </c>
      <c r="CM23" s="117">
        <f t="shared" si="30"/>
        <v>1.1547487000000001</v>
      </c>
      <c r="CN23" s="111">
        <f t="shared" si="31"/>
        <v>2.2517399999999999</v>
      </c>
      <c r="CO23" s="118">
        <f t="shared" si="32"/>
        <v>1.2413000000000001</v>
      </c>
      <c r="CP23" s="119">
        <f t="shared" si="82"/>
        <v>32.486038499999999</v>
      </c>
      <c r="CQ23" s="119">
        <f t="shared" si="83"/>
        <v>2</v>
      </c>
      <c r="CR23" s="118">
        <f t="shared" si="33"/>
        <v>26</v>
      </c>
      <c r="CS23" s="118">
        <f t="shared" si="34"/>
        <v>7</v>
      </c>
      <c r="CT23" s="57" t="s">
        <v>218</v>
      </c>
      <c r="CU23" s="96">
        <f t="shared" si="35"/>
        <v>9.9704792500000003</v>
      </c>
      <c r="CV23" s="96">
        <f t="shared" si="36"/>
        <v>6.2105540000000001</v>
      </c>
      <c r="CW23" s="96">
        <f t="shared" si="37"/>
        <v>5.7567399999999997</v>
      </c>
      <c r="CX23" s="96">
        <f t="shared" si="38"/>
        <v>7.0552252500000003</v>
      </c>
      <c r="CY23" s="96">
        <f t="shared" si="39"/>
        <v>3.4930400000000001</v>
      </c>
      <c r="CZ23" s="58" t="s">
        <v>218</v>
      </c>
      <c r="DA23" s="122">
        <f t="shared" ref="DA23:DE23" si="188">CU23/$CP23</f>
        <v>0.306915823238958</v>
      </c>
      <c r="DB23" s="122">
        <f t="shared" si="188"/>
        <v>0.19117609554024301</v>
      </c>
      <c r="DC23" s="122">
        <f t="shared" si="188"/>
        <v>0.177206586761879</v>
      </c>
      <c r="DD23" s="122">
        <f t="shared" si="188"/>
        <v>0.21717714980852501</v>
      </c>
      <c r="DE23" s="122">
        <f t="shared" si="188"/>
        <v>0.107524344650395</v>
      </c>
      <c r="DF23" s="58" t="s">
        <v>218</v>
      </c>
      <c r="DG23" s="122">
        <f t="shared" si="41"/>
        <v>0.78787878787878796</v>
      </c>
      <c r="DH23" s="122">
        <f t="shared" si="42"/>
        <v>0.21212121212121199</v>
      </c>
      <c r="DI23" s="46">
        <f>'RANKING-QUINTOS'!L18</f>
        <v>0</v>
      </c>
      <c r="DJ23" s="46">
        <f t="shared" si="85"/>
        <v>16</v>
      </c>
      <c r="DK23" s="124" t="str">
        <f t="shared" si="86"/>
        <v>Migatu45</v>
      </c>
      <c r="DL23" s="46" t="str">
        <f t="shared" si="87"/>
        <v>QUISPE  OLAECHEA  LUPE GABRIELA</v>
      </c>
      <c r="DM23" s="46">
        <v>4</v>
      </c>
      <c r="DN23" s="46" t="s">
        <v>199</v>
      </c>
      <c r="DO23" s="46" t="s">
        <v>248</v>
      </c>
      <c r="DP23" s="46" t="s">
        <v>249</v>
      </c>
      <c r="DQ23" s="46">
        <f t="shared" si="88"/>
        <v>1</v>
      </c>
      <c r="DR23" s="46" t="str">
        <f t="shared" si="89"/>
        <v>TERCIO SUPERIOR</v>
      </c>
      <c r="DS23" s="46">
        <v>33</v>
      </c>
      <c r="DT23" s="46">
        <f t="shared" si="90"/>
        <v>26</v>
      </c>
      <c r="DU23" s="46">
        <f t="shared" si="91"/>
        <v>7</v>
      </c>
      <c r="DV23" s="46">
        <f>'RESULTADOS CUARTO'!HX23</f>
        <v>32.486038499999999</v>
      </c>
      <c r="DW23" s="46">
        <f t="shared" si="92"/>
        <v>16</v>
      </c>
      <c r="DX23" s="125">
        <f t="shared" si="93"/>
        <v>0.78787878787878796</v>
      </c>
      <c r="DY23" s="125"/>
      <c r="EC23" s="126">
        <f t="shared" si="94"/>
        <v>1</v>
      </c>
      <c r="ED23" s="126">
        <v>1.6782674</v>
      </c>
      <c r="EE23" s="126">
        <f t="shared" si="95"/>
        <v>1</v>
      </c>
      <c r="EF23" s="126">
        <f t="shared" si="96"/>
        <v>0</v>
      </c>
      <c r="EG23" s="126">
        <f t="shared" si="97"/>
        <v>1.6782674</v>
      </c>
      <c r="EH23" s="127">
        <f t="shared" si="98"/>
        <v>1</v>
      </c>
      <c r="EI23" s="127">
        <v>1.6587874499999999</v>
      </c>
      <c r="EJ23" s="127">
        <f t="shared" si="99"/>
        <v>1</v>
      </c>
      <c r="EK23" s="127">
        <f t="shared" si="100"/>
        <v>0</v>
      </c>
      <c r="EL23" s="127">
        <f t="shared" si="101"/>
        <v>1.6587874499999999</v>
      </c>
      <c r="EM23" s="123">
        <f t="shared" si="102"/>
        <v>1</v>
      </c>
      <c r="EN23" s="123">
        <v>1.6495770000000001</v>
      </c>
      <c r="EO23" s="123">
        <f t="shared" si="103"/>
        <v>1</v>
      </c>
      <c r="EP23" s="123">
        <f t="shared" si="104"/>
        <v>0</v>
      </c>
      <c r="EQ23" s="123">
        <f t="shared" si="105"/>
        <v>1.6495770000000001</v>
      </c>
      <c r="ER23" s="128">
        <f t="shared" si="106"/>
        <v>1</v>
      </c>
      <c r="ES23" s="128">
        <v>1.6583374</v>
      </c>
      <c r="ET23" s="128">
        <f t="shared" si="107"/>
        <v>1</v>
      </c>
      <c r="EU23" s="128">
        <f t="shared" si="108"/>
        <v>0</v>
      </c>
      <c r="EV23" s="128">
        <f t="shared" si="109"/>
        <v>1.6583374</v>
      </c>
      <c r="EW23" s="64">
        <f t="shared" si="110"/>
        <v>6.6449692499999999</v>
      </c>
      <c r="EX23" s="129">
        <f t="shared" si="111"/>
        <v>2</v>
      </c>
      <c r="EY23" s="129">
        <v>1.52482685</v>
      </c>
      <c r="EZ23" s="129">
        <f t="shared" si="112"/>
        <v>2</v>
      </c>
      <c r="FA23" s="129">
        <f t="shared" si="113"/>
        <v>0</v>
      </c>
      <c r="FB23" s="129">
        <f t="shared" si="114"/>
        <v>3.0496536999999999</v>
      </c>
      <c r="FC23" s="128">
        <f t="shared" si="115"/>
        <v>2</v>
      </c>
      <c r="FD23" s="128">
        <v>1.4254114250000001</v>
      </c>
      <c r="FE23" s="128">
        <f t="shared" si="116"/>
        <v>2</v>
      </c>
      <c r="FF23" s="128">
        <f t="shared" si="117"/>
        <v>0</v>
      </c>
      <c r="FG23" s="128">
        <f t="shared" si="118"/>
        <v>2.8508228500000001</v>
      </c>
      <c r="FH23" s="123">
        <f t="shared" si="119"/>
        <v>2</v>
      </c>
      <c r="FI23" s="123">
        <v>1.1547487000000001</v>
      </c>
      <c r="FJ23" s="123">
        <f t="shared" si="120"/>
        <v>1</v>
      </c>
      <c r="FK23" s="123">
        <f t="shared" si="121"/>
        <v>1</v>
      </c>
      <c r="FL23" s="123">
        <f t="shared" si="122"/>
        <v>1.1547487000000001</v>
      </c>
      <c r="FM23" s="82">
        <f t="shared" si="123"/>
        <v>7.0552252500000003</v>
      </c>
      <c r="FN23" s="128">
        <f t="shared" si="124"/>
        <v>3</v>
      </c>
      <c r="FO23" s="128">
        <v>1.021414</v>
      </c>
      <c r="FP23" s="128">
        <f t="shared" si="125"/>
        <v>2</v>
      </c>
      <c r="FQ23" s="128">
        <f t="shared" si="126"/>
        <v>1</v>
      </c>
      <c r="FR23" s="128">
        <f t="shared" si="127"/>
        <v>2.0428280000000001</v>
      </c>
      <c r="FS23" s="127">
        <f t="shared" si="128"/>
        <v>2</v>
      </c>
      <c r="FT23" s="127">
        <v>0.97144799999999998</v>
      </c>
      <c r="FU23" s="127">
        <f t="shared" si="129"/>
        <v>2</v>
      </c>
      <c r="FV23" s="127">
        <f t="shared" si="130"/>
        <v>0</v>
      </c>
      <c r="FW23" s="127">
        <f t="shared" si="131"/>
        <v>1.942896</v>
      </c>
      <c r="FX23" s="129">
        <f t="shared" si="177"/>
        <v>3</v>
      </c>
      <c r="FY23" s="129">
        <v>1.2698590000000001</v>
      </c>
      <c r="FZ23" s="129">
        <f t="shared" si="133"/>
        <v>2</v>
      </c>
      <c r="GA23" s="129">
        <f t="shared" si="134"/>
        <v>1</v>
      </c>
      <c r="GB23" s="129">
        <f t="shared" si="135"/>
        <v>2.5397180000000001</v>
      </c>
      <c r="GC23" s="130">
        <f t="shared" si="136"/>
        <v>2</v>
      </c>
      <c r="GD23" s="130">
        <v>1.2101409999999999</v>
      </c>
      <c r="GE23" s="130">
        <f t="shared" si="137"/>
        <v>2</v>
      </c>
      <c r="GF23" s="130">
        <f t="shared" si="138"/>
        <v>0</v>
      </c>
      <c r="GG23" s="130">
        <f t="shared" si="139"/>
        <v>2.4202819999999998</v>
      </c>
      <c r="GH23" s="131">
        <f t="shared" si="140"/>
        <v>1</v>
      </c>
      <c r="GI23" s="131">
        <v>0.80188999999999999</v>
      </c>
      <c r="GJ23" s="131">
        <f t="shared" si="141"/>
        <v>0</v>
      </c>
      <c r="GK23" s="131">
        <f t="shared" si="142"/>
        <v>1</v>
      </c>
      <c r="GL23" s="131">
        <f t="shared" si="143"/>
        <v>0</v>
      </c>
      <c r="GM23" s="129">
        <f t="shared" si="144"/>
        <v>1</v>
      </c>
      <c r="GN23" s="129">
        <v>0.79674</v>
      </c>
      <c r="GO23" s="129">
        <f t="shared" si="145"/>
        <v>1</v>
      </c>
      <c r="GP23" s="129">
        <f t="shared" si="146"/>
        <v>0</v>
      </c>
      <c r="GQ23" s="129">
        <f t="shared" si="147"/>
        <v>0.79674</v>
      </c>
      <c r="GR23" s="108">
        <f t="shared" si="148"/>
        <v>2</v>
      </c>
      <c r="GS23" s="108">
        <v>1.1258699999999999</v>
      </c>
      <c r="GT23" s="108">
        <f t="shared" si="149"/>
        <v>2</v>
      </c>
      <c r="GU23" s="108">
        <f t="shared" si="150"/>
        <v>0</v>
      </c>
      <c r="GV23" s="108">
        <f t="shared" si="151"/>
        <v>2.2517399999999999</v>
      </c>
      <c r="GW23" s="130">
        <f t="shared" si="152"/>
        <v>2</v>
      </c>
      <c r="GX23" s="130">
        <v>1.2413000000000001</v>
      </c>
      <c r="GY23" s="130">
        <f t="shared" si="153"/>
        <v>1</v>
      </c>
      <c r="GZ23" s="130">
        <f t="shared" si="154"/>
        <v>1</v>
      </c>
      <c r="HA23" s="130">
        <f t="shared" si="155"/>
        <v>1.2413000000000001</v>
      </c>
      <c r="HB23" s="82">
        <f t="shared" si="156"/>
        <v>13.235504000000001</v>
      </c>
      <c r="HC23" s="132">
        <f t="shared" si="157"/>
        <v>1</v>
      </c>
      <c r="HD23" s="132">
        <v>1.12415</v>
      </c>
      <c r="HE23" s="132">
        <f t="shared" si="158"/>
        <v>1</v>
      </c>
      <c r="HF23" s="132">
        <f t="shared" si="159"/>
        <v>0</v>
      </c>
      <c r="HG23" s="132">
        <f t="shared" si="160"/>
        <v>1.12415</v>
      </c>
      <c r="HH23" s="126">
        <f t="shared" si="161"/>
        <v>2</v>
      </c>
      <c r="HI23" s="126">
        <v>1.1006800000000001</v>
      </c>
      <c r="HJ23" s="126">
        <f t="shared" si="162"/>
        <v>2</v>
      </c>
      <c r="HK23" s="126">
        <f t="shared" si="163"/>
        <v>0</v>
      </c>
      <c r="HL23" s="126">
        <f t="shared" si="164"/>
        <v>2.2013600000000002</v>
      </c>
      <c r="HM23" s="128">
        <f t="shared" si="165"/>
        <v>2</v>
      </c>
      <c r="HN23" s="128">
        <v>1.1006800000000001</v>
      </c>
      <c r="HO23" s="128">
        <f t="shared" si="166"/>
        <v>1</v>
      </c>
      <c r="HP23" s="128">
        <f t="shared" si="167"/>
        <v>1</v>
      </c>
      <c r="HQ23" s="128">
        <f t="shared" si="168"/>
        <v>1.1006800000000001</v>
      </c>
      <c r="HR23" s="123">
        <f t="shared" si="169"/>
        <v>2</v>
      </c>
      <c r="HS23" s="123">
        <v>1.12415</v>
      </c>
      <c r="HT23" s="123">
        <f t="shared" si="170"/>
        <v>1</v>
      </c>
      <c r="HU23" s="123">
        <f t="shared" si="171"/>
        <v>1</v>
      </c>
      <c r="HV23" s="123">
        <f t="shared" si="172"/>
        <v>1.12415</v>
      </c>
      <c r="HW23" s="82">
        <f t="shared" si="173"/>
        <v>5.5503400000000003</v>
      </c>
      <c r="HX23" s="133">
        <f t="shared" si="174"/>
        <v>32.486038499999999</v>
      </c>
      <c r="IK23" s="46" t="s">
        <v>25</v>
      </c>
      <c r="IL23" s="46" t="s">
        <v>163</v>
      </c>
      <c r="IM23" s="46" t="s">
        <v>328</v>
      </c>
    </row>
    <row r="24" spans="1:247">
      <c r="A24" s="76">
        <v>16</v>
      </c>
      <c r="B24" s="77" t="s">
        <v>164</v>
      </c>
      <c r="C24" s="58" t="s">
        <v>250</v>
      </c>
      <c r="D24" s="78">
        <f>'DATOS -CUARTO'!AK24</f>
        <v>1</v>
      </c>
      <c r="E24" s="78">
        <f>'DATOS -CUARTO'!AL24</f>
        <v>0</v>
      </c>
      <c r="F24" s="78">
        <f>'DATOS -CUARTO'!AM24</f>
        <v>0</v>
      </c>
      <c r="G24" s="78">
        <f>'DATOS -CUARTO'!AN24</f>
        <v>0</v>
      </c>
      <c r="H24" s="78">
        <f>'DATOS -CUARTO'!AO24</f>
        <v>0</v>
      </c>
      <c r="I24" s="78">
        <f>'DATOS -CUARTO'!AP24</f>
        <v>1</v>
      </c>
      <c r="J24" s="78">
        <f>'DATOS -CUARTO'!AQ24</f>
        <v>0</v>
      </c>
      <c r="K24" s="88">
        <f>'DATOS -CUARTO'!AR24</f>
        <v>0</v>
      </c>
      <c r="L24" s="88">
        <f>'DATOS -CUARTO'!AS24</f>
        <v>1</v>
      </c>
      <c r="M24" s="88">
        <f>'DATOS -CUARTO'!AT24</f>
        <v>0</v>
      </c>
      <c r="N24" s="88">
        <f>'DATOS -CUARTO'!AU24</f>
        <v>0</v>
      </c>
      <c r="O24" s="88">
        <f>'DATOS -CUARTO'!AV24</f>
        <v>0</v>
      </c>
      <c r="P24" s="88">
        <f>'DATOS -CUARTO'!AW24</f>
        <v>0</v>
      </c>
      <c r="Q24" s="88">
        <f>'DATOS -CUARTO'!AX24</f>
        <v>0</v>
      </c>
      <c r="R24" s="88">
        <f>'DATOS -CUARTO'!AY24</f>
        <v>0</v>
      </c>
      <c r="S24" s="88">
        <f>'DATOS -CUARTO'!AZ24</f>
        <v>1</v>
      </c>
      <c r="T24" s="91">
        <f>'DATOS -CUARTO'!BA24</f>
        <v>0</v>
      </c>
      <c r="U24" s="91">
        <f>'DATOS -CUARTO'!BB24</f>
        <v>0</v>
      </c>
      <c r="V24" s="91">
        <f>'DATOS -CUARTO'!BC24</f>
        <v>0</v>
      </c>
      <c r="W24" s="91">
        <f>'DATOS -CUARTO'!BD24</f>
        <v>1</v>
      </c>
      <c r="X24" s="91">
        <f>'DATOS -CUARTO'!BE24</f>
        <v>1</v>
      </c>
      <c r="Y24" s="91">
        <f>'DATOS -CUARTO'!BF24</f>
        <v>1</v>
      </c>
      <c r="Z24" s="91">
        <f>'DATOS -CUARTO'!BG24</f>
        <v>0</v>
      </c>
      <c r="AA24" s="94">
        <f>'DATOS -CUARTO'!BH24</f>
        <v>0</v>
      </c>
      <c r="AB24" s="94">
        <f>'DATOS -CUARTO'!BI24</f>
        <v>0</v>
      </c>
      <c r="AC24" s="94">
        <f>'DATOS -CUARTO'!BJ24</f>
        <v>0</v>
      </c>
      <c r="AD24" s="94">
        <f>'DATOS -CUARTO'!BK24</f>
        <v>1</v>
      </c>
      <c r="AE24" s="94">
        <f>'DATOS -CUARTO'!BL24</f>
        <v>0</v>
      </c>
      <c r="AF24" s="94">
        <f>'DATOS -CUARTO'!BM24</f>
        <v>0</v>
      </c>
      <c r="AG24" s="102">
        <f>'DATOS -CUARTO'!BN24</f>
        <v>1</v>
      </c>
      <c r="AH24" s="102">
        <f>'DATOS -CUARTO'!BO24</f>
        <v>0</v>
      </c>
      <c r="AI24" s="102">
        <f>'DATOS -CUARTO'!BP24</f>
        <v>0</v>
      </c>
      <c r="AJ24" s="102">
        <f>'DATOS -CUARTO'!BQ24</f>
        <v>0</v>
      </c>
      <c r="AK24" s="103">
        <f t="shared" si="43"/>
        <v>1</v>
      </c>
      <c r="AL24" s="103">
        <f t="shared" si="44"/>
        <v>1.12415</v>
      </c>
      <c r="AM24" s="103">
        <f t="shared" si="45"/>
        <v>0</v>
      </c>
      <c r="AN24" s="103">
        <f t="shared" si="46"/>
        <v>0</v>
      </c>
      <c r="AO24" s="103">
        <f t="shared" si="47"/>
        <v>0</v>
      </c>
      <c r="AP24" s="103">
        <f t="shared" si="48"/>
        <v>0</v>
      </c>
      <c r="AQ24" s="103">
        <f t="shared" si="49"/>
        <v>0</v>
      </c>
      <c r="AR24" s="103">
        <f t="shared" si="50"/>
        <v>0</v>
      </c>
      <c r="AS24" s="103">
        <f t="shared" si="51"/>
        <v>1</v>
      </c>
      <c r="AT24" s="103">
        <f t="shared" si="52"/>
        <v>1.6587874499999999</v>
      </c>
      <c r="AU24" s="103">
        <f t="shared" si="53"/>
        <v>0</v>
      </c>
      <c r="AV24" s="103">
        <f t="shared" si="54"/>
        <v>0</v>
      </c>
      <c r="AW24" s="104">
        <f t="shared" si="55"/>
        <v>1</v>
      </c>
      <c r="AX24" s="104">
        <f t="shared" si="56"/>
        <v>1.12415</v>
      </c>
      <c r="AY24" s="104">
        <f t="shared" si="57"/>
        <v>0</v>
      </c>
      <c r="AZ24" s="104">
        <f t="shared" si="58"/>
        <v>0</v>
      </c>
      <c r="BA24" s="104">
        <f t="shared" si="59"/>
        <v>0</v>
      </c>
      <c r="BB24" s="104">
        <f t="shared" si="60"/>
        <v>0</v>
      </c>
      <c r="BC24" s="104">
        <f t="shared" si="61"/>
        <v>1</v>
      </c>
      <c r="BD24" s="104">
        <f t="shared" si="62"/>
        <v>1.021414</v>
      </c>
      <c r="BE24" s="105">
        <f t="shared" si="63"/>
        <v>0</v>
      </c>
      <c r="BF24" s="105">
        <f t="shared" si="64"/>
        <v>0</v>
      </c>
      <c r="BG24" s="105">
        <f t="shared" si="65"/>
        <v>2</v>
      </c>
      <c r="BH24" s="105">
        <f t="shared" si="66"/>
        <v>2.4202819999999998</v>
      </c>
      <c r="BI24" s="105">
        <f t="shared" si="67"/>
        <v>1</v>
      </c>
      <c r="BJ24" s="105">
        <f t="shared" si="68"/>
        <v>0.79674</v>
      </c>
      <c r="BK24" s="105">
        <f t="shared" si="69"/>
        <v>0</v>
      </c>
      <c r="BL24" s="105">
        <f t="shared" si="70"/>
        <v>0</v>
      </c>
      <c r="BM24" s="106">
        <f t="shared" si="71"/>
        <v>0</v>
      </c>
      <c r="BN24" s="106">
        <f t="shared" si="72"/>
        <v>0</v>
      </c>
      <c r="BO24" s="106">
        <f t="shared" si="73"/>
        <v>1</v>
      </c>
      <c r="BP24" s="106">
        <f t="shared" si="74"/>
        <v>1.4254114250000001</v>
      </c>
      <c r="BQ24" s="106">
        <f t="shared" si="75"/>
        <v>0</v>
      </c>
      <c r="BR24" s="106">
        <f t="shared" si="76"/>
        <v>0</v>
      </c>
      <c r="BS24" s="106">
        <f t="shared" si="77"/>
        <v>1</v>
      </c>
      <c r="BT24" s="106">
        <f t="shared" si="78"/>
        <v>1.1258699999999999</v>
      </c>
      <c r="BU24" s="107">
        <f t="shared" si="79"/>
        <v>0</v>
      </c>
      <c r="BV24" s="107">
        <f t="shared" si="80"/>
        <v>0</v>
      </c>
      <c r="BW24" s="108">
        <f t="shared" si="15"/>
        <v>1.12415</v>
      </c>
      <c r="BX24" s="109">
        <f t="shared" si="16"/>
        <v>0</v>
      </c>
      <c r="BY24" s="108">
        <f t="shared" si="17"/>
        <v>0</v>
      </c>
      <c r="BZ24" s="110">
        <f t="shared" si="18"/>
        <v>0</v>
      </c>
      <c r="CA24" s="109">
        <f t="shared" si="19"/>
        <v>1.6587874499999999</v>
      </c>
      <c r="CB24" s="110">
        <f t="shared" si="20"/>
        <v>0</v>
      </c>
      <c r="CC24" s="111">
        <f t="shared" si="21"/>
        <v>1.12415</v>
      </c>
      <c r="CD24" s="112">
        <f t="shared" si="22"/>
        <v>0</v>
      </c>
      <c r="CE24" s="113">
        <f t="shared" si="23"/>
        <v>0</v>
      </c>
      <c r="CF24" s="114">
        <f t="shared" si="24"/>
        <v>1.021414</v>
      </c>
      <c r="CG24" s="84">
        <f t="shared" si="81"/>
        <v>0</v>
      </c>
      <c r="CH24" s="113">
        <f t="shared" si="25"/>
        <v>2.4202819999999998</v>
      </c>
      <c r="CI24" s="114">
        <f t="shared" si="26"/>
        <v>0.79674</v>
      </c>
      <c r="CJ24" s="109">
        <f t="shared" si="27"/>
        <v>0</v>
      </c>
      <c r="CK24" s="115">
        <f t="shared" si="28"/>
        <v>0</v>
      </c>
      <c r="CL24" s="116">
        <f t="shared" si="29"/>
        <v>1.4254114250000001</v>
      </c>
      <c r="CM24" s="117">
        <f t="shared" si="30"/>
        <v>0</v>
      </c>
      <c r="CN24" s="111">
        <f t="shared" si="31"/>
        <v>1.1258699999999999</v>
      </c>
      <c r="CO24" s="118">
        <f t="shared" si="32"/>
        <v>0</v>
      </c>
      <c r="CP24" s="119">
        <f t="shared" si="82"/>
        <v>10.696804875</v>
      </c>
      <c r="CQ24" s="119">
        <f t="shared" si="83"/>
        <v>44</v>
      </c>
      <c r="CR24" s="118">
        <f t="shared" si="33"/>
        <v>9</v>
      </c>
      <c r="CS24" s="118">
        <f t="shared" si="34"/>
        <v>24</v>
      </c>
      <c r="CT24" s="57" t="s">
        <v>219</v>
      </c>
      <c r="CU24" s="96">
        <f t="shared" si="35"/>
        <v>2.7829374499999999</v>
      </c>
      <c r="CV24" s="96">
        <f t="shared" si="36"/>
        <v>2.1455639999999998</v>
      </c>
      <c r="CW24" s="96">
        <f t="shared" si="37"/>
        <v>3.217022</v>
      </c>
      <c r="CX24" s="96">
        <f t="shared" si="38"/>
        <v>1.4254114250000001</v>
      </c>
      <c r="CY24" s="96">
        <f t="shared" si="39"/>
        <v>1.1258699999999999</v>
      </c>
      <c r="CZ24" s="58" t="s">
        <v>219</v>
      </c>
      <c r="DA24" s="122">
        <f t="shared" ref="DA24:DE24" si="189">CU24/$CP24</f>
        <v>0.26016530006115501</v>
      </c>
      <c r="DB24" s="122">
        <f t="shared" si="189"/>
        <v>0.200579895124992</v>
      </c>
      <c r="DC24" s="122">
        <f t="shared" si="189"/>
        <v>0.300746067409218</v>
      </c>
      <c r="DD24" s="122">
        <f t="shared" si="189"/>
        <v>0.133255812521307</v>
      </c>
      <c r="DE24" s="122">
        <f t="shared" si="189"/>
        <v>0.105252924883329</v>
      </c>
      <c r="DF24" s="58" t="s">
        <v>219</v>
      </c>
      <c r="DG24" s="122">
        <f t="shared" si="41"/>
        <v>0.27272727272727298</v>
      </c>
      <c r="DH24" s="122">
        <f t="shared" si="42"/>
        <v>0.72727272727272696</v>
      </c>
      <c r="DI24" s="46">
        <f>'RANKING-QUINTOS'!L19</f>
        <v>0</v>
      </c>
      <c r="DJ24" s="46">
        <f t="shared" si="85"/>
        <v>6</v>
      </c>
      <c r="DK24" s="124" t="str">
        <f t="shared" si="86"/>
        <v>Nicole21</v>
      </c>
      <c r="DL24" s="46" t="str">
        <f t="shared" si="87"/>
        <v>RONDON  CONDORI  PAOLA NICOLE</v>
      </c>
      <c r="DM24" s="46">
        <v>4</v>
      </c>
      <c r="DN24" s="46" t="s">
        <v>199</v>
      </c>
      <c r="DO24" s="46" t="s">
        <v>248</v>
      </c>
      <c r="DP24" s="46" t="s">
        <v>249</v>
      </c>
      <c r="DQ24" s="46">
        <f t="shared" si="88"/>
        <v>43</v>
      </c>
      <c r="DR24" s="46" t="str">
        <f t="shared" si="89"/>
        <v/>
      </c>
      <c r="DS24" s="46">
        <v>33</v>
      </c>
      <c r="DT24" s="46">
        <f t="shared" si="90"/>
        <v>9</v>
      </c>
      <c r="DU24" s="46">
        <f t="shared" si="91"/>
        <v>24</v>
      </c>
      <c r="DV24" s="46">
        <f>'RESULTADOS CUARTO'!HX24</f>
        <v>12.375072275000001</v>
      </c>
      <c r="DW24" s="46">
        <f t="shared" si="92"/>
        <v>6</v>
      </c>
      <c r="DX24" s="125">
        <f t="shared" si="93"/>
        <v>0.27272727272727298</v>
      </c>
      <c r="DY24" s="125"/>
      <c r="EC24" s="126">
        <f t="shared" si="94"/>
        <v>1</v>
      </c>
      <c r="ED24" s="126">
        <v>1.6782674</v>
      </c>
      <c r="EE24" s="126">
        <f t="shared" si="95"/>
        <v>1</v>
      </c>
      <c r="EF24" s="126">
        <f t="shared" si="96"/>
        <v>0</v>
      </c>
      <c r="EG24" s="126">
        <f t="shared" si="97"/>
        <v>1.6782674</v>
      </c>
      <c r="EH24" s="127">
        <f t="shared" si="98"/>
        <v>1</v>
      </c>
      <c r="EI24" s="127">
        <v>1.6587874499999999</v>
      </c>
      <c r="EJ24" s="127">
        <f t="shared" si="99"/>
        <v>1</v>
      </c>
      <c r="EK24" s="127">
        <f t="shared" si="100"/>
        <v>0</v>
      </c>
      <c r="EL24" s="127">
        <f t="shared" si="101"/>
        <v>1.6587874499999999</v>
      </c>
      <c r="EM24" s="123">
        <f t="shared" si="102"/>
        <v>1</v>
      </c>
      <c r="EN24" s="123">
        <v>1.6495770000000001</v>
      </c>
      <c r="EO24" s="123">
        <f t="shared" si="103"/>
        <v>0</v>
      </c>
      <c r="EP24" s="123">
        <f t="shared" si="104"/>
        <v>1</v>
      </c>
      <c r="EQ24" s="123">
        <f t="shared" si="105"/>
        <v>0</v>
      </c>
      <c r="ER24" s="128">
        <f t="shared" si="106"/>
        <v>1</v>
      </c>
      <c r="ES24" s="128">
        <v>1.6583374</v>
      </c>
      <c r="ET24" s="128">
        <f t="shared" si="107"/>
        <v>0</v>
      </c>
      <c r="EU24" s="128">
        <f t="shared" si="108"/>
        <v>1</v>
      </c>
      <c r="EV24" s="128">
        <f t="shared" si="109"/>
        <v>0</v>
      </c>
      <c r="EW24" s="64">
        <f t="shared" si="110"/>
        <v>3.3370548499999999</v>
      </c>
      <c r="EX24" s="129">
        <f t="shared" si="111"/>
        <v>2</v>
      </c>
      <c r="EY24" s="129">
        <v>1.52482685</v>
      </c>
      <c r="EZ24" s="129">
        <f t="shared" si="112"/>
        <v>0</v>
      </c>
      <c r="FA24" s="129">
        <f t="shared" si="113"/>
        <v>2</v>
      </c>
      <c r="FB24" s="129">
        <f t="shared" si="114"/>
        <v>0</v>
      </c>
      <c r="FC24" s="128">
        <f t="shared" si="115"/>
        <v>2</v>
      </c>
      <c r="FD24" s="128">
        <v>1.4254114250000001</v>
      </c>
      <c r="FE24" s="128">
        <f t="shared" si="116"/>
        <v>1</v>
      </c>
      <c r="FF24" s="128">
        <f t="shared" si="117"/>
        <v>1</v>
      </c>
      <c r="FG24" s="128">
        <f t="shared" si="118"/>
        <v>1.4254114250000001</v>
      </c>
      <c r="FH24" s="123">
        <f t="shared" si="119"/>
        <v>2</v>
      </c>
      <c r="FI24" s="123">
        <v>1.1547487000000001</v>
      </c>
      <c r="FJ24" s="123">
        <f t="shared" si="120"/>
        <v>0</v>
      </c>
      <c r="FK24" s="123">
        <f t="shared" si="121"/>
        <v>2</v>
      </c>
      <c r="FL24" s="123">
        <f t="shared" si="122"/>
        <v>0</v>
      </c>
      <c r="FM24" s="82">
        <f t="shared" si="123"/>
        <v>1.4254114250000001</v>
      </c>
      <c r="FN24" s="128">
        <f t="shared" si="124"/>
        <v>3</v>
      </c>
      <c r="FO24" s="128">
        <v>1.021414</v>
      </c>
      <c r="FP24" s="128">
        <f t="shared" si="125"/>
        <v>1</v>
      </c>
      <c r="FQ24" s="128">
        <f t="shared" si="126"/>
        <v>2</v>
      </c>
      <c r="FR24" s="128">
        <f t="shared" si="127"/>
        <v>1.021414</v>
      </c>
      <c r="FS24" s="127">
        <f t="shared" si="128"/>
        <v>2</v>
      </c>
      <c r="FT24" s="127">
        <v>0.97144799999999998</v>
      </c>
      <c r="FU24" s="127">
        <f t="shared" si="129"/>
        <v>0</v>
      </c>
      <c r="FV24" s="127">
        <f t="shared" si="130"/>
        <v>2</v>
      </c>
      <c r="FW24" s="127">
        <f t="shared" si="131"/>
        <v>0</v>
      </c>
      <c r="FX24" s="129">
        <f t="shared" si="177"/>
        <v>3</v>
      </c>
      <c r="FY24" s="129">
        <v>1.2698590000000001</v>
      </c>
      <c r="FZ24" s="129">
        <f t="shared" si="133"/>
        <v>0</v>
      </c>
      <c r="GA24" s="129">
        <f t="shared" si="134"/>
        <v>3</v>
      </c>
      <c r="GB24" s="129">
        <f t="shared" si="135"/>
        <v>0</v>
      </c>
      <c r="GC24" s="130">
        <f t="shared" si="136"/>
        <v>2</v>
      </c>
      <c r="GD24" s="130">
        <v>1.2101409999999999</v>
      </c>
      <c r="GE24" s="130">
        <f t="shared" si="137"/>
        <v>2</v>
      </c>
      <c r="GF24" s="130">
        <f t="shared" si="138"/>
        <v>0</v>
      </c>
      <c r="GG24" s="130">
        <f t="shared" si="139"/>
        <v>2.4202819999999998</v>
      </c>
      <c r="GH24" s="131">
        <f t="shared" si="140"/>
        <v>1</v>
      </c>
      <c r="GI24" s="131">
        <v>0.80188999999999999</v>
      </c>
      <c r="GJ24" s="131">
        <f t="shared" si="141"/>
        <v>0</v>
      </c>
      <c r="GK24" s="131">
        <f t="shared" si="142"/>
        <v>1</v>
      </c>
      <c r="GL24" s="131">
        <f t="shared" si="143"/>
        <v>0</v>
      </c>
      <c r="GM24" s="129">
        <f t="shared" si="144"/>
        <v>1</v>
      </c>
      <c r="GN24" s="129">
        <v>0.79674</v>
      </c>
      <c r="GO24" s="129">
        <f t="shared" si="145"/>
        <v>1</v>
      </c>
      <c r="GP24" s="129">
        <f t="shared" si="146"/>
        <v>0</v>
      </c>
      <c r="GQ24" s="129">
        <f t="shared" si="147"/>
        <v>0.79674</v>
      </c>
      <c r="GR24" s="108">
        <f t="shared" si="148"/>
        <v>2</v>
      </c>
      <c r="GS24" s="108">
        <v>1.1258699999999999</v>
      </c>
      <c r="GT24" s="108">
        <f t="shared" si="149"/>
        <v>1</v>
      </c>
      <c r="GU24" s="108">
        <f t="shared" si="150"/>
        <v>1</v>
      </c>
      <c r="GV24" s="108">
        <f t="shared" si="151"/>
        <v>1.1258699999999999</v>
      </c>
      <c r="GW24" s="130">
        <f t="shared" si="152"/>
        <v>2</v>
      </c>
      <c r="GX24" s="130">
        <v>1.2413000000000001</v>
      </c>
      <c r="GY24" s="130">
        <f t="shared" si="153"/>
        <v>0</v>
      </c>
      <c r="GZ24" s="130">
        <f t="shared" si="154"/>
        <v>2</v>
      </c>
      <c r="HA24" s="130">
        <f t="shared" si="155"/>
        <v>0</v>
      </c>
      <c r="HB24" s="82">
        <f t="shared" si="156"/>
        <v>5.364306</v>
      </c>
      <c r="HC24" s="132">
        <f t="shared" si="157"/>
        <v>1</v>
      </c>
      <c r="HD24" s="132">
        <v>1.12415</v>
      </c>
      <c r="HE24" s="132">
        <f t="shared" si="158"/>
        <v>1</v>
      </c>
      <c r="HF24" s="132">
        <f t="shared" si="159"/>
        <v>0</v>
      </c>
      <c r="HG24" s="132">
        <f t="shared" si="160"/>
        <v>1.12415</v>
      </c>
      <c r="HH24" s="126">
        <f t="shared" si="161"/>
        <v>2</v>
      </c>
      <c r="HI24" s="126">
        <v>1.1006800000000001</v>
      </c>
      <c r="HJ24" s="126">
        <f t="shared" si="162"/>
        <v>0</v>
      </c>
      <c r="HK24" s="126">
        <f t="shared" si="163"/>
        <v>2</v>
      </c>
      <c r="HL24" s="126">
        <f t="shared" si="164"/>
        <v>0</v>
      </c>
      <c r="HM24" s="128">
        <f t="shared" si="165"/>
        <v>2</v>
      </c>
      <c r="HN24" s="128">
        <v>1.1006800000000001</v>
      </c>
      <c r="HO24" s="128">
        <f t="shared" si="166"/>
        <v>0</v>
      </c>
      <c r="HP24" s="128">
        <f t="shared" si="167"/>
        <v>2</v>
      </c>
      <c r="HQ24" s="128">
        <f t="shared" si="168"/>
        <v>0</v>
      </c>
      <c r="HR24" s="123">
        <f t="shared" si="169"/>
        <v>2</v>
      </c>
      <c r="HS24" s="123">
        <v>1.12415</v>
      </c>
      <c r="HT24" s="123">
        <f t="shared" si="170"/>
        <v>1</v>
      </c>
      <c r="HU24" s="123">
        <f t="shared" si="171"/>
        <v>1</v>
      </c>
      <c r="HV24" s="123">
        <f t="shared" si="172"/>
        <v>1.12415</v>
      </c>
      <c r="HW24" s="82">
        <f t="shared" si="173"/>
        <v>2.2483</v>
      </c>
      <c r="HX24" s="133">
        <f t="shared" si="174"/>
        <v>12.375072275000001</v>
      </c>
      <c r="IK24" s="46" t="s">
        <v>25</v>
      </c>
      <c r="IL24" s="46" t="s">
        <v>164</v>
      </c>
      <c r="IM24" s="46" t="s">
        <v>329</v>
      </c>
    </row>
    <row r="25" spans="1:247">
      <c r="A25" s="76">
        <v>17</v>
      </c>
      <c r="B25" s="77" t="s">
        <v>165</v>
      </c>
      <c r="C25" s="58" t="s">
        <v>250</v>
      </c>
      <c r="D25" s="78">
        <f>'DATOS -CUARTO'!AK25</f>
        <v>0</v>
      </c>
      <c r="E25" s="78">
        <f>'DATOS -CUARTO'!AL25</f>
        <v>1</v>
      </c>
      <c r="F25" s="78">
        <f>'DATOS -CUARTO'!AM25</f>
        <v>0</v>
      </c>
      <c r="G25" s="78">
        <f>'DATOS -CUARTO'!AN25</f>
        <v>1</v>
      </c>
      <c r="H25" s="78">
        <f>'DATOS -CUARTO'!AO25</f>
        <v>0</v>
      </c>
      <c r="I25" s="78">
        <f>'DATOS -CUARTO'!AP25</f>
        <v>1</v>
      </c>
      <c r="J25" s="78">
        <f>'DATOS -CUARTO'!AQ25</f>
        <v>1</v>
      </c>
      <c r="K25" s="88">
        <f>'DATOS -CUARTO'!AR25</f>
        <v>0</v>
      </c>
      <c r="L25" s="88">
        <f>'DATOS -CUARTO'!AS25</f>
        <v>1</v>
      </c>
      <c r="M25" s="88">
        <f>'DATOS -CUARTO'!AT25</f>
        <v>1</v>
      </c>
      <c r="N25" s="88">
        <f>'DATOS -CUARTO'!AU25</f>
        <v>1</v>
      </c>
      <c r="O25" s="88">
        <f>'DATOS -CUARTO'!AV25</f>
        <v>1</v>
      </c>
      <c r="P25" s="88">
        <f>'DATOS -CUARTO'!AW25</f>
        <v>1</v>
      </c>
      <c r="Q25" s="88">
        <f>'DATOS -CUARTO'!AX25</f>
        <v>1</v>
      </c>
      <c r="R25" s="88">
        <f>'DATOS -CUARTO'!AY25</f>
        <v>0</v>
      </c>
      <c r="S25" s="88">
        <f>'DATOS -CUARTO'!AZ25</f>
        <v>0</v>
      </c>
      <c r="T25" s="91">
        <f>'DATOS -CUARTO'!BA25</f>
        <v>1</v>
      </c>
      <c r="U25" s="91">
        <f>'DATOS -CUARTO'!BB25</f>
        <v>0</v>
      </c>
      <c r="V25" s="91">
        <f>'DATOS -CUARTO'!BC25</f>
        <v>1</v>
      </c>
      <c r="W25" s="91">
        <f>'DATOS -CUARTO'!BD25</f>
        <v>1</v>
      </c>
      <c r="X25" s="91">
        <f>'DATOS -CUARTO'!BE25</f>
        <v>1</v>
      </c>
      <c r="Y25" s="91">
        <f>'DATOS -CUARTO'!BF25</f>
        <v>1</v>
      </c>
      <c r="Z25" s="91">
        <f>'DATOS -CUARTO'!BG25</f>
        <v>0</v>
      </c>
      <c r="AA25" s="94">
        <f>'DATOS -CUARTO'!BH25</f>
        <v>1</v>
      </c>
      <c r="AB25" s="94">
        <f>'DATOS -CUARTO'!BI25</f>
        <v>1</v>
      </c>
      <c r="AC25" s="94">
        <f>'DATOS -CUARTO'!BJ25</f>
        <v>0</v>
      </c>
      <c r="AD25" s="94">
        <f>'DATOS -CUARTO'!BK25</f>
        <v>0</v>
      </c>
      <c r="AE25" s="94">
        <f>'DATOS -CUARTO'!BL25</f>
        <v>0</v>
      </c>
      <c r="AF25" s="94">
        <f>'DATOS -CUARTO'!BM25</f>
        <v>1</v>
      </c>
      <c r="AG25" s="102">
        <f>'DATOS -CUARTO'!BN25</f>
        <v>0</v>
      </c>
      <c r="AH25" s="102">
        <f>'DATOS -CUARTO'!BO25</f>
        <v>1</v>
      </c>
      <c r="AI25" s="102">
        <f>'DATOS -CUARTO'!BP25</f>
        <v>0</v>
      </c>
      <c r="AJ25" s="102">
        <f>'DATOS -CUARTO'!BQ25</f>
        <v>0</v>
      </c>
      <c r="AK25" s="103">
        <f t="shared" si="43"/>
        <v>0</v>
      </c>
      <c r="AL25" s="103">
        <f t="shared" si="44"/>
        <v>0</v>
      </c>
      <c r="AM25" s="103">
        <f t="shared" si="45"/>
        <v>1</v>
      </c>
      <c r="AN25" s="103">
        <f t="shared" si="46"/>
        <v>1.1006800000000001</v>
      </c>
      <c r="AO25" s="103">
        <f t="shared" si="47"/>
        <v>1</v>
      </c>
      <c r="AP25" s="103">
        <f t="shared" si="48"/>
        <v>1.6495770000000001</v>
      </c>
      <c r="AQ25" s="103">
        <f t="shared" si="49"/>
        <v>0</v>
      </c>
      <c r="AR25" s="103">
        <f t="shared" si="50"/>
        <v>0</v>
      </c>
      <c r="AS25" s="103">
        <f t="shared" si="51"/>
        <v>1</v>
      </c>
      <c r="AT25" s="103">
        <f t="shared" si="52"/>
        <v>1.6587874499999999</v>
      </c>
      <c r="AU25" s="103">
        <f t="shared" si="53"/>
        <v>1</v>
      </c>
      <c r="AV25" s="103">
        <f t="shared" si="54"/>
        <v>1.6782674</v>
      </c>
      <c r="AW25" s="104">
        <f t="shared" si="55"/>
        <v>1</v>
      </c>
      <c r="AX25" s="104">
        <f t="shared" si="56"/>
        <v>1.12415</v>
      </c>
      <c r="AY25" s="104">
        <f t="shared" si="57"/>
        <v>2</v>
      </c>
      <c r="AZ25" s="104">
        <f t="shared" si="58"/>
        <v>2.2013600000000002</v>
      </c>
      <c r="BA25" s="104">
        <f t="shared" si="59"/>
        <v>2</v>
      </c>
      <c r="BB25" s="104">
        <f t="shared" si="60"/>
        <v>1.942896</v>
      </c>
      <c r="BC25" s="104">
        <f t="shared" si="61"/>
        <v>1</v>
      </c>
      <c r="BD25" s="104">
        <f t="shared" si="62"/>
        <v>1.021414</v>
      </c>
      <c r="BE25" s="105">
        <f t="shared" si="63"/>
        <v>2</v>
      </c>
      <c r="BF25" s="105">
        <f t="shared" si="64"/>
        <v>2.5397180000000001</v>
      </c>
      <c r="BG25" s="105">
        <f t="shared" si="65"/>
        <v>2</v>
      </c>
      <c r="BH25" s="105">
        <f t="shared" si="66"/>
        <v>2.4202819999999998</v>
      </c>
      <c r="BI25" s="105">
        <f t="shared" si="67"/>
        <v>1</v>
      </c>
      <c r="BJ25" s="105">
        <f t="shared" si="68"/>
        <v>0.79674</v>
      </c>
      <c r="BK25" s="105">
        <f t="shared" si="69"/>
        <v>0</v>
      </c>
      <c r="BL25" s="105">
        <f t="shared" si="70"/>
        <v>0</v>
      </c>
      <c r="BM25" s="106">
        <f t="shared" si="71"/>
        <v>2</v>
      </c>
      <c r="BN25" s="106">
        <f t="shared" si="72"/>
        <v>3.0496536999999999</v>
      </c>
      <c r="BO25" s="106">
        <f t="shared" si="73"/>
        <v>0</v>
      </c>
      <c r="BP25" s="106">
        <f t="shared" si="74"/>
        <v>0</v>
      </c>
      <c r="BQ25" s="106">
        <f t="shared" si="75"/>
        <v>1</v>
      </c>
      <c r="BR25" s="106">
        <f t="shared" si="76"/>
        <v>1.1547487000000001</v>
      </c>
      <c r="BS25" s="106">
        <f t="shared" si="77"/>
        <v>1</v>
      </c>
      <c r="BT25" s="106">
        <f t="shared" si="78"/>
        <v>1.1258699999999999</v>
      </c>
      <c r="BU25" s="107">
        <f t="shared" si="79"/>
        <v>0</v>
      </c>
      <c r="BV25" s="107">
        <f t="shared" si="80"/>
        <v>0</v>
      </c>
      <c r="BW25" s="108">
        <f t="shared" si="15"/>
        <v>0</v>
      </c>
      <c r="BX25" s="109">
        <f t="shared" si="16"/>
        <v>1.1006800000000001</v>
      </c>
      <c r="BY25" s="108">
        <f t="shared" si="17"/>
        <v>1.6495770000000001</v>
      </c>
      <c r="BZ25" s="110">
        <f t="shared" si="18"/>
        <v>0</v>
      </c>
      <c r="CA25" s="109">
        <f t="shared" si="19"/>
        <v>1.6587874499999999</v>
      </c>
      <c r="CB25" s="110">
        <f t="shared" si="20"/>
        <v>1.6782674</v>
      </c>
      <c r="CC25" s="111">
        <f t="shared" si="21"/>
        <v>1.12415</v>
      </c>
      <c r="CD25" s="112">
        <f t="shared" si="22"/>
        <v>2.2013600000000002</v>
      </c>
      <c r="CE25" s="113">
        <f t="shared" si="23"/>
        <v>1.942896</v>
      </c>
      <c r="CF25" s="114">
        <f t="shared" si="24"/>
        <v>1.021414</v>
      </c>
      <c r="CG25" s="84">
        <f t="shared" si="81"/>
        <v>2.5397180000000001</v>
      </c>
      <c r="CH25" s="113">
        <f t="shared" si="25"/>
        <v>2.4202819999999998</v>
      </c>
      <c r="CI25" s="114">
        <f t="shared" si="26"/>
        <v>0.79674</v>
      </c>
      <c r="CJ25" s="109">
        <f t="shared" si="27"/>
        <v>0</v>
      </c>
      <c r="CK25" s="115">
        <f t="shared" si="28"/>
        <v>3.0496536999999999</v>
      </c>
      <c r="CL25" s="116">
        <f t="shared" si="29"/>
        <v>0</v>
      </c>
      <c r="CM25" s="117">
        <f t="shared" si="30"/>
        <v>1.1547487000000001</v>
      </c>
      <c r="CN25" s="111">
        <f t="shared" si="31"/>
        <v>1.1258699999999999</v>
      </c>
      <c r="CO25" s="118">
        <f t="shared" si="32"/>
        <v>0</v>
      </c>
      <c r="CP25" s="119">
        <f t="shared" si="82"/>
        <v>23.46414425</v>
      </c>
      <c r="CQ25" s="119">
        <f t="shared" si="83"/>
        <v>17</v>
      </c>
      <c r="CR25" s="118">
        <f t="shared" si="33"/>
        <v>19</v>
      </c>
      <c r="CS25" s="118">
        <f t="shared" si="34"/>
        <v>14</v>
      </c>
      <c r="CT25" s="57" t="s">
        <v>220</v>
      </c>
      <c r="CU25" s="96">
        <f t="shared" si="35"/>
        <v>6.0873118499999999</v>
      </c>
      <c r="CV25" s="96">
        <f t="shared" si="36"/>
        <v>6.2898199999999997</v>
      </c>
      <c r="CW25" s="96">
        <f t="shared" si="37"/>
        <v>5.7567399999999997</v>
      </c>
      <c r="CX25" s="96">
        <f t="shared" si="38"/>
        <v>4.2044024000000002</v>
      </c>
      <c r="CY25" s="96">
        <f t="shared" si="39"/>
        <v>1.1258699999999999</v>
      </c>
      <c r="CZ25" s="58" t="s">
        <v>220</v>
      </c>
      <c r="DA25" s="122">
        <f t="shared" ref="DA25:DE25" si="190">CU25/$CP25</f>
        <v>0.25943037960994503</v>
      </c>
      <c r="DB25" s="122">
        <f t="shared" si="190"/>
        <v>0.26806091596543102</v>
      </c>
      <c r="DC25" s="122">
        <f t="shared" si="190"/>
        <v>0.245341996650911</v>
      </c>
      <c r="DD25" s="122">
        <f t="shared" si="190"/>
        <v>0.17918413538563199</v>
      </c>
      <c r="DE25" s="122">
        <f t="shared" si="190"/>
        <v>4.7982572388080999E-2</v>
      </c>
      <c r="DF25" s="58" t="s">
        <v>220</v>
      </c>
      <c r="DG25" s="122">
        <f t="shared" si="41"/>
        <v>0.57575757575757602</v>
      </c>
      <c r="DH25" s="122">
        <f t="shared" si="42"/>
        <v>0.42424242424242398</v>
      </c>
      <c r="DI25" s="46">
        <f>'RANKING-QUINTOS'!L20</f>
        <v>0</v>
      </c>
      <c r="DJ25" s="46">
        <f t="shared" si="85"/>
        <v>11</v>
      </c>
      <c r="DK25" s="124" t="str">
        <f t="shared" si="86"/>
        <v>S4br1na/s</v>
      </c>
      <c r="DL25" s="46" t="str">
        <f t="shared" si="87"/>
        <v>SALAS  SAMALVIDES  SABRINA DANIELLE</v>
      </c>
      <c r="DM25" s="46">
        <v>4</v>
      </c>
      <c r="DN25" s="46" t="s">
        <v>199</v>
      </c>
      <c r="DO25" s="46" t="s">
        <v>248</v>
      </c>
      <c r="DP25" s="46" t="s">
        <v>249</v>
      </c>
      <c r="DQ25" s="46">
        <f t="shared" si="88"/>
        <v>21</v>
      </c>
      <c r="DR25" s="46" t="str">
        <f t="shared" si="89"/>
        <v/>
      </c>
      <c r="DS25" s="46">
        <v>33</v>
      </c>
      <c r="DT25" s="46">
        <f t="shared" si="90"/>
        <v>19</v>
      </c>
      <c r="DU25" s="46">
        <f t="shared" si="91"/>
        <v>14</v>
      </c>
      <c r="DV25" s="46">
        <f>'RESULTADOS CUARTO'!HX25</f>
        <v>21.785876850000001</v>
      </c>
      <c r="DW25" s="46">
        <f t="shared" si="92"/>
        <v>11</v>
      </c>
      <c r="DX25" s="125">
        <f t="shared" si="93"/>
        <v>0.57575757575757602</v>
      </c>
      <c r="DY25" s="125"/>
      <c r="EC25" s="126">
        <f t="shared" si="94"/>
        <v>1</v>
      </c>
      <c r="ED25" s="126">
        <v>1.6782674</v>
      </c>
      <c r="EE25" s="126">
        <f t="shared" si="95"/>
        <v>0</v>
      </c>
      <c r="EF25" s="126">
        <f t="shared" si="96"/>
        <v>1</v>
      </c>
      <c r="EG25" s="126">
        <f t="shared" si="97"/>
        <v>0</v>
      </c>
      <c r="EH25" s="127">
        <f t="shared" si="98"/>
        <v>1</v>
      </c>
      <c r="EI25" s="127">
        <v>1.6587874499999999</v>
      </c>
      <c r="EJ25" s="127">
        <f t="shared" si="99"/>
        <v>1</v>
      </c>
      <c r="EK25" s="127">
        <f t="shared" si="100"/>
        <v>0</v>
      </c>
      <c r="EL25" s="127">
        <f t="shared" si="101"/>
        <v>1.6587874499999999</v>
      </c>
      <c r="EM25" s="123">
        <f t="shared" si="102"/>
        <v>1</v>
      </c>
      <c r="EN25" s="123">
        <v>1.6495770000000001</v>
      </c>
      <c r="EO25" s="123">
        <f t="shared" si="103"/>
        <v>1</v>
      </c>
      <c r="EP25" s="123">
        <f t="shared" si="104"/>
        <v>0</v>
      </c>
      <c r="EQ25" s="123">
        <f t="shared" si="105"/>
        <v>1.6495770000000001</v>
      </c>
      <c r="ER25" s="128">
        <f t="shared" si="106"/>
        <v>1</v>
      </c>
      <c r="ES25" s="128">
        <v>1.6583374</v>
      </c>
      <c r="ET25" s="128">
        <f t="shared" si="107"/>
        <v>0</v>
      </c>
      <c r="EU25" s="128">
        <f t="shared" si="108"/>
        <v>1</v>
      </c>
      <c r="EV25" s="128">
        <f t="shared" si="109"/>
        <v>0</v>
      </c>
      <c r="EW25" s="64">
        <f t="shared" si="110"/>
        <v>3.30836445</v>
      </c>
      <c r="EX25" s="129">
        <f t="shared" si="111"/>
        <v>2</v>
      </c>
      <c r="EY25" s="129">
        <v>1.52482685</v>
      </c>
      <c r="EZ25" s="129">
        <f t="shared" si="112"/>
        <v>2</v>
      </c>
      <c r="FA25" s="129">
        <f t="shared" si="113"/>
        <v>0</v>
      </c>
      <c r="FB25" s="129">
        <f t="shared" si="114"/>
        <v>3.0496536999999999</v>
      </c>
      <c r="FC25" s="128">
        <f t="shared" si="115"/>
        <v>2</v>
      </c>
      <c r="FD25" s="128">
        <v>1.4254114250000001</v>
      </c>
      <c r="FE25" s="128">
        <f t="shared" si="116"/>
        <v>0</v>
      </c>
      <c r="FF25" s="128">
        <f t="shared" si="117"/>
        <v>2</v>
      </c>
      <c r="FG25" s="128">
        <f t="shared" si="118"/>
        <v>0</v>
      </c>
      <c r="FH25" s="123">
        <f t="shared" si="119"/>
        <v>2</v>
      </c>
      <c r="FI25" s="123">
        <v>1.1547487000000001</v>
      </c>
      <c r="FJ25" s="123">
        <f t="shared" si="120"/>
        <v>1</v>
      </c>
      <c r="FK25" s="123">
        <f t="shared" si="121"/>
        <v>1</v>
      </c>
      <c r="FL25" s="123">
        <f t="shared" si="122"/>
        <v>1.1547487000000001</v>
      </c>
      <c r="FM25" s="82">
        <f t="shared" si="123"/>
        <v>4.2044024000000002</v>
      </c>
      <c r="FN25" s="128">
        <f t="shared" si="124"/>
        <v>3</v>
      </c>
      <c r="FO25" s="128">
        <v>1.021414</v>
      </c>
      <c r="FP25" s="128">
        <f t="shared" si="125"/>
        <v>1</v>
      </c>
      <c r="FQ25" s="128">
        <f t="shared" si="126"/>
        <v>2</v>
      </c>
      <c r="FR25" s="128">
        <f t="shared" si="127"/>
        <v>1.021414</v>
      </c>
      <c r="FS25" s="127">
        <f t="shared" si="128"/>
        <v>2</v>
      </c>
      <c r="FT25" s="127">
        <v>0.97144799999999998</v>
      </c>
      <c r="FU25" s="127">
        <f t="shared" si="129"/>
        <v>2</v>
      </c>
      <c r="FV25" s="127">
        <f t="shared" si="130"/>
        <v>0</v>
      </c>
      <c r="FW25" s="127">
        <f t="shared" si="131"/>
        <v>1.942896</v>
      </c>
      <c r="FX25" s="129">
        <f t="shared" si="177"/>
        <v>3</v>
      </c>
      <c r="FY25" s="129">
        <v>1.2698590000000001</v>
      </c>
      <c r="FZ25" s="129">
        <f t="shared" si="133"/>
        <v>2</v>
      </c>
      <c r="GA25" s="129">
        <f t="shared" si="134"/>
        <v>1</v>
      </c>
      <c r="GB25" s="129">
        <f t="shared" si="135"/>
        <v>2.5397180000000001</v>
      </c>
      <c r="GC25" s="130">
        <f t="shared" si="136"/>
        <v>2</v>
      </c>
      <c r="GD25" s="130">
        <v>1.2101409999999999</v>
      </c>
      <c r="GE25" s="130">
        <f t="shared" si="137"/>
        <v>2</v>
      </c>
      <c r="GF25" s="130">
        <f t="shared" si="138"/>
        <v>0</v>
      </c>
      <c r="GG25" s="130">
        <f t="shared" si="139"/>
        <v>2.4202819999999998</v>
      </c>
      <c r="GH25" s="131">
        <f t="shared" si="140"/>
        <v>1</v>
      </c>
      <c r="GI25" s="131">
        <v>0.80188999999999999</v>
      </c>
      <c r="GJ25" s="131">
        <f t="shared" si="141"/>
        <v>0</v>
      </c>
      <c r="GK25" s="131">
        <f t="shared" si="142"/>
        <v>1</v>
      </c>
      <c r="GL25" s="131">
        <f t="shared" si="143"/>
        <v>0</v>
      </c>
      <c r="GM25" s="129">
        <f t="shared" si="144"/>
        <v>1</v>
      </c>
      <c r="GN25" s="129">
        <v>0.79674</v>
      </c>
      <c r="GO25" s="129">
        <f t="shared" si="145"/>
        <v>1</v>
      </c>
      <c r="GP25" s="129">
        <f t="shared" si="146"/>
        <v>0</v>
      </c>
      <c r="GQ25" s="129">
        <f t="shared" si="147"/>
        <v>0.79674</v>
      </c>
      <c r="GR25" s="108">
        <f t="shared" si="148"/>
        <v>2</v>
      </c>
      <c r="GS25" s="108">
        <v>1.1258699999999999</v>
      </c>
      <c r="GT25" s="108">
        <f t="shared" si="149"/>
        <v>1</v>
      </c>
      <c r="GU25" s="108">
        <f t="shared" si="150"/>
        <v>1</v>
      </c>
      <c r="GV25" s="108">
        <f t="shared" si="151"/>
        <v>1.1258699999999999</v>
      </c>
      <c r="GW25" s="130">
        <f t="shared" si="152"/>
        <v>2</v>
      </c>
      <c r="GX25" s="130">
        <v>1.2413000000000001</v>
      </c>
      <c r="GY25" s="130">
        <f t="shared" si="153"/>
        <v>0</v>
      </c>
      <c r="GZ25" s="130">
        <f t="shared" si="154"/>
        <v>2</v>
      </c>
      <c r="HA25" s="130">
        <f t="shared" si="155"/>
        <v>0</v>
      </c>
      <c r="HB25" s="82">
        <f t="shared" si="156"/>
        <v>9.8469200000000008</v>
      </c>
      <c r="HC25" s="132">
        <f t="shared" si="157"/>
        <v>1</v>
      </c>
      <c r="HD25" s="132">
        <v>1.12415</v>
      </c>
      <c r="HE25" s="132">
        <f t="shared" si="158"/>
        <v>0</v>
      </c>
      <c r="HF25" s="132">
        <f t="shared" si="159"/>
        <v>1</v>
      </c>
      <c r="HG25" s="132">
        <f t="shared" si="160"/>
        <v>0</v>
      </c>
      <c r="HH25" s="126">
        <f t="shared" si="161"/>
        <v>2</v>
      </c>
      <c r="HI25" s="126">
        <v>1.1006800000000001</v>
      </c>
      <c r="HJ25" s="126">
        <f t="shared" si="162"/>
        <v>1</v>
      </c>
      <c r="HK25" s="126">
        <f t="shared" si="163"/>
        <v>1</v>
      </c>
      <c r="HL25" s="126">
        <f t="shared" si="164"/>
        <v>1.1006800000000001</v>
      </c>
      <c r="HM25" s="128">
        <f t="shared" si="165"/>
        <v>2</v>
      </c>
      <c r="HN25" s="128">
        <v>1.1006800000000001</v>
      </c>
      <c r="HO25" s="128">
        <f t="shared" si="166"/>
        <v>2</v>
      </c>
      <c r="HP25" s="128">
        <f t="shared" si="167"/>
        <v>0</v>
      </c>
      <c r="HQ25" s="128">
        <f t="shared" si="168"/>
        <v>2.2013600000000002</v>
      </c>
      <c r="HR25" s="123">
        <f t="shared" si="169"/>
        <v>2</v>
      </c>
      <c r="HS25" s="123">
        <v>1.12415</v>
      </c>
      <c r="HT25" s="123">
        <f t="shared" si="170"/>
        <v>1</v>
      </c>
      <c r="HU25" s="123">
        <f t="shared" si="171"/>
        <v>1</v>
      </c>
      <c r="HV25" s="123">
        <f t="shared" si="172"/>
        <v>1.12415</v>
      </c>
      <c r="HW25" s="82">
        <f t="shared" si="173"/>
        <v>4.4261900000000001</v>
      </c>
      <c r="HX25" s="133">
        <f t="shared" si="174"/>
        <v>21.785876850000001</v>
      </c>
      <c r="IK25" s="46" t="s">
        <v>25</v>
      </c>
      <c r="IL25" s="46" t="s">
        <v>165</v>
      </c>
      <c r="IM25" s="46" t="s">
        <v>330</v>
      </c>
    </row>
    <row r="26" spans="1:247">
      <c r="A26" s="76">
        <v>18</v>
      </c>
      <c r="B26" s="77" t="s">
        <v>166</v>
      </c>
      <c r="C26" s="58" t="s">
        <v>250</v>
      </c>
      <c r="D26" s="78">
        <f>'DATOS -CUARTO'!AK26</f>
        <v>1</v>
      </c>
      <c r="E26" s="78">
        <f>'DATOS -CUARTO'!AL26</f>
        <v>1</v>
      </c>
      <c r="F26" s="78">
        <f>'DATOS -CUARTO'!AM26</f>
        <v>1</v>
      </c>
      <c r="G26" s="78">
        <f>'DATOS -CUARTO'!AN26</f>
        <v>0</v>
      </c>
      <c r="H26" s="78">
        <f>'DATOS -CUARTO'!AO26</f>
        <v>0</v>
      </c>
      <c r="I26" s="78">
        <f>'DATOS -CUARTO'!AP26</f>
        <v>1</v>
      </c>
      <c r="J26" s="78">
        <f>'DATOS -CUARTO'!AQ26</f>
        <v>0</v>
      </c>
      <c r="K26" s="88">
        <f>'DATOS -CUARTO'!AR26</f>
        <v>0</v>
      </c>
      <c r="L26" s="88">
        <f>'DATOS -CUARTO'!AS26</f>
        <v>1</v>
      </c>
      <c r="M26" s="88">
        <f>'DATOS -CUARTO'!AT26</f>
        <v>1</v>
      </c>
      <c r="N26" s="88">
        <f>'DATOS -CUARTO'!AU26</f>
        <v>1</v>
      </c>
      <c r="O26" s="88">
        <f>'DATOS -CUARTO'!AV26</f>
        <v>1</v>
      </c>
      <c r="P26" s="88">
        <f>'DATOS -CUARTO'!AW26</f>
        <v>1</v>
      </c>
      <c r="Q26" s="88">
        <f>'DATOS -CUARTO'!AX26</f>
        <v>0</v>
      </c>
      <c r="R26" s="88">
        <f>'DATOS -CUARTO'!AY26</f>
        <v>0</v>
      </c>
      <c r="S26" s="88">
        <f>'DATOS -CUARTO'!AZ26</f>
        <v>1</v>
      </c>
      <c r="T26" s="91">
        <f>'DATOS -CUARTO'!BA26</f>
        <v>1</v>
      </c>
      <c r="U26" s="91">
        <f>'DATOS -CUARTO'!BB26</f>
        <v>0</v>
      </c>
      <c r="V26" s="91">
        <f>'DATOS -CUARTO'!BC26</f>
        <v>1</v>
      </c>
      <c r="W26" s="91">
        <f>'DATOS -CUARTO'!BD26</f>
        <v>1</v>
      </c>
      <c r="X26" s="91">
        <f>'DATOS -CUARTO'!BE26</f>
        <v>1</v>
      </c>
      <c r="Y26" s="91">
        <f>'DATOS -CUARTO'!BF26</f>
        <v>1</v>
      </c>
      <c r="Z26" s="91">
        <f>'DATOS -CUARTO'!BG26</f>
        <v>0</v>
      </c>
      <c r="AA26" s="94">
        <f>'DATOS -CUARTO'!BH26</f>
        <v>1</v>
      </c>
      <c r="AB26" s="94">
        <f>'DATOS -CUARTO'!BI26</f>
        <v>0</v>
      </c>
      <c r="AC26" s="94">
        <f>'DATOS -CUARTO'!BJ26</f>
        <v>1</v>
      </c>
      <c r="AD26" s="94">
        <f>'DATOS -CUARTO'!BK26</f>
        <v>0</v>
      </c>
      <c r="AE26" s="94">
        <f>'DATOS -CUARTO'!BL26</f>
        <v>0</v>
      </c>
      <c r="AF26" s="94">
        <f>'DATOS -CUARTO'!BM26</f>
        <v>0</v>
      </c>
      <c r="AG26" s="102">
        <f>'DATOS -CUARTO'!BN26</f>
        <v>0</v>
      </c>
      <c r="AH26" s="102">
        <f>'DATOS -CUARTO'!BO26</f>
        <v>1</v>
      </c>
      <c r="AI26" s="102">
        <f>'DATOS -CUARTO'!BP26</f>
        <v>1</v>
      </c>
      <c r="AJ26" s="102">
        <f>'DATOS -CUARTO'!BQ26</f>
        <v>0</v>
      </c>
      <c r="AK26" s="103">
        <f t="shared" si="43"/>
        <v>1</v>
      </c>
      <c r="AL26" s="103">
        <f t="shared" si="44"/>
        <v>1.12415</v>
      </c>
      <c r="AM26" s="103">
        <f t="shared" si="45"/>
        <v>2</v>
      </c>
      <c r="AN26" s="103">
        <f t="shared" si="46"/>
        <v>2.2013600000000002</v>
      </c>
      <c r="AO26" s="103">
        <f t="shared" si="47"/>
        <v>0</v>
      </c>
      <c r="AP26" s="103">
        <f t="shared" si="48"/>
        <v>0</v>
      </c>
      <c r="AQ26" s="103">
        <f t="shared" si="49"/>
        <v>0</v>
      </c>
      <c r="AR26" s="103">
        <f t="shared" si="50"/>
        <v>0</v>
      </c>
      <c r="AS26" s="103">
        <f t="shared" si="51"/>
        <v>1</v>
      </c>
      <c r="AT26" s="103">
        <f t="shared" si="52"/>
        <v>1.6587874499999999</v>
      </c>
      <c r="AU26" s="103">
        <f t="shared" si="53"/>
        <v>0</v>
      </c>
      <c r="AV26" s="103">
        <f t="shared" si="54"/>
        <v>0</v>
      </c>
      <c r="AW26" s="104">
        <f t="shared" si="55"/>
        <v>1</v>
      </c>
      <c r="AX26" s="104">
        <f t="shared" si="56"/>
        <v>1.12415</v>
      </c>
      <c r="AY26" s="104">
        <f t="shared" si="57"/>
        <v>2</v>
      </c>
      <c r="AZ26" s="104">
        <f t="shared" si="58"/>
        <v>2.2013600000000002</v>
      </c>
      <c r="BA26" s="104">
        <f t="shared" si="59"/>
        <v>2</v>
      </c>
      <c r="BB26" s="104">
        <f t="shared" si="60"/>
        <v>1.942896</v>
      </c>
      <c r="BC26" s="104">
        <f t="shared" si="61"/>
        <v>1</v>
      </c>
      <c r="BD26" s="104">
        <f t="shared" si="62"/>
        <v>1.021414</v>
      </c>
      <c r="BE26" s="105">
        <f t="shared" si="63"/>
        <v>2</v>
      </c>
      <c r="BF26" s="105">
        <f t="shared" si="64"/>
        <v>2.5397180000000001</v>
      </c>
      <c r="BG26" s="105">
        <f t="shared" si="65"/>
        <v>2</v>
      </c>
      <c r="BH26" s="105">
        <f t="shared" si="66"/>
        <v>2.4202819999999998</v>
      </c>
      <c r="BI26" s="105">
        <f t="shared" si="67"/>
        <v>1</v>
      </c>
      <c r="BJ26" s="105">
        <f t="shared" si="68"/>
        <v>0.79674</v>
      </c>
      <c r="BK26" s="105">
        <f t="shared" si="69"/>
        <v>0</v>
      </c>
      <c r="BL26" s="105">
        <f t="shared" si="70"/>
        <v>0</v>
      </c>
      <c r="BM26" s="106">
        <f t="shared" si="71"/>
        <v>1</v>
      </c>
      <c r="BN26" s="106">
        <f t="shared" si="72"/>
        <v>1.52482685</v>
      </c>
      <c r="BO26" s="106">
        <f t="shared" si="73"/>
        <v>1</v>
      </c>
      <c r="BP26" s="106">
        <f t="shared" si="74"/>
        <v>1.4254114250000001</v>
      </c>
      <c r="BQ26" s="106">
        <f t="shared" si="75"/>
        <v>0</v>
      </c>
      <c r="BR26" s="106">
        <f t="shared" si="76"/>
        <v>0</v>
      </c>
      <c r="BS26" s="106">
        <f t="shared" si="77"/>
        <v>1</v>
      </c>
      <c r="BT26" s="106">
        <f t="shared" si="78"/>
        <v>1.1258699999999999</v>
      </c>
      <c r="BU26" s="107">
        <f t="shared" si="79"/>
        <v>1</v>
      </c>
      <c r="BV26" s="107">
        <f t="shared" si="80"/>
        <v>1.2413000000000001</v>
      </c>
      <c r="BW26" s="108">
        <f t="shared" si="15"/>
        <v>1.12415</v>
      </c>
      <c r="BX26" s="109">
        <f t="shared" si="16"/>
        <v>2.2013600000000002</v>
      </c>
      <c r="BY26" s="108">
        <f t="shared" si="17"/>
        <v>0</v>
      </c>
      <c r="BZ26" s="110">
        <f t="shared" si="18"/>
        <v>0</v>
      </c>
      <c r="CA26" s="109">
        <f t="shared" si="19"/>
        <v>1.6587874499999999</v>
      </c>
      <c r="CB26" s="110">
        <f t="shared" si="20"/>
        <v>0</v>
      </c>
      <c r="CC26" s="111">
        <f t="shared" si="21"/>
        <v>1.12415</v>
      </c>
      <c r="CD26" s="112">
        <f t="shared" si="22"/>
        <v>2.2013600000000002</v>
      </c>
      <c r="CE26" s="113">
        <f t="shared" si="23"/>
        <v>1.942896</v>
      </c>
      <c r="CF26" s="114">
        <f t="shared" si="24"/>
        <v>1.021414</v>
      </c>
      <c r="CG26" s="84">
        <f t="shared" si="81"/>
        <v>2.5397180000000001</v>
      </c>
      <c r="CH26" s="113">
        <f t="shared" si="25"/>
        <v>2.4202819999999998</v>
      </c>
      <c r="CI26" s="114">
        <f t="shared" si="26"/>
        <v>0.79674</v>
      </c>
      <c r="CJ26" s="109">
        <f t="shared" si="27"/>
        <v>0</v>
      </c>
      <c r="CK26" s="115">
        <f t="shared" si="28"/>
        <v>1.52482685</v>
      </c>
      <c r="CL26" s="116">
        <f t="shared" si="29"/>
        <v>1.4254114250000001</v>
      </c>
      <c r="CM26" s="117">
        <f t="shared" si="30"/>
        <v>0</v>
      </c>
      <c r="CN26" s="111">
        <f t="shared" si="31"/>
        <v>1.1258699999999999</v>
      </c>
      <c r="CO26" s="118">
        <f t="shared" si="32"/>
        <v>1.2413000000000001</v>
      </c>
      <c r="CP26" s="119">
        <f t="shared" si="82"/>
        <v>22.348265725000001</v>
      </c>
      <c r="CQ26" s="119">
        <f t="shared" si="83"/>
        <v>19</v>
      </c>
      <c r="CR26" s="118">
        <f t="shared" si="33"/>
        <v>19</v>
      </c>
      <c r="CS26" s="118">
        <f t="shared" si="34"/>
        <v>14</v>
      </c>
      <c r="CT26" s="57" t="s">
        <v>221</v>
      </c>
      <c r="CU26" s="96">
        <f t="shared" si="35"/>
        <v>4.9842974499999997</v>
      </c>
      <c r="CV26" s="96">
        <f t="shared" si="36"/>
        <v>6.2898199999999997</v>
      </c>
      <c r="CW26" s="96">
        <f t="shared" si="37"/>
        <v>5.7567399999999997</v>
      </c>
      <c r="CX26" s="96">
        <f t="shared" si="38"/>
        <v>2.9502382749999998</v>
      </c>
      <c r="CY26" s="96">
        <f t="shared" si="39"/>
        <v>2.3671700000000002</v>
      </c>
      <c r="CZ26" s="58" t="s">
        <v>221</v>
      </c>
      <c r="DA26" s="122">
        <f t="shared" ref="DA26:DE26" si="191">CU26/$CP26</f>
        <v>0.22302837774227299</v>
      </c>
      <c r="DB26" s="122">
        <f t="shared" si="191"/>
        <v>0.28144555275105099</v>
      </c>
      <c r="DC26" s="122">
        <f t="shared" si="191"/>
        <v>0.257592247686593</v>
      </c>
      <c r="DD26" s="122">
        <f t="shared" si="191"/>
        <v>0.13201195615370301</v>
      </c>
      <c r="DE26" s="122">
        <f t="shared" si="191"/>
        <v>0.105921865666379</v>
      </c>
      <c r="DF26" s="58" t="s">
        <v>221</v>
      </c>
      <c r="DG26" s="122">
        <f t="shared" si="41"/>
        <v>0.57575757575757602</v>
      </c>
      <c r="DH26" s="122">
        <f t="shared" si="42"/>
        <v>0.42424242424242398</v>
      </c>
      <c r="DI26" s="46">
        <f>'RANKING-QUINTOS'!L21</f>
        <v>0</v>
      </c>
      <c r="DJ26" s="46">
        <f t="shared" si="85"/>
        <v>12</v>
      </c>
      <c r="DK26" s="124" t="str">
        <f t="shared" si="86"/>
        <v>CARl8113</v>
      </c>
      <c r="DL26" s="46" t="str">
        <f t="shared" si="87"/>
        <v>SONCCO  MAYTA  CARLA MARYELENA</v>
      </c>
      <c r="DM26" s="46">
        <v>4</v>
      </c>
      <c r="DN26" s="46" t="s">
        <v>199</v>
      </c>
      <c r="DO26" s="46" t="s">
        <v>248</v>
      </c>
      <c r="DP26" s="46" t="s">
        <v>249</v>
      </c>
      <c r="DQ26" s="46">
        <f t="shared" si="88"/>
        <v>15</v>
      </c>
      <c r="DR26" s="46" t="str">
        <f t="shared" si="89"/>
        <v/>
      </c>
      <c r="DS26" s="46">
        <v>33</v>
      </c>
      <c r="DT26" s="46">
        <f t="shared" si="90"/>
        <v>19</v>
      </c>
      <c r="DU26" s="46">
        <f t="shared" si="91"/>
        <v>14</v>
      </c>
      <c r="DV26" s="46">
        <f>'RESULTADOS CUARTO'!HX26</f>
        <v>24.026533125</v>
      </c>
      <c r="DW26" s="46">
        <f t="shared" si="92"/>
        <v>12</v>
      </c>
      <c r="DX26" s="125">
        <f t="shared" si="93"/>
        <v>0.57575757575757602</v>
      </c>
      <c r="DY26" s="125"/>
      <c r="EC26" s="126">
        <f t="shared" si="94"/>
        <v>1</v>
      </c>
      <c r="ED26" s="126">
        <v>1.6782674</v>
      </c>
      <c r="EE26" s="126">
        <f t="shared" si="95"/>
        <v>1</v>
      </c>
      <c r="EF26" s="126">
        <f t="shared" si="96"/>
        <v>0</v>
      </c>
      <c r="EG26" s="126">
        <f t="shared" si="97"/>
        <v>1.6782674</v>
      </c>
      <c r="EH26" s="127">
        <f t="shared" si="98"/>
        <v>1</v>
      </c>
      <c r="EI26" s="127">
        <v>1.6587874499999999</v>
      </c>
      <c r="EJ26" s="127">
        <f t="shared" si="99"/>
        <v>1</v>
      </c>
      <c r="EK26" s="127">
        <f t="shared" si="100"/>
        <v>0</v>
      </c>
      <c r="EL26" s="127">
        <f t="shared" si="101"/>
        <v>1.6587874499999999</v>
      </c>
      <c r="EM26" s="123">
        <f t="shared" si="102"/>
        <v>1</v>
      </c>
      <c r="EN26" s="123">
        <v>1.6495770000000001</v>
      </c>
      <c r="EO26" s="123">
        <f t="shared" si="103"/>
        <v>0</v>
      </c>
      <c r="EP26" s="123">
        <f t="shared" si="104"/>
        <v>1</v>
      </c>
      <c r="EQ26" s="123">
        <f t="shared" si="105"/>
        <v>0</v>
      </c>
      <c r="ER26" s="128">
        <f t="shared" si="106"/>
        <v>1</v>
      </c>
      <c r="ES26" s="128">
        <v>1.6583374</v>
      </c>
      <c r="ET26" s="128">
        <f t="shared" si="107"/>
        <v>0</v>
      </c>
      <c r="EU26" s="128">
        <f t="shared" si="108"/>
        <v>1</v>
      </c>
      <c r="EV26" s="128">
        <f t="shared" si="109"/>
        <v>0</v>
      </c>
      <c r="EW26" s="64">
        <f t="shared" si="110"/>
        <v>3.3370548499999999</v>
      </c>
      <c r="EX26" s="129">
        <f t="shared" si="111"/>
        <v>2</v>
      </c>
      <c r="EY26" s="129">
        <v>1.52482685</v>
      </c>
      <c r="EZ26" s="129">
        <f t="shared" si="112"/>
        <v>1</v>
      </c>
      <c r="FA26" s="129">
        <f t="shared" si="113"/>
        <v>1</v>
      </c>
      <c r="FB26" s="129">
        <f t="shared" si="114"/>
        <v>1.52482685</v>
      </c>
      <c r="FC26" s="128">
        <f t="shared" si="115"/>
        <v>2</v>
      </c>
      <c r="FD26" s="128">
        <v>1.4254114250000001</v>
      </c>
      <c r="FE26" s="128">
        <f t="shared" si="116"/>
        <v>1</v>
      </c>
      <c r="FF26" s="128">
        <f t="shared" si="117"/>
        <v>1</v>
      </c>
      <c r="FG26" s="128">
        <f t="shared" si="118"/>
        <v>1.4254114250000001</v>
      </c>
      <c r="FH26" s="123">
        <f t="shared" si="119"/>
        <v>2</v>
      </c>
      <c r="FI26" s="123">
        <v>1.1547487000000001</v>
      </c>
      <c r="FJ26" s="123">
        <f t="shared" si="120"/>
        <v>0</v>
      </c>
      <c r="FK26" s="123">
        <f t="shared" si="121"/>
        <v>2</v>
      </c>
      <c r="FL26" s="123">
        <f t="shared" si="122"/>
        <v>0</v>
      </c>
      <c r="FM26" s="82">
        <f t="shared" si="123"/>
        <v>2.9502382749999998</v>
      </c>
      <c r="FN26" s="128">
        <f t="shared" si="124"/>
        <v>3</v>
      </c>
      <c r="FO26" s="128">
        <v>1.021414</v>
      </c>
      <c r="FP26" s="128">
        <f t="shared" si="125"/>
        <v>1</v>
      </c>
      <c r="FQ26" s="128">
        <f t="shared" si="126"/>
        <v>2</v>
      </c>
      <c r="FR26" s="128">
        <f t="shared" si="127"/>
        <v>1.021414</v>
      </c>
      <c r="FS26" s="127">
        <f t="shared" si="128"/>
        <v>2</v>
      </c>
      <c r="FT26" s="127">
        <v>0.97144799999999998</v>
      </c>
      <c r="FU26" s="127">
        <f t="shared" si="129"/>
        <v>2</v>
      </c>
      <c r="FV26" s="127">
        <f t="shared" si="130"/>
        <v>0</v>
      </c>
      <c r="FW26" s="127">
        <f t="shared" si="131"/>
        <v>1.942896</v>
      </c>
      <c r="FX26" s="129">
        <f t="shared" si="177"/>
        <v>3</v>
      </c>
      <c r="FY26" s="129">
        <v>1.2698590000000001</v>
      </c>
      <c r="FZ26" s="129">
        <f t="shared" si="133"/>
        <v>2</v>
      </c>
      <c r="GA26" s="129">
        <f t="shared" si="134"/>
        <v>1</v>
      </c>
      <c r="GB26" s="129">
        <f t="shared" si="135"/>
        <v>2.5397180000000001</v>
      </c>
      <c r="GC26" s="130">
        <f t="shared" si="136"/>
        <v>2</v>
      </c>
      <c r="GD26" s="130">
        <v>1.2101409999999999</v>
      </c>
      <c r="GE26" s="130">
        <f t="shared" si="137"/>
        <v>2</v>
      </c>
      <c r="GF26" s="130">
        <f t="shared" si="138"/>
        <v>0</v>
      </c>
      <c r="GG26" s="130">
        <f t="shared" si="139"/>
        <v>2.4202819999999998</v>
      </c>
      <c r="GH26" s="131">
        <f t="shared" si="140"/>
        <v>1</v>
      </c>
      <c r="GI26" s="131">
        <v>0.80188999999999999</v>
      </c>
      <c r="GJ26" s="131">
        <f t="shared" si="141"/>
        <v>0</v>
      </c>
      <c r="GK26" s="131">
        <f t="shared" si="142"/>
        <v>1</v>
      </c>
      <c r="GL26" s="131">
        <f t="shared" si="143"/>
        <v>0</v>
      </c>
      <c r="GM26" s="129">
        <f t="shared" si="144"/>
        <v>1</v>
      </c>
      <c r="GN26" s="129">
        <v>0.79674</v>
      </c>
      <c r="GO26" s="129">
        <f t="shared" si="145"/>
        <v>1</v>
      </c>
      <c r="GP26" s="129">
        <f t="shared" si="146"/>
        <v>0</v>
      </c>
      <c r="GQ26" s="129">
        <f t="shared" si="147"/>
        <v>0.79674</v>
      </c>
      <c r="GR26" s="108">
        <f t="shared" si="148"/>
        <v>2</v>
      </c>
      <c r="GS26" s="108">
        <v>1.1258699999999999</v>
      </c>
      <c r="GT26" s="108">
        <f t="shared" si="149"/>
        <v>1</v>
      </c>
      <c r="GU26" s="108">
        <f t="shared" si="150"/>
        <v>1</v>
      </c>
      <c r="GV26" s="108">
        <f t="shared" si="151"/>
        <v>1.1258699999999999</v>
      </c>
      <c r="GW26" s="130">
        <f t="shared" si="152"/>
        <v>2</v>
      </c>
      <c r="GX26" s="130">
        <v>1.2413000000000001</v>
      </c>
      <c r="GY26" s="130">
        <f t="shared" si="153"/>
        <v>1</v>
      </c>
      <c r="GZ26" s="130">
        <f t="shared" si="154"/>
        <v>1</v>
      </c>
      <c r="HA26" s="130">
        <f t="shared" si="155"/>
        <v>1.2413000000000001</v>
      </c>
      <c r="HB26" s="82">
        <f t="shared" si="156"/>
        <v>11.08822</v>
      </c>
      <c r="HC26" s="132">
        <f t="shared" si="157"/>
        <v>1</v>
      </c>
      <c r="HD26" s="132">
        <v>1.12415</v>
      </c>
      <c r="HE26" s="132">
        <f t="shared" si="158"/>
        <v>1</v>
      </c>
      <c r="HF26" s="132">
        <f t="shared" si="159"/>
        <v>0</v>
      </c>
      <c r="HG26" s="132">
        <f t="shared" si="160"/>
        <v>1.12415</v>
      </c>
      <c r="HH26" s="126">
        <f t="shared" si="161"/>
        <v>2</v>
      </c>
      <c r="HI26" s="126">
        <v>1.1006800000000001</v>
      </c>
      <c r="HJ26" s="126">
        <f t="shared" si="162"/>
        <v>2</v>
      </c>
      <c r="HK26" s="126">
        <f t="shared" si="163"/>
        <v>0</v>
      </c>
      <c r="HL26" s="126">
        <f t="shared" si="164"/>
        <v>2.2013600000000002</v>
      </c>
      <c r="HM26" s="128">
        <f t="shared" si="165"/>
        <v>2</v>
      </c>
      <c r="HN26" s="128">
        <v>1.1006800000000001</v>
      </c>
      <c r="HO26" s="128">
        <f t="shared" si="166"/>
        <v>2</v>
      </c>
      <c r="HP26" s="128">
        <f t="shared" si="167"/>
        <v>0</v>
      </c>
      <c r="HQ26" s="128">
        <f t="shared" si="168"/>
        <v>2.2013600000000002</v>
      </c>
      <c r="HR26" s="123">
        <f t="shared" si="169"/>
        <v>2</v>
      </c>
      <c r="HS26" s="123">
        <v>1.12415</v>
      </c>
      <c r="HT26" s="123">
        <f t="shared" si="170"/>
        <v>1</v>
      </c>
      <c r="HU26" s="123">
        <f t="shared" si="171"/>
        <v>1</v>
      </c>
      <c r="HV26" s="123">
        <f t="shared" si="172"/>
        <v>1.12415</v>
      </c>
      <c r="HW26" s="82">
        <f t="shared" si="173"/>
        <v>6.6510199999999999</v>
      </c>
      <c r="HX26" s="133">
        <f t="shared" si="174"/>
        <v>24.026533125</v>
      </c>
      <c r="IK26" s="46" t="s">
        <v>25</v>
      </c>
      <c r="IL26" s="46" t="s">
        <v>166</v>
      </c>
      <c r="IM26" s="46" t="s">
        <v>331</v>
      </c>
    </row>
    <row r="27" spans="1:247">
      <c r="A27" s="76">
        <v>19</v>
      </c>
      <c r="B27" s="77" t="s">
        <v>167</v>
      </c>
      <c r="C27" s="58" t="s">
        <v>250</v>
      </c>
      <c r="D27" s="78">
        <f>'DATOS -CUARTO'!AK27</f>
        <v>1</v>
      </c>
      <c r="E27" s="78">
        <f>'DATOS -CUARTO'!AL27</f>
        <v>1</v>
      </c>
      <c r="F27" s="78">
        <f>'DATOS -CUARTO'!AM27</f>
        <v>1</v>
      </c>
      <c r="G27" s="78">
        <f>'DATOS -CUARTO'!AN27</f>
        <v>1</v>
      </c>
      <c r="H27" s="78">
        <f>'DATOS -CUARTO'!AO27</f>
        <v>1</v>
      </c>
      <c r="I27" s="78">
        <f>'DATOS -CUARTO'!AP27</f>
        <v>1</v>
      </c>
      <c r="J27" s="78">
        <f>'DATOS -CUARTO'!AQ27</f>
        <v>0</v>
      </c>
      <c r="K27" s="88">
        <f>'DATOS -CUARTO'!AR27</f>
        <v>1</v>
      </c>
      <c r="L27" s="88">
        <f>'DATOS -CUARTO'!AS27</f>
        <v>1</v>
      </c>
      <c r="M27" s="88">
        <f>'DATOS -CUARTO'!AT27</f>
        <v>1</v>
      </c>
      <c r="N27" s="88">
        <f>'DATOS -CUARTO'!AU27</f>
        <v>0</v>
      </c>
      <c r="O27" s="88">
        <f>'DATOS -CUARTO'!AV27</f>
        <v>1</v>
      </c>
      <c r="P27" s="88">
        <f>'DATOS -CUARTO'!AW27</f>
        <v>1</v>
      </c>
      <c r="Q27" s="88">
        <f>'DATOS -CUARTO'!AX27</f>
        <v>0</v>
      </c>
      <c r="R27" s="88">
        <f>'DATOS -CUARTO'!AY27</f>
        <v>1</v>
      </c>
      <c r="S27" s="88">
        <f>'DATOS -CUARTO'!AZ27</f>
        <v>1</v>
      </c>
      <c r="T27" s="91">
        <f>'DATOS -CUARTO'!BA27</f>
        <v>1</v>
      </c>
      <c r="U27" s="91">
        <f>'DATOS -CUARTO'!BB27</f>
        <v>1</v>
      </c>
      <c r="V27" s="91">
        <f>'DATOS -CUARTO'!BC27</f>
        <v>1</v>
      </c>
      <c r="W27" s="91">
        <f>'DATOS -CUARTO'!BD27</f>
        <v>1</v>
      </c>
      <c r="X27" s="91">
        <f>'DATOS -CUARTO'!BE27</f>
        <v>0</v>
      </c>
      <c r="Y27" s="91">
        <f>'DATOS -CUARTO'!BF27</f>
        <v>1</v>
      </c>
      <c r="Z27" s="91">
        <f>'DATOS -CUARTO'!BG27</f>
        <v>1</v>
      </c>
      <c r="AA27" s="94">
        <f>'DATOS -CUARTO'!BH27</f>
        <v>0</v>
      </c>
      <c r="AB27" s="94">
        <f>'DATOS -CUARTO'!BI27</f>
        <v>1</v>
      </c>
      <c r="AC27" s="94">
        <f>'DATOS -CUARTO'!BJ27</f>
        <v>0</v>
      </c>
      <c r="AD27" s="94">
        <f>'DATOS -CUARTO'!BK27</f>
        <v>1</v>
      </c>
      <c r="AE27" s="94">
        <f>'DATOS -CUARTO'!BL27</f>
        <v>1</v>
      </c>
      <c r="AF27" s="94">
        <f>'DATOS -CUARTO'!BM27</f>
        <v>0</v>
      </c>
      <c r="AG27" s="102">
        <f>'DATOS -CUARTO'!BN27</f>
        <v>1</v>
      </c>
      <c r="AH27" s="102">
        <f>'DATOS -CUARTO'!BO27</f>
        <v>1</v>
      </c>
      <c r="AI27" s="102">
        <f>'DATOS -CUARTO'!BP27</f>
        <v>0</v>
      </c>
      <c r="AJ27" s="102">
        <f>'DATOS -CUARTO'!BQ27</f>
        <v>0</v>
      </c>
      <c r="AK27" s="103">
        <f t="shared" si="43"/>
        <v>1</v>
      </c>
      <c r="AL27" s="103">
        <f t="shared" si="44"/>
        <v>1.12415</v>
      </c>
      <c r="AM27" s="103">
        <f t="shared" si="45"/>
        <v>2</v>
      </c>
      <c r="AN27" s="103">
        <f t="shared" si="46"/>
        <v>2.2013600000000002</v>
      </c>
      <c r="AO27" s="103">
        <f t="shared" si="47"/>
        <v>1</v>
      </c>
      <c r="AP27" s="103">
        <f t="shared" si="48"/>
        <v>1.6495770000000001</v>
      </c>
      <c r="AQ27" s="103">
        <f t="shared" si="49"/>
        <v>1</v>
      </c>
      <c r="AR27" s="103">
        <f t="shared" si="50"/>
        <v>1.6583374</v>
      </c>
      <c r="AS27" s="103">
        <f t="shared" si="51"/>
        <v>1</v>
      </c>
      <c r="AT27" s="103">
        <f t="shared" si="52"/>
        <v>1.6587874499999999</v>
      </c>
      <c r="AU27" s="103">
        <f t="shared" si="53"/>
        <v>0</v>
      </c>
      <c r="AV27" s="103">
        <f t="shared" si="54"/>
        <v>0</v>
      </c>
      <c r="AW27" s="104">
        <f t="shared" si="55"/>
        <v>2</v>
      </c>
      <c r="AX27" s="104">
        <f t="shared" si="56"/>
        <v>2.2483</v>
      </c>
      <c r="AY27" s="104">
        <f t="shared" si="57"/>
        <v>1</v>
      </c>
      <c r="AZ27" s="104">
        <f t="shared" si="58"/>
        <v>1.1006800000000001</v>
      </c>
      <c r="BA27" s="104">
        <f t="shared" si="59"/>
        <v>2</v>
      </c>
      <c r="BB27" s="104">
        <f t="shared" si="60"/>
        <v>1.942896</v>
      </c>
      <c r="BC27" s="104">
        <f t="shared" si="61"/>
        <v>2</v>
      </c>
      <c r="BD27" s="104">
        <f t="shared" si="62"/>
        <v>2.0428280000000001</v>
      </c>
      <c r="BE27" s="105">
        <f t="shared" si="63"/>
        <v>3</v>
      </c>
      <c r="BF27" s="105">
        <f t="shared" si="64"/>
        <v>3.809577</v>
      </c>
      <c r="BG27" s="105">
        <f t="shared" si="65"/>
        <v>1</v>
      </c>
      <c r="BH27" s="105">
        <f t="shared" si="66"/>
        <v>1.2101409999999999</v>
      </c>
      <c r="BI27" s="105">
        <f t="shared" si="67"/>
        <v>1</v>
      </c>
      <c r="BJ27" s="105">
        <f t="shared" si="68"/>
        <v>0.79674</v>
      </c>
      <c r="BK27" s="105">
        <f t="shared" si="69"/>
        <v>1</v>
      </c>
      <c r="BL27" s="105">
        <f t="shared" si="70"/>
        <v>0.80188999999999999</v>
      </c>
      <c r="BM27" s="106">
        <f t="shared" si="71"/>
        <v>1</v>
      </c>
      <c r="BN27" s="106">
        <f t="shared" si="72"/>
        <v>1.52482685</v>
      </c>
      <c r="BO27" s="106">
        <f t="shared" si="73"/>
        <v>1</v>
      </c>
      <c r="BP27" s="106">
        <f t="shared" si="74"/>
        <v>1.4254114250000001</v>
      </c>
      <c r="BQ27" s="106">
        <f t="shared" si="75"/>
        <v>1</v>
      </c>
      <c r="BR27" s="106">
        <f t="shared" si="76"/>
        <v>1.1547487000000001</v>
      </c>
      <c r="BS27" s="106">
        <f t="shared" si="77"/>
        <v>2</v>
      </c>
      <c r="BT27" s="106">
        <f t="shared" si="78"/>
        <v>2.2517399999999999</v>
      </c>
      <c r="BU27" s="107">
        <f t="shared" si="79"/>
        <v>0</v>
      </c>
      <c r="BV27" s="107">
        <f t="shared" si="80"/>
        <v>0</v>
      </c>
      <c r="BW27" s="108">
        <f t="shared" si="15"/>
        <v>1.12415</v>
      </c>
      <c r="BX27" s="109">
        <f t="shared" si="16"/>
        <v>2.2013600000000002</v>
      </c>
      <c r="BY27" s="108">
        <f t="shared" si="17"/>
        <v>1.6495770000000001</v>
      </c>
      <c r="BZ27" s="110">
        <f t="shared" si="18"/>
        <v>1.6583374</v>
      </c>
      <c r="CA27" s="109">
        <f t="shared" si="19"/>
        <v>1.6587874499999999</v>
      </c>
      <c r="CB27" s="110">
        <f t="shared" si="20"/>
        <v>0</v>
      </c>
      <c r="CC27" s="111">
        <f t="shared" si="21"/>
        <v>2.2483</v>
      </c>
      <c r="CD27" s="112">
        <f t="shared" si="22"/>
        <v>1.1006800000000001</v>
      </c>
      <c r="CE27" s="113">
        <f t="shared" si="23"/>
        <v>1.942896</v>
      </c>
      <c r="CF27" s="114">
        <f t="shared" si="24"/>
        <v>2.0428280000000001</v>
      </c>
      <c r="CG27" s="84">
        <f t="shared" si="81"/>
        <v>3.809577</v>
      </c>
      <c r="CH27" s="113">
        <f t="shared" si="25"/>
        <v>1.2101409999999999</v>
      </c>
      <c r="CI27" s="114">
        <f t="shared" si="26"/>
        <v>0.79674</v>
      </c>
      <c r="CJ27" s="109">
        <f t="shared" si="27"/>
        <v>0.80188999999999999</v>
      </c>
      <c r="CK27" s="115">
        <f t="shared" si="28"/>
        <v>1.52482685</v>
      </c>
      <c r="CL27" s="116">
        <f t="shared" si="29"/>
        <v>1.4254114250000001</v>
      </c>
      <c r="CM27" s="117">
        <f t="shared" si="30"/>
        <v>1.1547487000000001</v>
      </c>
      <c r="CN27" s="111">
        <f t="shared" si="31"/>
        <v>2.2517399999999999</v>
      </c>
      <c r="CO27" s="118">
        <f t="shared" si="32"/>
        <v>0</v>
      </c>
      <c r="CP27" s="119">
        <f t="shared" si="82"/>
        <v>28.601990825000001</v>
      </c>
      <c r="CQ27" s="119">
        <f t="shared" si="83"/>
        <v>8</v>
      </c>
      <c r="CR27" s="118">
        <f t="shared" si="33"/>
        <v>24</v>
      </c>
      <c r="CS27" s="118">
        <f t="shared" si="34"/>
        <v>9</v>
      </c>
      <c r="CT27" s="57" t="s">
        <v>222</v>
      </c>
      <c r="CU27" s="96">
        <f t="shared" si="35"/>
        <v>8.2922118499999993</v>
      </c>
      <c r="CV27" s="96">
        <f t="shared" si="36"/>
        <v>7.3347040000000003</v>
      </c>
      <c r="CW27" s="96">
        <f t="shared" si="37"/>
        <v>6.6183480000000001</v>
      </c>
      <c r="CX27" s="96">
        <f t="shared" si="38"/>
        <v>4.1049869750000001</v>
      </c>
      <c r="CY27" s="96">
        <f t="shared" si="39"/>
        <v>2.2517399999999999</v>
      </c>
      <c r="CZ27" s="58" t="s">
        <v>222</v>
      </c>
      <c r="DA27" s="122">
        <f t="shared" ref="DA27:DE27" si="192">CU27/$CP27</f>
        <v>0.28991729634260499</v>
      </c>
      <c r="DB27" s="122">
        <f t="shared" si="192"/>
        <v>0.25644033119502302</v>
      </c>
      <c r="DC27" s="122">
        <f t="shared" si="192"/>
        <v>0.23139466201825101</v>
      </c>
      <c r="DD27" s="122">
        <f t="shared" si="192"/>
        <v>0.14352102271887901</v>
      </c>
      <c r="DE27" s="122">
        <f t="shared" si="192"/>
        <v>7.8726687725241606E-2</v>
      </c>
      <c r="DF27" s="58" t="s">
        <v>222</v>
      </c>
      <c r="DG27" s="122">
        <f t="shared" si="41"/>
        <v>0.72727272727272696</v>
      </c>
      <c r="DH27" s="122">
        <f t="shared" si="42"/>
        <v>0.27272727272727298</v>
      </c>
      <c r="DI27" s="46">
        <f>'RANKING-QUINTOS'!L22</f>
        <v>0</v>
      </c>
      <c r="DJ27" s="46">
        <f t="shared" si="85"/>
        <v>15</v>
      </c>
      <c r="DK27" s="124" t="str">
        <f t="shared" si="86"/>
        <v>Floyd666</v>
      </c>
      <c r="DL27" s="46" t="str">
        <f t="shared" si="87"/>
        <v>SUAÑA  ALBERTO  VALERIA FERNANDA</v>
      </c>
      <c r="DM27" s="46">
        <v>4</v>
      </c>
      <c r="DN27" s="46" t="s">
        <v>199</v>
      </c>
      <c r="DO27" s="46" t="s">
        <v>248</v>
      </c>
      <c r="DP27" s="46" t="s">
        <v>249</v>
      </c>
      <c r="DQ27" s="46">
        <f t="shared" si="88"/>
        <v>6</v>
      </c>
      <c r="DR27" s="46" t="str">
        <f t="shared" si="89"/>
        <v>TERCIO SUPERIOR</v>
      </c>
      <c r="DS27" s="46">
        <v>33</v>
      </c>
      <c r="DT27" s="46">
        <f t="shared" si="90"/>
        <v>24</v>
      </c>
      <c r="DU27" s="46">
        <f t="shared" si="91"/>
        <v>9</v>
      </c>
      <c r="DV27" s="46">
        <f>'RESULTADOS CUARTO'!HX27</f>
        <v>30.280258225000001</v>
      </c>
      <c r="DW27" s="46">
        <f t="shared" si="92"/>
        <v>15</v>
      </c>
      <c r="DX27" s="125">
        <f t="shared" si="93"/>
        <v>0.72727272727272696</v>
      </c>
      <c r="DY27" s="125"/>
      <c r="EC27" s="126">
        <f t="shared" si="94"/>
        <v>1</v>
      </c>
      <c r="ED27" s="126">
        <v>1.6782674</v>
      </c>
      <c r="EE27" s="126">
        <f t="shared" si="95"/>
        <v>1</v>
      </c>
      <c r="EF27" s="126">
        <f t="shared" si="96"/>
        <v>0</v>
      </c>
      <c r="EG27" s="126">
        <f t="shared" si="97"/>
        <v>1.6782674</v>
      </c>
      <c r="EH27" s="127">
        <f t="shared" si="98"/>
        <v>1</v>
      </c>
      <c r="EI27" s="127">
        <v>1.6587874499999999</v>
      </c>
      <c r="EJ27" s="127">
        <f t="shared" si="99"/>
        <v>1</v>
      </c>
      <c r="EK27" s="127">
        <f t="shared" si="100"/>
        <v>0</v>
      </c>
      <c r="EL27" s="127">
        <f t="shared" si="101"/>
        <v>1.6587874499999999</v>
      </c>
      <c r="EM27" s="123">
        <f t="shared" si="102"/>
        <v>1</v>
      </c>
      <c r="EN27" s="123">
        <v>1.6495770000000001</v>
      </c>
      <c r="EO27" s="123">
        <f t="shared" si="103"/>
        <v>1</v>
      </c>
      <c r="EP27" s="123">
        <f t="shared" si="104"/>
        <v>0</v>
      </c>
      <c r="EQ27" s="123">
        <f t="shared" si="105"/>
        <v>1.6495770000000001</v>
      </c>
      <c r="ER27" s="128">
        <f t="shared" si="106"/>
        <v>1</v>
      </c>
      <c r="ES27" s="128">
        <v>1.6583374</v>
      </c>
      <c r="ET27" s="128">
        <f t="shared" si="107"/>
        <v>1</v>
      </c>
      <c r="EU27" s="128">
        <f t="shared" si="108"/>
        <v>0</v>
      </c>
      <c r="EV27" s="128">
        <f t="shared" si="109"/>
        <v>1.6583374</v>
      </c>
      <c r="EW27" s="64">
        <f t="shared" si="110"/>
        <v>6.6449692499999999</v>
      </c>
      <c r="EX27" s="129">
        <f t="shared" si="111"/>
        <v>2</v>
      </c>
      <c r="EY27" s="129">
        <v>1.52482685</v>
      </c>
      <c r="EZ27" s="129">
        <f t="shared" si="112"/>
        <v>1</v>
      </c>
      <c r="FA27" s="129">
        <f t="shared" si="113"/>
        <v>1</v>
      </c>
      <c r="FB27" s="129">
        <f t="shared" si="114"/>
        <v>1.52482685</v>
      </c>
      <c r="FC27" s="128">
        <f t="shared" si="115"/>
        <v>2</v>
      </c>
      <c r="FD27" s="128">
        <v>1.4254114250000001</v>
      </c>
      <c r="FE27" s="128">
        <f t="shared" si="116"/>
        <v>1</v>
      </c>
      <c r="FF27" s="128">
        <f t="shared" si="117"/>
        <v>1</v>
      </c>
      <c r="FG27" s="128">
        <f t="shared" si="118"/>
        <v>1.4254114250000001</v>
      </c>
      <c r="FH27" s="123">
        <f t="shared" si="119"/>
        <v>2</v>
      </c>
      <c r="FI27" s="123">
        <v>1.1547487000000001</v>
      </c>
      <c r="FJ27" s="123">
        <f t="shared" si="120"/>
        <v>1</v>
      </c>
      <c r="FK27" s="123">
        <f t="shared" si="121"/>
        <v>1</v>
      </c>
      <c r="FL27" s="123">
        <f t="shared" si="122"/>
        <v>1.1547487000000001</v>
      </c>
      <c r="FM27" s="82">
        <f t="shared" si="123"/>
        <v>4.1049869750000001</v>
      </c>
      <c r="FN27" s="128">
        <f t="shared" si="124"/>
        <v>3</v>
      </c>
      <c r="FO27" s="128">
        <v>1.021414</v>
      </c>
      <c r="FP27" s="128">
        <f t="shared" si="125"/>
        <v>2</v>
      </c>
      <c r="FQ27" s="128">
        <f t="shared" si="126"/>
        <v>1</v>
      </c>
      <c r="FR27" s="128">
        <f t="shared" si="127"/>
        <v>2.0428280000000001</v>
      </c>
      <c r="FS27" s="127">
        <f t="shared" si="128"/>
        <v>2</v>
      </c>
      <c r="FT27" s="127">
        <v>0.97144799999999998</v>
      </c>
      <c r="FU27" s="127">
        <f t="shared" si="129"/>
        <v>2</v>
      </c>
      <c r="FV27" s="127">
        <f t="shared" si="130"/>
        <v>0</v>
      </c>
      <c r="FW27" s="127">
        <f t="shared" si="131"/>
        <v>1.942896</v>
      </c>
      <c r="FX27" s="129">
        <f t="shared" si="177"/>
        <v>3</v>
      </c>
      <c r="FY27" s="129">
        <v>1.2698590000000001</v>
      </c>
      <c r="FZ27" s="129">
        <f t="shared" si="133"/>
        <v>3</v>
      </c>
      <c r="GA27" s="129">
        <f t="shared" si="134"/>
        <v>0</v>
      </c>
      <c r="GB27" s="129">
        <f t="shared" si="135"/>
        <v>3.809577</v>
      </c>
      <c r="GC27" s="130">
        <f t="shared" si="136"/>
        <v>2</v>
      </c>
      <c r="GD27" s="130">
        <v>1.2101409999999999</v>
      </c>
      <c r="GE27" s="130">
        <f t="shared" si="137"/>
        <v>1</v>
      </c>
      <c r="GF27" s="130">
        <f t="shared" si="138"/>
        <v>1</v>
      </c>
      <c r="GG27" s="130">
        <f t="shared" si="139"/>
        <v>1.2101409999999999</v>
      </c>
      <c r="GH27" s="131">
        <f t="shared" si="140"/>
        <v>1</v>
      </c>
      <c r="GI27" s="131">
        <v>0.80188999999999999</v>
      </c>
      <c r="GJ27" s="131">
        <f t="shared" si="141"/>
        <v>1</v>
      </c>
      <c r="GK27" s="131">
        <f t="shared" si="142"/>
        <v>0</v>
      </c>
      <c r="GL27" s="131">
        <f t="shared" si="143"/>
        <v>0.80188999999999999</v>
      </c>
      <c r="GM27" s="129">
        <f t="shared" si="144"/>
        <v>1</v>
      </c>
      <c r="GN27" s="129">
        <v>0.79674</v>
      </c>
      <c r="GO27" s="129">
        <f t="shared" si="145"/>
        <v>1</v>
      </c>
      <c r="GP27" s="129">
        <f t="shared" si="146"/>
        <v>0</v>
      </c>
      <c r="GQ27" s="129">
        <f t="shared" si="147"/>
        <v>0.79674</v>
      </c>
      <c r="GR27" s="108">
        <f t="shared" si="148"/>
        <v>2</v>
      </c>
      <c r="GS27" s="108">
        <v>1.1258699999999999</v>
      </c>
      <c r="GT27" s="108">
        <f t="shared" si="149"/>
        <v>2</v>
      </c>
      <c r="GU27" s="108">
        <f t="shared" si="150"/>
        <v>0</v>
      </c>
      <c r="GV27" s="108">
        <f t="shared" si="151"/>
        <v>2.2517399999999999</v>
      </c>
      <c r="GW27" s="130">
        <f t="shared" si="152"/>
        <v>2</v>
      </c>
      <c r="GX27" s="130">
        <v>1.2413000000000001</v>
      </c>
      <c r="GY27" s="130">
        <f t="shared" si="153"/>
        <v>0</v>
      </c>
      <c r="GZ27" s="130">
        <f t="shared" si="154"/>
        <v>2</v>
      </c>
      <c r="HA27" s="130">
        <f t="shared" si="155"/>
        <v>0</v>
      </c>
      <c r="HB27" s="82">
        <f t="shared" si="156"/>
        <v>12.855812</v>
      </c>
      <c r="HC27" s="132">
        <f t="shared" si="157"/>
        <v>1</v>
      </c>
      <c r="HD27" s="132">
        <v>1.12415</v>
      </c>
      <c r="HE27" s="132">
        <f t="shared" si="158"/>
        <v>1</v>
      </c>
      <c r="HF27" s="132">
        <f t="shared" si="159"/>
        <v>0</v>
      </c>
      <c r="HG27" s="132">
        <f t="shared" si="160"/>
        <v>1.12415</v>
      </c>
      <c r="HH27" s="126">
        <f t="shared" si="161"/>
        <v>2</v>
      </c>
      <c r="HI27" s="126">
        <v>1.1006800000000001</v>
      </c>
      <c r="HJ27" s="126">
        <f t="shared" si="162"/>
        <v>2</v>
      </c>
      <c r="HK27" s="126">
        <f t="shared" si="163"/>
        <v>0</v>
      </c>
      <c r="HL27" s="126">
        <f t="shared" si="164"/>
        <v>2.2013600000000002</v>
      </c>
      <c r="HM27" s="128">
        <f t="shared" si="165"/>
        <v>2</v>
      </c>
      <c r="HN27" s="128">
        <v>1.1006800000000001</v>
      </c>
      <c r="HO27" s="128">
        <f t="shared" si="166"/>
        <v>1</v>
      </c>
      <c r="HP27" s="128">
        <f t="shared" si="167"/>
        <v>1</v>
      </c>
      <c r="HQ27" s="128">
        <f t="shared" si="168"/>
        <v>1.1006800000000001</v>
      </c>
      <c r="HR27" s="123">
        <f t="shared" si="169"/>
        <v>2</v>
      </c>
      <c r="HS27" s="123">
        <v>1.12415</v>
      </c>
      <c r="HT27" s="123">
        <f t="shared" si="170"/>
        <v>2</v>
      </c>
      <c r="HU27" s="123">
        <f t="shared" si="171"/>
        <v>0</v>
      </c>
      <c r="HV27" s="123">
        <f t="shared" si="172"/>
        <v>2.2483</v>
      </c>
      <c r="HW27" s="82">
        <f t="shared" si="173"/>
        <v>6.6744899999999996</v>
      </c>
      <c r="HX27" s="133">
        <f t="shared" si="174"/>
        <v>30.280258225000001</v>
      </c>
      <c r="IK27" s="46" t="s">
        <v>25</v>
      </c>
      <c r="IL27" s="46" t="s">
        <v>167</v>
      </c>
      <c r="IM27" s="46" t="s">
        <v>332</v>
      </c>
    </row>
    <row r="28" spans="1:247">
      <c r="A28" s="76">
        <v>20</v>
      </c>
      <c r="B28" s="77" t="s">
        <v>168</v>
      </c>
      <c r="C28" s="58" t="s">
        <v>250</v>
      </c>
      <c r="D28" s="78">
        <f>'DATOS -CUARTO'!AK28</f>
        <v>1</v>
      </c>
      <c r="E28" s="78">
        <f>'DATOS -CUARTO'!AL28</f>
        <v>1</v>
      </c>
      <c r="F28" s="78">
        <f>'DATOS -CUARTO'!AM28</f>
        <v>1</v>
      </c>
      <c r="G28" s="78">
        <f>'DATOS -CUARTO'!AN28</f>
        <v>0</v>
      </c>
      <c r="H28" s="78">
        <f>'DATOS -CUARTO'!AO28</f>
        <v>0</v>
      </c>
      <c r="I28" s="78">
        <f>'DATOS -CUARTO'!AP28</f>
        <v>0</v>
      </c>
      <c r="J28" s="78">
        <f>'DATOS -CUARTO'!AQ28</f>
        <v>1</v>
      </c>
      <c r="K28" s="88">
        <f>'DATOS -CUARTO'!AR28</f>
        <v>0</v>
      </c>
      <c r="L28" s="88">
        <f>'DATOS -CUARTO'!AS28</f>
        <v>1</v>
      </c>
      <c r="M28" s="88">
        <f>'DATOS -CUARTO'!AT28</f>
        <v>0</v>
      </c>
      <c r="N28" s="88">
        <f>'DATOS -CUARTO'!AU28</f>
        <v>0</v>
      </c>
      <c r="O28" s="88">
        <f>'DATOS -CUARTO'!AV28</f>
        <v>0</v>
      </c>
      <c r="P28" s="88">
        <f>'DATOS -CUARTO'!AW28</f>
        <v>1</v>
      </c>
      <c r="Q28" s="88">
        <f>'DATOS -CUARTO'!AX28</f>
        <v>0</v>
      </c>
      <c r="R28" s="88">
        <f>'DATOS -CUARTO'!AY28</f>
        <v>0</v>
      </c>
      <c r="S28" s="88">
        <f>'DATOS -CUARTO'!AZ28</f>
        <v>0</v>
      </c>
      <c r="T28" s="91">
        <f>'DATOS -CUARTO'!BA28</f>
        <v>1</v>
      </c>
      <c r="U28" s="91">
        <f>'DATOS -CUARTO'!BB28</f>
        <v>0</v>
      </c>
      <c r="V28" s="91">
        <f>'DATOS -CUARTO'!BC28</f>
        <v>1</v>
      </c>
      <c r="W28" s="91">
        <f>'DATOS -CUARTO'!BD28</f>
        <v>1</v>
      </c>
      <c r="X28" s="91">
        <f>'DATOS -CUARTO'!BE28</f>
        <v>0</v>
      </c>
      <c r="Y28" s="91">
        <f>'DATOS -CUARTO'!BF28</f>
        <v>1</v>
      </c>
      <c r="Z28" s="91">
        <f>'DATOS -CUARTO'!BG28</f>
        <v>0</v>
      </c>
      <c r="AA28" s="94">
        <f>'DATOS -CUARTO'!BH28</f>
        <v>1</v>
      </c>
      <c r="AB28" s="94">
        <f>'DATOS -CUARTO'!BI28</f>
        <v>1</v>
      </c>
      <c r="AC28" s="94">
        <f>'DATOS -CUARTO'!BJ28</f>
        <v>0</v>
      </c>
      <c r="AD28" s="94">
        <f>'DATOS -CUARTO'!BK28</f>
        <v>0</v>
      </c>
      <c r="AE28" s="94">
        <f>'DATOS -CUARTO'!BL28</f>
        <v>1</v>
      </c>
      <c r="AF28" s="94">
        <f>'DATOS -CUARTO'!BM28</f>
        <v>0</v>
      </c>
      <c r="AG28" s="102">
        <f>'DATOS -CUARTO'!BN28</f>
        <v>0</v>
      </c>
      <c r="AH28" s="102">
        <f>'DATOS -CUARTO'!BO28</f>
        <v>0</v>
      </c>
      <c r="AI28" s="102">
        <f>'DATOS -CUARTO'!BP28</f>
        <v>1</v>
      </c>
      <c r="AJ28" s="102">
        <f>'DATOS -CUARTO'!BQ28</f>
        <v>1</v>
      </c>
      <c r="AK28" s="103">
        <f t="shared" si="43"/>
        <v>1</v>
      </c>
      <c r="AL28" s="103">
        <f t="shared" si="44"/>
        <v>1.12415</v>
      </c>
      <c r="AM28" s="103">
        <f t="shared" si="45"/>
        <v>2</v>
      </c>
      <c r="AN28" s="103">
        <f t="shared" si="46"/>
        <v>2.2013600000000002</v>
      </c>
      <c r="AO28" s="103">
        <f t="shared" si="47"/>
        <v>0</v>
      </c>
      <c r="AP28" s="103">
        <f t="shared" si="48"/>
        <v>0</v>
      </c>
      <c r="AQ28" s="103">
        <f t="shared" si="49"/>
        <v>0</v>
      </c>
      <c r="AR28" s="103">
        <f t="shared" si="50"/>
        <v>0</v>
      </c>
      <c r="AS28" s="103">
        <f t="shared" si="51"/>
        <v>0</v>
      </c>
      <c r="AT28" s="103">
        <f t="shared" si="52"/>
        <v>0</v>
      </c>
      <c r="AU28" s="103">
        <f t="shared" si="53"/>
        <v>1</v>
      </c>
      <c r="AV28" s="103">
        <f t="shared" si="54"/>
        <v>1.6782674</v>
      </c>
      <c r="AW28" s="104">
        <f t="shared" si="55"/>
        <v>1</v>
      </c>
      <c r="AX28" s="104">
        <f t="shared" si="56"/>
        <v>1.12415</v>
      </c>
      <c r="AY28" s="104">
        <f t="shared" si="57"/>
        <v>0</v>
      </c>
      <c r="AZ28" s="104">
        <f t="shared" si="58"/>
        <v>0</v>
      </c>
      <c r="BA28" s="104">
        <f t="shared" si="59"/>
        <v>1</v>
      </c>
      <c r="BB28" s="104">
        <f t="shared" si="60"/>
        <v>0.97144799999999998</v>
      </c>
      <c r="BC28" s="104">
        <f t="shared" si="61"/>
        <v>0</v>
      </c>
      <c r="BD28" s="104">
        <f t="shared" si="62"/>
        <v>0</v>
      </c>
      <c r="BE28" s="105">
        <f t="shared" si="63"/>
        <v>2</v>
      </c>
      <c r="BF28" s="105">
        <f t="shared" si="64"/>
        <v>2.5397180000000001</v>
      </c>
      <c r="BG28" s="105">
        <f t="shared" si="65"/>
        <v>1</v>
      </c>
      <c r="BH28" s="105">
        <f t="shared" si="66"/>
        <v>1.2101409999999999</v>
      </c>
      <c r="BI28" s="105">
        <f t="shared" si="67"/>
        <v>1</v>
      </c>
      <c r="BJ28" s="105">
        <f t="shared" si="68"/>
        <v>0.79674</v>
      </c>
      <c r="BK28" s="105">
        <f t="shared" si="69"/>
        <v>0</v>
      </c>
      <c r="BL28" s="105">
        <f t="shared" si="70"/>
        <v>0</v>
      </c>
      <c r="BM28" s="106">
        <f t="shared" si="71"/>
        <v>2</v>
      </c>
      <c r="BN28" s="106">
        <f t="shared" si="72"/>
        <v>3.0496536999999999</v>
      </c>
      <c r="BO28" s="106">
        <f t="shared" si="73"/>
        <v>0</v>
      </c>
      <c r="BP28" s="106">
        <f t="shared" si="74"/>
        <v>0</v>
      </c>
      <c r="BQ28" s="106">
        <f t="shared" si="75"/>
        <v>1</v>
      </c>
      <c r="BR28" s="106">
        <f t="shared" si="76"/>
        <v>1.1547487000000001</v>
      </c>
      <c r="BS28" s="106">
        <f t="shared" si="77"/>
        <v>0</v>
      </c>
      <c r="BT28" s="106">
        <f t="shared" si="78"/>
        <v>0</v>
      </c>
      <c r="BU28" s="107">
        <f t="shared" si="79"/>
        <v>2</v>
      </c>
      <c r="BV28" s="107">
        <f t="shared" si="80"/>
        <v>2.4826000000000001</v>
      </c>
      <c r="BW28" s="108">
        <f t="shared" si="15"/>
        <v>1.12415</v>
      </c>
      <c r="BX28" s="109">
        <f t="shared" si="16"/>
        <v>2.2013600000000002</v>
      </c>
      <c r="BY28" s="108">
        <f t="shared" si="17"/>
        <v>0</v>
      </c>
      <c r="BZ28" s="110">
        <f t="shared" si="18"/>
        <v>0</v>
      </c>
      <c r="CA28" s="109">
        <f t="shared" si="19"/>
        <v>0</v>
      </c>
      <c r="CB28" s="110">
        <f t="shared" si="20"/>
        <v>1.6782674</v>
      </c>
      <c r="CC28" s="111">
        <f t="shared" si="21"/>
        <v>1.12415</v>
      </c>
      <c r="CD28" s="112">
        <f t="shared" si="22"/>
        <v>0</v>
      </c>
      <c r="CE28" s="113">
        <f t="shared" si="23"/>
        <v>0.97144799999999998</v>
      </c>
      <c r="CF28" s="114">
        <f t="shared" si="24"/>
        <v>0</v>
      </c>
      <c r="CG28" s="84">
        <f t="shared" si="81"/>
        <v>2.5397180000000001</v>
      </c>
      <c r="CH28" s="113">
        <f t="shared" si="25"/>
        <v>1.2101409999999999</v>
      </c>
      <c r="CI28" s="114">
        <f t="shared" si="26"/>
        <v>0.79674</v>
      </c>
      <c r="CJ28" s="109">
        <f t="shared" si="27"/>
        <v>0</v>
      </c>
      <c r="CK28" s="115">
        <f t="shared" si="28"/>
        <v>3.0496536999999999</v>
      </c>
      <c r="CL28" s="116">
        <f t="shared" si="29"/>
        <v>0</v>
      </c>
      <c r="CM28" s="117">
        <f t="shared" si="30"/>
        <v>1.1547487000000001</v>
      </c>
      <c r="CN28" s="111">
        <f t="shared" si="31"/>
        <v>0</v>
      </c>
      <c r="CO28" s="118">
        <f t="shared" si="32"/>
        <v>2.4826000000000001</v>
      </c>
      <c r="CP28" s="119">
        <f t="shared" si="82"/>
        <v>18.332976800000001</v>
      </c>
      <c r="CQ28" s="119">
        <f t="shared" si="83"/>
        <v>30</v>
      </c>
      <c r="CR28" s="118">
        <f t="shared" si="33"/>
        <v>15</v>
      </c>
      <c r="CS28" s="118">
        <f t="shared" si="34"/>
        <v>18</v>
      </c>
      <c r="CT28" s="57" t="s">
        <v>223</v>
      </c>
      <c r="CU28" s="96">
        <f t="shared" si="35"/>
        <v>5.0037773999999997</v>
      </c>
      <c r="CV28" s="96">
        <f t="shared" si="36"/>
        <v>2.0955979999999998</v>
      </c>
      <c r="CW28" s="96">
        <f t="shared" si="37"/>
        <v>4.5465989999999996</v>
      </c>
      <c r="CX28" s="96">
        <f t="shared" si="38"/>
        <v>4.2044024000000002</v>
      </c>
      <c r="CY28" s="96">
        <f t="shared" si="39"/>
        <v>2.4826000000000001</v>
      </c>
      <c r="CZ28" s="58" t="s">
        <v>223</v>
      </c>
      <c r="DA28" s="122">
        <f t="shared" ref="DA28:DE28" si="193">CU28/$CP28</f>
        <v>0.27293862063906599</v>
      </c>
      <c r="DB28" s="122">
        <f t="shared" si="193"/>
        <v>0.114307568425003</v>
      </c>
      <c r="DC28" s="122">
        <f t="shared" si="193"/>
        <v>0.24800113203655999</v>
      </c>
      <c r="DD28" s="122">
        <f t="shared" si="193"/>
        <v>0.22933549995001401</v>
      </c>
      <c r="DE28" s="122">
        <f t="shared" si="193"/>
        <v>0.13541717894935601</v>
      </c>
      <c r="DF28" s="58" t="s">
        <v>223</v>
      </c>
      <c r="DG28" s="122">
        <f t="shared" si="41"/>
        <v>0.45454545454545497</v>
      </c>
      <c r="DH28" s="122">
        <f t="shared" si="42"/>
        <v>0.54545454545454497</v>
      </c>
      <c r="DI28" s="46">
        <f>'RANKING-QUINTOS'!L23</f>
        <v>0</v>
      </c>
      <c r="DJ28" s="46">
        <f t="shared" si="85"/>
        <v>9</v>
      </c>
      <c r="DK28" s="124" t="str">
        <f t="shared" si="86"/>
        <v>Xiomara1</v>
      </c>
      <c r="DL28" s="46" t="str">
        <f t="shared" si="87"/>
        <v>TICONA  ARAPA  XIOMARA JAZMIN</v>
      </c>
      <c r="DM28" s="46">
        <v>4</v>
      </c>
      <c r="DN28" s="46" t="s">
        <v>199</v>
      </c>
      <c r="DO28" s="46" t="s">
        <v>248</v>
      </c>
      <c r="DP28" s="46" t="s">
        <v>249</v>
      </c>
      <c r="DQ28" s="46">
        <f t="shared" si="88"/>
        <v>35</v>
      </c>
      <c r="DR28" s="46" t="str">
        <f t="shared" si="89"/>
        <v/>
      </c>
      <c r="DS28" s="46">
        <v>33</v>
      </c>
      <c r="DT28" s="46">
        <f t="shared" si="90"/>
        <v>15</v>
      </c>
      <c r="DU28" s="46">
        <f t="shared" si="91"/>
        <v>18</v>
      </c>
      <c r="DV28" s="46">
        <f>'RESULTADOS CUARTO'!HX28</f>
        <v>18.332976800000001</v>
      </c>
      <c r="DW28" s="46">
        <f t="shared" si="92"/>
        <v>9</v>
      </c>
      <c r="DX28" s="125">
        <f t="shared" si="93"/>
        <v>0.45454545454545497</v>
      </c>
      <c r="DY28" s="125"/>
      <c r="EC28" s="126">
        <f t="shared" si="94"/>
        <v>1</v>
      </c>
      <c r="ED28" s="126">
        <v>1.6782674</v>
      </c>
      <c r="EE28" s="126">
        <f t="shared" si="95"/>
        <v>1</v>
      </c>
      <c r="EF28" s="126">
        <f t="shared" si="96"/>
        <v>0</v>
      </c>
      <c r="EG28" s="126">
        <f t="shared" si="97"/>
        <v>1.6782674</v>
      </c>
      <c r="EH28" s="127">
        <f t="shared" si="98"/>
        <v>1</v>
      </c>
      <c r="EI28" s="127">
        <v>1.6587874499999999</v>
      </c>
      <c r="EJ28" s="127">
        <f t="shared" si="99"/>
        <v>0</v>
      </c>
      <c r="EK28" s="127">
        <f t="shared" si="100"/>
        <v>1</v>
      </c>
      <c r="EL28" s="127">
        <f t="shared" si="101"/>
        <v>0</v>
      </c>
      <c r="EM28" s="123">
        <f t="shared" si="102"/>
        <v>1</v>
      </c>
      <c r="EN28" s="123">
        <v>1.6495770000000001</v>
      </c>
      <c r="EO28" s="123">
        <f t="shared" si="103"/>
        <v>0</v>
      </c>
      <c r="EP28" s="123">
        <f t="shared" si="104"/>
        <v>1</v>
      </c>
      <c r="EQ28" s="123">
        <f t="shared" si="105"/>
        <v>0</v>
      </c>
      <c r="ER28" s="128">
        <f t="shared" si="106"/>
        <v>1</v>
      </c>
      <c r="ES28" s="128">
        <v>1.6583374</v>
      </c>
      <c r="ET28" s="128">
        <f t="shared" si="107"/>
        <v>0</v>
      </c>
      <c r="EU28" s="128">
        <f t="shared" si="108"/>
        <v>1</v>
      </c>
      <c r="EV28" s="128">
        <f t="shared" si="109"/>
        <v>0</v>
      </c>
      <c r="EW28" s="64">
        <f t="shared" si="110"/>
        <v>1.6782674</v>
      </c>
      <c r="EX28" s="129">
        <f t="shared" si="111"/>
        <v>2</v>
      </c>
      <c r="EY28" s="129">
        <v>1.52482685</v>
      </c>
      <c r="EZ28" s="129">
        <f t="shared" si="112"/>
        <v>2</v>
      </c>
      <c r="FA28" s="129">
        <f t="shared" si="113"/>
        <v>0</v>
      </c>
      <c r="FB28" s="129">
        <f t="shared" si="114"/>
        <v>3.0496536999999999</v>
      </c>
      <c r="FC28" s="128">
        <f t="shared" si="115"/>
        <v>2</v>
      </c>
      <c r="FD28" s="128">
        <v>1.4254114250000001</v>
      </c>
      <c r="FE28" s="128">
        <f t="shared" si="116"/>
        <v>0</v>
      </c>
      <c r="FF28" s="128">
        <f t="shared" si="117"/>
        <v>2</v>
      </c>
      <c r="FG28" s="128">
        <f t="shared" si="118"/>
        <v>0</v>
      </c>
      <c r="FH28" s="123">
        <f t="shared" si="119"/>
        <v>2</v>
      </c>
      <c r="FI28" s="123">
        <v>1.1547487000000001</v>
      </c>
      <c r="FJ28" s="123">
        <f t="shared" si="120"/>
        <v>1</v>
      </c>
      <c r="FK28" s="123">
        <f t="shared" si="121"/>
        <v>1</v>
      </c>
      <c r="FL28" s="123">
        <f t="shared" si="122"/>
        <v>1.1547487000000001</v>
      </c>
      <c r="FM28" s="82">
        <f t="shared" si="123"/>
        <v>4.2044024000000002</v>
      </c>
      <c r="FN28" s="128">
        <f t="shared" si="124"/>
        <v>3</v>
      </c>
      <c r="FO28" s="128">
        <v>1.021414</v>
      </c>
      <c r="FP28" s="128">
        <f t="shared" si="125"/>
        <v>0</v>
      </c>
      <c r="FQ28" s="128">
        <f t="shared" si="126"/>
        <v>3</v>
      </c>
      <c r="FR28" s="128">
        <f t="shared" si="127"/>
        <v>0</v>
      </c>
      <c r="FS28" s="127">
        <f t="shared" si="128"/>
        <v>2</v>
      </c>
      <c r="FT28" s="127">
        <v>0.97144799999999998</v>
      </c>
      <c r="FU28" s="127">
        <f t="shared" si="129"/>
        <v>1</v>
      </c>
      <c r="FV28" s="127">
        <f t="shared" si="130"/>
        <v>1</v>
      </c>
      <c r="FW28" s="127">
        <f t="shared" si="131"/>
        <v>0.97144799999999998</v>
      </c>
      <c r="FX28" s="129">
        <f t="shared" si="177"/>
        <v>3</v>
      </c>
      <c r="FY28" s="129">
        <v>1.2698590000000001</v>
      </c>
      <c r="FZ28" s="129">
        <f t="shared" si="133"/>
        <v>2</v>
      </c>
      <c r="GA28" s="129">
        <f t="shared" si="134"/>
        <v>1</v>
      </c>
      <c r="GB28" s="129">
        <f t="shared" si="135"/>
        <v>2.5397180000000001</v>
      </c>
      <c r="GC28" s="130">
        <f t="shared" si="136"/>
        <v>2</v>
      </c>
      <c r="GD28" s="130">
        <v>1.2101409999999999</v>
      </c>
      <c r="GE28" s="130">
        <f t="shared" si="137"/>
        <v>1</v>
      </c>
      <c r="GF28" s="130">
        <f t="shared" si="138"/>
        <v>1</v>
      </c>
      <c r="GG28" s="130">
        <f t="shared" si="139"/>
        <v>1.2101409999999999</v>
      </c>
      <c r="GH28" s="131">
        <f t="shared" si="140"/>
        <v>1</v>
      </c>
      <c r="GI28" s="131">
        <v>0.80188999999999999</v>
      </c>
      <c r="GJ28" s="131">
        <f t="shared" si="141"/>
        <v>0</v>
      </c>
      <c r="GK28" s="131">
        <f t="shared" si="142"/>
        <v>1</v>
      </c>
      <c r="GL28" s="131">
        <f t="shared" si="143"/>
        <v>0</v>
      </c>
      <c r="GM28" s="129">
        <f t="shared" si="144"/>
        <v>1</v>
      </c>
      <c r="GN28" s="129">
        <v>0.79674</v>
      </c>
      <c r="GO28" s="129">
        <f t="shared" si="145"/>
        <v>1</v>
      </c>
      <c r="GP28" s="129">
        <f t="shared" si="146"/>
        <v>0</v>
      </c>
      <c r="GQ28" s="129">
        <f t="shared" si="147"/>
        <v>0.79674</v>
      </c>
      <c r="GR28" s="108">
        <f t="shared" si="148"/>
        <v>2</v>
      </c>
      <c r="GS28" s="108">
        <v>1.1258699999999999</v>
      </c>
      <c r="GT28" s="108">
        <f t="shared" si="149"/>
        <v>0</v>
      </c>
      <c r="GU28" s="108">
        <f t="shared" si="150"/>
        <v>2</v>
      </c>
      <c r="GV28" s="108">
        <f t="shared" si="151"/>
        <v>0</v>
      </c>
      <c r="GW28" s="130">
        <f t="shared" si="152"/>
        <v>2</v>
      </c>
      <c r="GX28" s="130">
        <v>1.2413000000000001</v>
      </c>
      <c r="GY28" s="130">
        <f t="shared" si="153"/>
        <v>2</v>
      </c>
      <c r="GZ28" s="130">
        <f t="shared" si="154"/>
        <v>0</v>
      </c>
      <c r="HA28" s="130">
        <f t="shared" si="155"/>
        <v>2.4826000000000001</v>
      </c>
      <c r="HB28" s="82">
        <f t="shared" si="156"/>
        <v>8.0006470000000007</v>
      </c>
      <c r="HC28" s="132">
        <f t="shared" si="157"/>
        <v>1</v>
      </c>
      <c r="HD28" s="132">
        <v>1.12415</v>
      </c>
      <c r="HE28" s="132">
        <f t="shared" si="158"/>
        <v>1</v>
      </c>
      <c r="HF28" s="132">
        <f t="shared" si="159"/>
        <v>0</v>
      </c>
      <c r="HG28" s="132">
        <f t="shared" si="160"/>
        <v>1.12415</v>
      </c>
      <c r="HH28" s="126">
        <f t="shared" si="161"/>
        <v>2</v>
      </c>
      <c r="HI28" s="126">
        <v>1.1006800000000001</v>
      </c>
      <c r="HJ28" s="126">
        <f t="shared" si="162"/>
        <v>2</v>
      </c>
      <c r="HK28" s="126">
        <f t="shared" si="163"/>
        <v>0</v>
      </c>
      <c r="HL28" s="126">
        <f t="shared" si="164"/>
        <v>2.2013600000000002</v>
      </c>
      <c r="HM28" s="128">
        <f t="shared" si="165"/>
        <v>2</v>
      </c>
      <c r="HN28" s="128">
        <v>1.1006800000000001</v>
      </c>
      <c r="HO28" s="128">
        <f t="shared" si="166"/>
        <v>0</v>
      </c>
      <c r="HP28" s="128">
        <f t="shared" si="167"/>
        <v>2</v>
      </c>
      <c r="HQ28" s="128">
        <f t="shared" si="168"/>
        <v>0</v>
      </c>
      <c r="HR28" s="123">
        <f t="shared" si="169"/>
        <v>2</v>
      </c>
      <c r="HS28" s="123">
        <v>1.12415</v>
      </c>
      <c r="HT28" s="123">
        <f t="shared" si="170"/>
        <v>1</v>
      </c>
      <c r="HU28" s="123">
        <f t="shared" si="171"/>
        <v>1</v>
      </c>
      <c r="HV28" s="123">
        <f t="shared" si="172"/>
        <v>1.12415</v>
      </c>
      <c r="HW28" s="82">
        <f t="shared" si="173"/>
        <v>4.4496599999999997</v>
      </c>
      <c r="HX28" s="133">
        <f t="shared" si="174"/>
        <v>18.332976800000001</v>
      </c>
      <c r="IK28" s="46" t="s">
        <v>25</v>
      </c>
      <c r="IL28" s="46" t="s">
        <v>168</v>
      </c>
      <c r="IM28" s="46" t="s">
        <v>333</v>
      </c>
    </row>
    <row r="29" spans="1:247">
      <c r="A29" s="76">
        <v>21</v>
      </c>
      <c r="B29" s="77" t="s">
        <v>169</v>
      </c>
      <c r="C29" s="58" t="s">
        <v>250</v>
      </c>
      <c r="D29" s="78">
        <f>'DATOS -CUARTO'!AK29</f>
        <v>1</v>
      </c>
      <c r="E29" s="78">
        <f>'DATOS -CUARTO'!AL29</f>
        <v>1</v>
      </c>
      <c r="F29" s="78">
        <f>'DATOS -CUARTO'!AM29</f>
        <v>1</v>
      </c>
      <c r="G29" s="78">
        <f>'DATOS -CUARTO'!AN29</f>
        <v>1</v>
      </c>
      <c r="H29" s="78">
        <f>'DATOS -CUARTO'!AO29</f>
        <v>1</v>
      </c>
      <c r="I29" s="78">
        <f>'DATOS -CUARTO'!AP29</f>
        <v>1</v>
      </c>
      <c r="J29" s="78">
        <f>'DATOS -CUARTO'!AQ29</f>
        <v>1</v>
      </c>
      <c r="K29" s="88">
        <f>'DATOS -CUARTO'!AR29</f>
        <v>1</v>
      </c>
      <c r="L29" s="88">
        <f>'DATOS -CUARTO'!AS29</f>
        <v>1</v>
      </c>
      <c r="M29" s="88">
        <f>'DATOS -CUARTO'!AT29</f>
        <v>1</v>
      </c>
      <c r="N29" s="88">
        <f>'DATOS -CUARTO'!AU29</f>
        <v>1</v>
      </c>
      <c r="O29" s="88">
        <f>'DATOS -CUARTO'!AV29</f>
        <v>1</v>
      </c>
      <c r="P29" s="88">
        <f>'DATOS -CUARTO'!AW29</f>
        <v>1</v>
      </c>
      <c r="Q29" s="88">
        <f>'DATOS -CUARTO'!AX29</f>
        <v>0</v>
      </c>
      <c r="R29" s="88">
        <f>'DATOS -CUARTO'!AY29</f>
        <v>1</v>
      </c>
      <c r="S29" s="88">
        <f>'DATOS -CUARTO'!AZ29</f>
        <v>1</v>
      </c>
      <c r="T29" s="91">
        <f>'DATOS -CUARTO'!BA29</f>
        <v>0</v>
      </c>
      <c r="U29" s="91">
        <f>'DATOS -CUARTO'!BB29</f>
        <v>0</v>
      </c>
      <c r="V29" s="91">
        <f>'DATOS -CUARTO'!BC29</f>
        <v>1</v>
      </c>
      <c r="W29" s="91">
        <f>'DATOS -CUARTO'!BD29</f>
        <v>1</v>
      </c>
      <c r="X29" s="91">
        <f>'DATOS -CUARTO'!BE29</f>
        <v>1</v>
      </c>
      <c r="Y29" s="91">
        <f>'DATOS -CUARTO'!BF29</f>
        <v>1</v>
      </c>
      <c r="Z29" s="91">
        <f>'DATOS -CUARTO'!BG29</f>
        <v>0</v>
      </c>
      <c r="AA29" s="94">
        <f>'DATOS -CUARTO'!BH29</f>
        <v>1</v>
      </c>
      <c r="AB29" s="94">
        <f>'DATOS -CUARTO'!BI29</f>
        <v>0</v>
      </c>
      <c r="AC29" s="94">
        <f>'DATOS -CUARTO'!BJ29</f>
        <v>1</v>
      </c>
      <c r="AD29" s="94">
        <f>'DATOS -CUARTO'!BK29</f>
        <v>1</v>
      </c>
      <c r="AE29" s="94">
        <f>'DATOS -CUARTO'!BL29</f>
        <v>0</v>
      </c>
      <c r="AF29" s="94">
        <f>'DATOS -CUARTO'!BM29</f>
        <v>1</v>
      </c>
      <c r="AG29" s="102">
        <f>'DATOS -CUARTO'!BN29</f>
        <v>1</v>
      </c>
      <c r="AH29" s="102">
        <f>'DATOS -CUARTO'!BO29</f>
        <v>1</v>
      </c>
      <c r="AI29" s="102">
        <f>'DATOS -CUARTO'!BP29</f>
        <v>0</v>
      </c>
      <c r="AJ29" s="102">
        <f>'DATOS -CUARTO'!BQ29</f>
        <v>0</v>
      </c>
      <c r="AK29" s="103">
        <f t="shared" si="43"/>
        <v>1</v>
      </c>
      <c r="AL29" s="103">
        <f t="shared" si="44"/>
        <v>1.12415</v>
      </c>
      <c r="AM29" s="103">
        <f t="shared" si="45"/>
        <v>2</v>
      </c>
      <c r="AN29" s="103">
        <f t="shared" si="46"/>
        <v>2.2013600000000002</v>
      </c>
      <c r="AO29" s="103">
        <f t="shared" si="47"/>
        <v>1</v>
      </c>
      <c r="AP29" s="103">
        <f t="shared" si="48"/>
        <v>1.6495770000000001</v>
      </c>
      <c r="AQ29" s="103">
        <f t="shared" si="49"/>
        <v>1</v>
      </c>
      <c r="AR29" s="103">
        <f t="shared" si="50"/>
        <v>1.6583374</v>
      </c>
      <c r="AS29" s="103">
        <f t="shared" si="51"/>
        <v>1</v>
      </c>
      <c r="AT29" s="103">
        <f t="shared" si="52"/>
        <v>1.6587874499999999</v>
      </c>
      <c r="AU29" s="103">
        <f t="shared" si="53"/>
        <v>1</v>
      </c>
      <c r="AV29" s="103">
        <f t="shared" si="54"/>
        <v>1.6782674</v>
      </c>
      <c r="AW29" s="104">
        <f t="shared" si="55"/>
        <v>2</v>
      </c>
      <c r="AX29" s="104">
        <f t="shared" si="56"/>
        <v>2.2483</v>
      </c>
      <c r="AY29" s="104">
        <f t="shared" si="57"/>
        <v>2</v>
      </c>
      <c r="AZ29" s="104">
        <f t="shared" si="58"/>
        <v>2.2013600000000002</v>
      </c>
      <c r="BA29" s="104">
        <f t="shared" si="59"/>
        <v>2</v>
      </c>
      <c r="BB29" s="104">
        <f t="shared" si="60"/>
        <v>1.942896</v>
      </c>
      <c r="BC29" s="104">
        <f t="shared" si="61"/>
        <v>2</v>
      </c>
      <c r="BD29" s="104">
        <f t="shared" si="62"/>
        <v>2.0428280000000001</v>
      </c>
      <c r="BE29" s="105">
        <f t="shared" si="63"/>
        <v>1</v>
      </c>
      <c r="BF29" s="105">
        <f t="shared" si="64"/>
        <v>1.2698590000000001</v>
      </c>
      <c r="BG29" s="105">
        <f t="shared" si="65"/>
        <v>2</v>
      </c>
      <c r="BH29" s="105">
        <f t="shared" si="66"/>
        <v>2.4202819999999998</v>
      </c>
      <c r="BI29" s="105">
        <f t="shared" si="67"/>
        <v>1</v>
      </c>
      <c r="BJ29" s="105">
        <f t="shared" si="68"/>
        <v>0.79674</v>
      </c>
      <c r="BK29" s="105">
        <f t="shared" si="69"/>
        <v>0</v>
      </c>
      <c r="BL29" s="105">
        <f t="shared" si="70"/>
        <v>0</v>
      </c>
      <c r="BM29" s="106">
        <f t="shared" si="71"/>
        <v>1</v>
      </c>
      <c r="BN29" s="106">
        <f t="shared" si="72"/>
        <v>1.52482685</v>
      </c>
      <c r="BO29" s="106">
        <f t="shared" si="73"/>
        <v>2</v>
      </c>
      <c r="BP29" s="106">
        <f t="shared" si="74"/>
        <v>2.8508228500000001</v>
      </c>
      <c r="BQ29" s="106">
        <f t="shared" si="75"/>
        <v>1</v>
      </c>
      <c r="BR29" s="106">
        <f t="shared" si="76"/>
        <v>1.1547487000000001</v>
      </c>
      <c r="BS29" s="106">
        <f t="shared" si="77"/>
        <v>2</v>
      </c>
      <c r="BT29" s="106">
        <f t="shared" si="78"/>
        <v>2.2517399999999999</v>
      </c>
      <c r="BU29" s="107">
        <f t="shared" si="79"/>
        <v>0</v>
      </c>
      <c r="BV29" s="107">
        <f t="shared" si="80"/>
        <v>0</v>
      </c>
      <c r="BW29" s="108">
        <f t="shared" si="15"/>
        <v>1.12415</v>
      </c>
      <c r="BX29" s="109">
        <f t="shared" si="16"/>
        <v>2.2013600000000002</v>
      </c>
      <c r="BY29" s="108">
        <f t="shared" si="17"/>
        <v>1.6495770000000001</v>
      </c>
      <c r="BZ29" s="110">
        <f t="shared" si="18"/>
        <v>1.6583374</v>
      </c>
      <c r="CA29" s="109">
        <f t="shared" si="19"/>
        <v>1.6587874499999999</v>
      </c>
      <c r="CB29" s="110">
        <f t="shared" si="20"/>
        <v>1.6782674</v>
      </c>
      <c r="CC29" s="111">
        <f t="shared" si="21"/>
        <v>2.2483</v>
      </c>
      <c r="CD29" s="112">
        <f t="shared" si="22"/>
        <v>2.2013600000000002</v>
      </c>
      <c r="CE29" s="113">
        <f t="shared" si="23"/>
        <v>1.942896</v>
      </c>
      <c r="CF29" s="114">
        <f t="shared" si="24"/>
        <v>2.0428280000000001</v>
      </c>
      <c r="CG29" s="84">
        <f t="shared" si="81"/>
        <v>1.2698590000000001</v>
      </c>
      <c r="CH29" s="113">
        <f t="shared" si="25"/>
        <v>2.4202819999999998</v>
      </c>
      <c r="CI29" s="114">
        <f t="shared" si="26"/>
        <v>0.79674</v>
      </c>
      <c r="CJ29" s="109">
        <f t="shared" si="27"/>
        <v>0</v>
      </c>
      <c r="CK29" s="115">
        <f t="shared" si="28"/>
        <v>1.52482685</v>
      </c>
      <c r="CL29" s="116">
        <f t="shared" si="29"/>
        <v>2.8508228500000001</v>
      </c>
      <c r="CM29" s="117">
        <f t="shared" si="30"/>
        <v>1.1547487000000001</v>
      </c>
      <c r="CN29" s="111">
        <f t="shared" si="31"/>
        <v>2.2517399999999999</v>
      </c>
      <c r="CO29" s="118">
        <f t="shared" si="32"/>
        <v>0</v>
      </c>
      <c r="CP29" s="119">
        <f t="shared" si="82"/>
        <v>30.674882650000001</v>
      </c>
      <c r="CQ29" s="119">
        <f t="shared" si="83"/>
        <v>5</v>
      </c>
      <c r="CR29" s="118">
        <f t="shared" si="33"/>
        <v>25</v>
      </c>
      <c r="CS29" s="118">
        <f t="shared" si="34"/>
        <v>8</v>
      </c>
      <c r="CT29" s="57" t="s">
        <v>224</v>
      </c>
      <c r="CU29" s="96">
        <f t="shared" si="35"/>
        <v>9.9704792500000003</v>
      </c>
      <c r="CV29" s="96">
        <f t="shared" si="36"/>
        <v>8.4353840000000009</v>
      </c>
      <c r="CW29" s="96">
        <f t="shared" si="37"/>
        <v>4.4868810000000003</v>
      </c>
      <c r="CX29" s="96">
        <f t="shared" si="38"/>
        <v>5.5303984000000002</v>
      </c>
      <c r="CY29" s="96">
        <f t="shared" si="39"/>
        <v>2.2517399999999999</v>
      </c>
      <c r="CZ29" s="58" t="s">
        <v>224</v>
      </c>
      <c r="DA29" s="122">
        <f t="shared" ref="DA29:DE29" si="194">CU29/$CP29</f>
        <v>0.32503724182951299</v>
      </c>
      <c r="DB29" s="122">
        <f t="shared" si="194"/>
        <v>0.27499319545074102</v>
      </c>
      <c r="DC29" s="122">
        <f t="shared" si="194"/>
        <v>0.146272148819451</v>
      </c>
      <c r="DD29" s="122">
        <f t="shared" si="194"/>
        <v>0.18029077610831501</v>
      </c>
      <c r="DE29" s="122">
        <f t="shared" si="194"/>
        <v>7.3406637791978605E-2</v>
      </c>
      <c r="DF29" s="58" t="s">
        <v>224</v>
      </c>
      <c r="DG29" s="122">
        <f t="shared" si="41"/>
        <v>0.75757575757575801</v>
      </c>
      <c r="DH29" s="122">
        <f t="shared" si="42"/>
        <v>0.24242424242424199</v>
      </c>
      <c r="DI29" s="46">
        <f>'RANKING-QUINTOS'!L24</f>
        <v>0</v>
      </c>
      <c r="DJ29" s="46">
        <f t="shared" si="85"/>
        <v>15</v>
      </c>
      <c r="DK29" s="124" t="str">
        <f t="shared" si="86"/>
        <v>Mictia00</v>
      </c>
      <c r="DL29" s="46" t="str">
        <f t="shared" si="87"/>
        <v>TORRES  MAGNO  NOHEMI ANGELES</v>
      </c>
      <c r="DM29" s="46">
        <v>4</v>
      </c>
      <c r="DN29" s="46" t="s">
        <v>199</v>
      </c>
      <c r="DO29" s="46" t="s">
        <v>248</v>
      </c>
      <c r="DP29" s="46" t="s">
        <v>249</v>
      </c>
      <c r="DQ29" s="46">
        <f t="shared" si="88"/>
        <v>5</v>
      </c>
      <c r="DR29" s="46" t="str">
        <f t="shared" si="89"/>
        <v>TERCIO SUPERIOR</v>
      </c>
      <c r="DS29" s="46">
        <v>33</v>
      </c>
      <c r="DT29" s="46">
        <f t="shared" si="90"/>
        <v>25</v>
      </c>
      <c r="DU29" s="46">
        <f t="shared" si="91"/>
        <v>8</v>
      </c>
      <c r="DV29" s="46">
        <f>'RESULTADOS CUARTO'!HX29</f>
        <v>30.674882650000001</v>
      </c>
      <c r="DW29" s="46">
        <f t="shared" si="92"/>
        <v>15</v>
      </c>
      <c r="DX29" s="125">
        <f t="shared" si="93"/>
        <v>0.75757575757575801</v>
      </c>
      <c r="DY29" s="125"/>
      <c r="EC29" s="126">
        <f t="shared" si="94"/>
        <v>1</v>
      </c>
      <c r="ED29" s="126">
        <v>1.6782674</v>
      </c>
      <c r="EE29" s="126">
        <f t="shared" si="95"/>
        <v>1</v>
      </c>
      <c r="EF29" s="126">
        <f t="shared" si="96"/>
        <v>0</v>
      </c>
      <c r="EG29" s="126">
        <f t="shared" si="97"/>
        <v>1.6782674</v>
      </c>
      <c r="EH29" s="127">
        <f t="shared" si="98"/>
        <v>1</v>
      </c>
      <c r="EI29" s="127">
        <v>1.6587874499999999</v>
      </c>
      <c r="EJ29" s="127">
        <f t="shared" si="99"/>
        <v>1</v>
      </c>
      <c r="EK29" s="127">
        <f t="shared" si="100"/>
        <v>0</v>
      </c>
      <c r="EL29" s="127">
        <f t="shared" si="101"/>
        <v>1.6587874499999999</v>
      </c>
      <c r="EM29" s="123">
        <f t="shared" si="102"/>
        <v>1</v>
      </c>
      <c r="EN29" s="123">
        <v>1.6495770000000001</v>
      </c>
      <c r="EO29" s="123">
        <f t="shared" si="103"/>
        <v>1</v>
      </c>
      <c r="EP29" s="123">
        <f t="shared" si="104"/>
        <v>0</v>
      </c>
      <c r="EQ29" s="123">
        <f t="shared" si="105"/>
        <v>1.6495770000000001</v>
      </c>
      <c r="ER29" s="128">
        <f t="shared" si="106"/>
        <v>1</v>
      </c>
      <c r="ES29" s="128">
        <v>1.6583374</v>
      </c>
      <c r="ET29" s="128">
        <f t="shared" si="107"/>
        <v>1</v>
      </c>
      <c r="EU29" s="128">
        <f t="shared" si="108"/>
        <v>0</v>
      </c>
      <c r="EV29" s="128">
        <f t="shared" si="109"/>
        <v>1.6583374</v>
      </c>
      <c r="EW29" s="64">
        <f t="shared" si="110"/>
        <v>6.6449692499999999</v>
      </c>
      <c r="EX29" s="129">
        <f t="shared" si="111"/>
        <v>2</v>
      </c>
      <c r="EY29" s="129">
        <v>1.52482685</v>
      </c>
      <c r="EZ29" s="129">
        <f t="shared" si="112"/>
        <v>1</v>
      </c>
      <c r="FA29" s="129">
        <f t="shared" si="113"/>
        <v>1</v>
      </c>
      <c r="FB29" s="129">
        <f t="shared" si="114"/>
        <v>1.52482685</v>
      </c>
      <c r="FC29" s="128">
        <f t="shared" si="115"/>
        <v>2</v>
      </c>
      <c r="FD29" s="128">
        <v>1.4254114250000001</v>
      </c>
      <c r="FE29" s="128">
        <f t="shared" si="116"/>
        <v>2</v>
      </c>
      <c r="FF29" s="128">
        <f t="shared" si="117"/>
        <v>0</v>
      </c>
      <c r="FG29" s="128">
        <f t="shared" si="118"/>
        <v>2.8508228500000001</v>
      </c>
      <c r="FH29" s="123">
        <f t="shared" si="119"/>
        <v>2</v>
      </c>
      <c r="FI29" s="123">
        <v>1.1547487000000001</v>
      </c>
      <c r="FJ29" s="123">
        <f t="shared" si="120"/>
        <v>1</v>
      </c>
      <c r="FK29" s="123">
        <f t="shared" si="121"/>
        <v>1</v>
      </c>
      <c r="FL29" s="123">
        <f t="shared" si="122"/>
        <v>1.1547487000000001</v>
      </c>
      <c r="FM29" s="82">
        <f t="shared" si="123"/>
        <v>5.5303984000000002</v>
      </c>
      <c r="FN29" s="128">
        <f t="shared" si="124"/>
        <v>3</v>
      </c>
      <c r="FO29" s="128">
        <v>1.021414</v>
      </c>
      <c r="FP29" s="128">
        <f t="shared" si="125"/>
        <v>2</v>
      </c>
      <c r="FQ29" s="128">
        <f t="shared" si="126"/>
        <v>1</v>
      </c>
      <c r="FR29" s="128">
        <f t="shared" si="127"/>
        <v>2.0428280000000001</v>
      </c>
      <c r="FS29" s="127">
        <f t="shared" si="128"/>
        <v>2</v>
      </c>
      <c r="FT29" s="127">
        <v>0.97144799999999998</v>
      </c>
      <c r="FU29" s="127">
        <f t="shared" si="129"/>
        <v>2</v>
      </c>
      <c r="FV29" s="127">
        <f t="shared" si="130"/>
        <v>0</v>
      </c>
      <c r="FW29" s="127">
        <f t="shared" si="131"/>
        <v>1.942896</v>
      </c>
      <c r="FX29" s="129">
        <f t="shared" si="177"/>
        <v>3</v>
      </c>
      <c r="FY29" s="129">
        <v>1.2698590000000001</v>
      </c>
      <c r="FZ29" s="129">
        <f t="shared" si="133"/>
        <v>1</v>
      </c>
      <c r="GA29" s="129">
        <f t="shared" si="134"/>
        <v>2</v>
      </c>
      <c r="GB29" s="129">
        <f t="shared" si="135"/>
        <v>1.2698590000000001</v>
      </c>
      <c r="GC29" s="130">
        <f t="shared" si="136"/>
        <v>2</v>
      </c>
      <c r="GD29" s="130">
        <v>1.2101409999999999</v>
      </c>
      <c r="GE29" s="130">
        <f t="shared" si="137"/>
        <v>2</v>
      </c>
      <c r="GF29" s="130">
        <f t="shared" si="138"/>
        <v>0</v>
      </c>
      <c r="GG29" s="130">
        <f t="shared" si="139"/>
        <v>2.4202819999999998</v>
      </c>
      <c r="GH29" s="131">
        <f t="shared" si="140"/>
        <v>1</v>
      </c>
      <c r="GI29" s="131">
        <v>0.80188999999999999</v>
      </c>
      <c r="GJ29" s="131">
        <f t="shared" si="141"/>
        <v>0</v>
      </c>
      <c r="GK29" s="131">
        <f t="shared" si="142"/>
        <v>1</v>
      </c>
      <c r="GL29" s="131">
        <f t="shared" si="143"/>
        <v>0</v>
      </c>
      <c r="GM29" s="129">
        <f t="shared" si="144"/>
        <v>1</v>
      </c>
      <c r="GN29" s="129">
        <v>0.79674</v>
      </c>
      <c r="GO29" s="129">
        <f t="shared" si="145"/>
        <v>1</v>
      </c>
      <c r="GP29" s="129">
        <f t="shared" si="146"/>
        <v>0</v>
      </c>
      <c r="GQ29" s="129">
        <f t="shared" si="147"/>
        <v>0.79674</v>
      </c>
      <c r="GR29" s="108">
        <f t="shared" si="148"/>
        <v>2</v>
      </c>
      <c r="GS29" s="108">
        <v>1.1258699999999999</v>
      </c>
      <c r="GT29" s="108">
        <f t="shared" si="149"/>
        <v>2</v>
      </c>
      <c r="GU29" s="108">
        <f t="shared" si="150"/>
        <v>0</v>
      </c>
      <c r="GV29" s="108">
        <f t="shared" si="151"/>
        <v>2.2517399999999999</v>
      </c>
      <c r="GW29" s="130">
        <f t="shared" si="152"/>
        <v>2</v>
      </c>
      <c r="GX29" s="130">
        <v>1.2413000000000001</v>
      </c>
      <c r="GY29" s="130">
        <f t="shared" si="153"/>
        <v>0</v>
      </c>
      <c r="GZ29" s="130">
        <f t="shared" si="154"/>
        <v>2</v>
      </c>
      <c r="HA29" s="130">
        <f t="shared" si="155"/>
        <v>0</v>
      </c>
      <c r="HB29" s="82">
        <f t="shared" si="156"/>
        <v>10.724345</v>
      </c>
      <c r="HC29" s="132">
        <f t="shared" si="157"/>
        <v>1</v>
      </c>
      <c r="HD29" s="132">
        <v>1.12415</v>
      </c>
      <c r="HE29" s="132">
        <f t="shared" si="158"/>
        <v>1</v>
      </c>
      <c r="HF29" s="132">
        <f t="shared" si="159"/>
        <v>0</v>
      </c>
      <c r="HG29" s="132">
        <f t="shared" si="160"/>
        <v>1.12415</v>
      </c>
      <c r="HH29" s="126">
        <f t="shared" si="161"/>
        <v>2</v>
      </c>
      <c r="HI29" s="126">
        <v>1.1006800000000001</v>
      </c>
      <c r="HJ29" s="126">
        <f t="shared" si="162"/>
        <v>2</v>
      </c>
      <c r="HK29" s="126">
        <f t="shared" si="163"/>
        <v>0</v>
      </c>
      <c r="HL29" s="126">
        <f t="shared" si="164"/>
        <v>2.2013600000000002</v>
      </c>
      <c r="HM29" s="128">
        <f t="shared" si="165"/>
        <v>2</v>
      </c>
      <c r="HN29" s="128">
        <v>1.1006800000000001</v>
      </c>
      <c r="HO29" s="128">
        <f t="shared" si="166"/>
        <v>2</v>
      </c>
      <c r="HP29" s="128">
        <f t="shared" si="167"/>
        <v>0</v>
      </c>
      <c r="HQ29" s="128">
        <f t="shared" si="168"/>
        <v>2.2013600000000002</v>
      </c>
      <c r="HR29" s="123">
        <f t="shared" si="169"/>
        <v>2</v>
      </c>
      <c r="HS29" s="123">
        <v>1.12415</v>
      </c>
      <c r="HT29" s="123">
        <f t="shared" si="170"/>
        <v>2</v>
      </c>
      <c r="HU29" s="123">
        <f t="shared" si="171"/>
        <v>0</v>
      </c>
      <c r="HV29" s="123">
        <f t="shared" si="172"/>
        <v>2.2483</v>
      </c>
      <c r="HW29" s="82">
        <f t="shared" si="173"/>
        <v>7.7751700000000001</v>
      </c>
      <c r="HX29" s="133">
        <f t="shared" si="174"/>
        <v>30.674882650000001</v>
      </c>
      <c r="IK29" s="46" t="s">
        <v>25</v>
      </c>
      <c r="IL29" s="46" t="s">
        <v>169</v>
      </c>
      <c r="IM29" s="46" t="s">
        <v>334</v>
      </c>
    </row>
    <row r="30" spans="1:247">
      <c r="A30" s="76">
        <v>22</v>
      </c>
      <c r="B30" s="79" t="s">
        <v>170</v>
      </c>
      <c r="C30" s="58" t="s">
        <v>250</v>
      </c>
      <c r="D30" s="78">
        <f>'DATOS -CUARTO'!AK30</f>
        <v>0</v>
      </c>
      <c r="E30" s="78">
        <f>'DATOS -CUARTO'!AL30</f>
        <v>1</v>
      </c>
      <c r="F30" s="78">
        <f>'DATOS -CUARTO'!AM30</f>
        <v>0</v>
      </c>
      <c r="G30" s="78">
        <f>'DATOS -CUARTO'!AN30</f>
        <v>0</v>
      </c>
      <c r="H30" s="78">
        <f>'DATOS -CUARTO'!AO30</f>
        <v>1</v>
      </c>
      <c r="I30" s="78">
        <f>'DATOS -CUARTO'!AP30</f>
        <v>1</v>
      </c>
      <c r="J30" s="78">
        <f>'DATOS -CUARTO'!AQ30</f>
        <v>0</v>
      </c>
      <c r="K30" s="88">
        <f>'DATOS -CUARTO'!AR30</f>
        <v>1</v>
      </c>
      <c r="L30" s="88">
        <f>'DATOS -CUARTO'!AS30</f>
        <v>1</v>
      </c>
      <c r="M30" s="88">
        <f>'DATOS -CUARTO'!AT30</f>
        <v>1</v>
      </c>
      <c r="N30" s="88">
        <f>'DATOS -CUARTO'!AU30</f>
        <v>0</v>
      </c>
      <c r="O30" s="88">
        <f>'DATOS -CUARTO'!AV30</f>
        <v>1</v>
      </c>
      <c r="P30" s="88">
        <f>'DATOS -CUARTO'!AW30</f>
        <v>1</v>
      </c>
      <c r="Q30" s="88">
        <f>'DATOS -CUARTO'!AX30</f>
        <v>0</v>
      </c>
      <c r="R30" s="88">
        <f>'DATOS -CUARTO'!AY30</f>
        <v>1</v>
      </c>
      <c r="S30" s="88">
        <f>'DATOS -CUARTO'!AZ30</f>
        <v>1</v>
      </c>
      <c r="T30" s="91">
        <f>'DATOS -CUARTO'!BA30</f>
        <v>1</v>
      </c>
      <c r="U30" s="91">
        <f>'DATOS -CUARTO'!BB30</f>
        <v>0</v>
      </c>
      <c r="V30" s="91">
        <f>'DATOS -CUARTO'!BC30</f>
        <v>1</v>
      </c>
      <c r="W30" s="91">
        <f>'DATOS -CUARTO'!BD30</f>
        <v>1</v>
      </c>
      <c r="X30" s="91">
        <f>'DATOS -CUARTO'!BE30</f>
        <v>1</v>
      </c>
      <c r="Y30" s="91">
        <f>'DATOS -CUARTO'!BF30</f>
        <v>1</v>
      </c>
      <c r="Z30" s="91">
        <f>'DATOS -CUARTO'!BG30</f>
        <v>0</v>
      </c>
      <c r="AA30" s="94">
        <f>'DATOS -CUARTO'!BH30</f>
        <v>0</v>
      </c>
      <c r="AB30" s="94">
        <f>'DATOS -CUARTO'!BI30</f>
        <v>1</v>
      </c>
      <c r="AC30" s="94">
        <f>'DATOS -CUARTO'!BJ30</f>
        <v>0</v>
      </c>
      <c r="AD30" s="94">
        <f>'DATOS -CUARTO'!BK30</f>
        <v>0</v>
      </c>
      <c r="AE30" s="94">
        <f>'DATOS -CUARTO'!BL30</f>
        <v>0</v>
      </c>
      <c r="AF30" s="94">
        <f>'DATOS -CUARTO'!BM30</f>
        <v>1</v>
      </c>
      <c r="AG30" s="102">
        <f>'DATOS -CUARTO'!BN30</f>
        <v>1</v>
      </c>
      <c r="AH30" s="102">
        <f>'DATOS -CUARTO'!BO30</f>
        <v>1</v>
      </c>
      <c r="AI30" s="102">
        <f>'DATOS -CUARTO'!BP30</f>
        <v>1</v>
      </c>
      <c r="AJ30" s="102">
        <f>'DATOS -CUARTO'!BQ30</f>
        <v>0</v>
      </c>
      <c r="AK30" s="103">
        <f t="shared" si="43"/>
        <v>0</v>
      </c>
      <c r="AL30" s="103">
        <f t="shared" si="44"/>
        <v>0</v>
      </c>
      <c r="AM30" s="103">
        <f t="shared" si="45"/>
        <v>1</v>
      </c>
      <c r="AN30" s="103">
        <f t="shared" si="46"/>
        <v>1.1006800000000001</v>
      </c>
      <c r="AO30" s="103">
        <f t="shared" si="47"/>
        <v>0</v>
      </c>
      <c r="AP30" s="103">
        <f t="shared" si="48"/>
        <v>0</v>
      </c>
      <c r="AQ30" s="103">
        <f t="shared" si="49"/>
        <v>1</v>
      </c>
      <c r="AR30" s="103">
        <f t="shared" si="50"/>
        <v>1.6583374</v>
      </c>
      <c r="AS30" s="103">
        <f t="shared" si="51"/>
        <v>1</v>
      </c>
      <c r="AT30" s="103">
        <f t="shared" si="52"/>
        <v>1.6587874499999999</v>
      </c>
      <c r="AU30" s="103">
        <f t="shared" si="53"/>
        <v>0</v>
      </c>
      <c r="AV30" s="103">
        <f t="shared" si="54"/>
        <v>0</v>
      </c>
      <c r="AW30" s="104">
        <f t="shared" si="55"/>
        <v>2</v>
      </c>
      <c r="AX30" s="104">
        <f t="shared" si="56"/>
        <v>2.2483</v>
      </c>
      <c r="AY30" s="104">
        <f t="shared" si="57"/>
        <v>1</v>
      </c>
      <c r="AZ30" s="104">
        <f t="shared" si="58"/>
        <v>1.1006800000000001</v>
      </c>
      <c r="BA30" s="104">
        <f t="shared" si="59"/>
        <v>2</v>
      </c>
      <c r="BB30" s="104">
        <f t="shared" si="60"/>
        <v>1.942896</v>
      </c>
      <c r="BC30" s="104">
        <f t="shared" si="61"/>
        <v>2</v>
      </c>
      <c r="BD30" s="104">
        <f t="shared" si="62"/>
        <v>2.0428280000000001</v>
      </c>
      <c r="BE30" s="105">
        <f t="shared" si="63"/>
        <v>2</v>
      </c>
      <c r="BF30" s="105">
        <f t="shared" si="64"/>
        <v>2.5397180000000001</v>
      </c>
      <c r="BG30" s="105">
        <f t="shared" si="65"/>
        <v>2</v>
      </c>
      <c r="BH30" s="105">
        <f t="shared" si="66"/>
        <v>2.4202819999999998</v>
      </c>
      <c r="BI30" s="105">
        <f t="shared" si="67"/>
        <v>1</v>
      </c>
      <c r="BJ30" s="105">
        <f t="shared" si="68"/>
        <v>0.79674</v>
      </c>
      <c r="BK30" s="105">
        <f t="shared" si="69"/>
        <v>0</v>
      </c>
      <c r="BL30" s="105">
        <f t="shared" si="70"/>
        <v>0</v>
      </c>
      <c r="BM30" s="106">
        <f t="shared" si="71"/>
        <v>1</v>
      </c>
      <c r="BN30" s="106">
        <f t="shared" si="72"/>
        <v>1.52482685</v>
      </c>
      <c r="BO30" s="106">
        <f t="shared" si="73"/>
        <v>0</v>
      </c>
      <c r="BP30" s="106">
        <f t="shared" si="74"/>
        <v>0</v>
      </c>
      <c r="BQ30" s="106">
        <f t="shared" si="75"/>
        <v>1</v>
      </c>
      <c r="BR30" s="106">
        <f t="shared" si="76"/>
        <v>1.1547487000000001</v>
      </c>
      <c r="BS30" s="106">
        <f t="shared" si="77"/>
        <v>2</v>
      </c>
      <c r="BT30" s="106">
        <f t="shared" si="78"/>
        <v>2.2517399999999999</v>
      </c>
      <c r="BU30" s="107">
        <f t="shared" si="79"/>
        <v>1</v>
      </c>
      <c r="BV30" s="107">
        <f t="shared" si="80"/>
        <v>1.2413000000000001</v>
      </c>
      <c r="BW30" s="108">
        <f t="shared" si="15"/>
        <v>0</v>
      </c>
      <c r="BX30" s="109">
        <f t="shared" si="16"/>
        <v>1.1006800000000001</v>
      </c>
      <c r="BY30" s="108">
        <f t="shared" si="17"/>
        <v>0</v>
      </c>
      <c r="BZ30" s="110">
        <f t="shared" si="18"/>
        <v>1.6583374</v>
      </c>
      <c r="CA30" s="109">
        <f t="shared" si="19"/>
        <v>1.6587874499999999</v>
      </c>
      <c r="CB30" s="110">
        <f t="shared" si="20"/>
        <v>0</v>
      </c>
      <c r="CC30" s="111">
        <f t="shared" si="21"/>
        <v>2.2483</v>
      </c>
      <c r="CD30" s="112">
        <f t="shared" si="22"/>
        <v>1.1006800000000001</v>
      </c>
      <c r="CE30" s="113">
        <f t="shared" si="23"/>
        <v>1.942896</v>
      </c>
      <c r="CF30" s="114">
        <f t="shared" si="24"/>
        <v>2.0428280000000001</v>
      </c>
      <c r="CG30" s="84">
        <f t="shared" si="81"/>
        <v>2.5397180000000001</v>
      </c>
      <c r="CH30" s="113">
        <f t="shared" si="25"/>
        <v>2.4202819999999998</v>
      </c>
      <c r="CI30" s="114">
        <f t="shared" si="26"/>
        <v>0.79674</v>
      </c>
      <c r="CJ30" s="109">
        <f t="shared" si="27"/>
        <v>0</v>
      </c>
      <c r="CK30" s="115">
        <f t="shared" si="28"/>
        <v>1.52482685</v>
      </c>
      <c r="CL30" s="116">
        <f t="shared" si="29"/>
        <v>0</v>
      </c>
      <c r="CM30" s="117">
        <f t="shared" si="30"/>
        <v>1.1547487000000001</v>
      </c>
      <c r="CN30" s="111">
        <f t="shared" si="31"/>
        <v>2.2517399999999999</v>
      </c>
      <c r="CO30" s="118">
        <f t="shared" si="32"/>
        <v>1.2413000000000001</v>
      </c>
      <c r="CP30" s="119">
        <f t="shared" si="82"/>
        <v>23.681864399999998</v>
      </c>
      <c r="CQ30" s="119">
        <f t="shared" si="83"/>
        <v>15</v>
      </c>
      <c r="CR30" s="118">
        <f t="shared" si="33"/>
        <v>20</v>
      </c>
      <c r="CS30" s="118">
        <f t="shared" si="34"/>
        <v>13</v>
      </c>
      <c r="CT30" s="57" t="s">
        <v>225</v>
      </c>
      <c r="CU30" s="96">
        <f t="shared" si="35"/>
        <v>4.4178048499999996</v>
      </c>
      <c r="CV30" s="96">
        <f t="shared" si="36"/>
        <v>7.3347040000000003</v>
      </c>
      <c r="CW30" s="96">
        <f t="shared" si="37"/>
        <v>5.7567399999999997</v>
      </c>
      <c r="CX30" s="96">
        <f t="shared" si="38"/>
        <v>2.67957555</v>
      </c>
      <c r="CY30" s="96">
        <f t="shared" si="39"/>
        <v>3.4930400000000001</v>
      </c>
      <c r="CZ30" s="58" t="s">
        <v>225</v>
      </c>
      <c r="DA30" s="122">
        <f t="shared" ref="DA30:DE30" si="195">CU30/$CP30</f>
        <v>0.18654801730897499</v>
      </c>
      <c r="DB30" s="122">
        <f t="shared" si="195"/>
        <v>0.309718182492422</v>
      </c>
      <c r="DC30" s="122">
        <f t="shared" si="195"/>
        <v>0.24308643537372801</v>
      </c>
      <c r="DD30" s="122">
        <f t="shared" si="195"/>
        <v>0.113148842706827</v>
      </c>
      <c r="DE30" s="122">
        <f t="shared" si="195"/>
        <v>0.14749852211804701</v>
      </c>
      <c r="DF30" s="58" t="s">
        <v>225</v>
      </c>
      <c r="DG30" s="122">
        <f t="shared" si="41"/>
        <v>0.60606060606060597</v>
      </c>
      <c r="DH30" s="122">
        <f t="shared" si="42"/>
        <v>0.39393939393939398</v>
      </c>
      <c r="DI30" s="46">
        <f>'RANKING-QUINTOS'!L25</f>
        <v>0</v>
      </c>
      <c r="DJ30" s="46">
        <f t="shared" si="85"/>
        <v>12</v>
      </c>
      <c r="DK30" s="124" t="str">
        <f t="shared" si="86"/>
        <v>9Kg10Hin</v>
      </c>
      <c r="DL30" s="46" t="str">
        <f t="shared" si="87"/>
        <v>VELASQUEZ  RAMIRES  ESTRELLA ANGELA</v>
      </c>
      <c r="DM30" s="46">
        <v>4</v>
      </c>
      <c r="DN30" s="46" t="s">
        <v>199</v>
      </c>
      <c r="DO30" s="46" t="s">
        <v>248</v>
      </c>
      <c r="DP30" s="46" t="s">
        <v>249</v>
      </c>
      <c r="DQ30" s="46">
        <f t="shared" si="88"/>
        <v>16</v>
      </c>
      <c r="DR30" s="46" t="str">
        <f t="shared" si="89"/>
        <v/>
      </c>
      <c r="DS30" s="46">
        <v>33</v>
      </c>
      <c r="DT30" s="46">
        <f t="shared" si="90"/>
        <v>20</v>
      </c>
      <c r="DU30" s="46">
        <f t="shared" si="91"/>
        <v>13</v>
      </c>
      <c r="DV30" s="46">
        <f>'RESULTADOS CUARTO'!HX30</f>
        <v>23.681864399999998</v>
      </c>
      <c r="DW30" s="46">
        <f t="shared" si="92"/>
        <v>12</v>
      </c>
      <c r="DX30" s="125">
        <f t="shared" si="93"/>
        <v>0.60606060606060597</v>
      </c>
      <c r="DY30" s="125"/>
      <c r="EC30" s="126">
        <f t="shared" si="94"/>
        <v>1</v>
      </c>
      <c r="ED30" s="126">
        <v>1.6782674</v>
      </c>
      <c r="EE30" s="126">
        <f t="shared" si="95"/>
        <v>0</v>
      </c>
      <c r="EF30" s="126">
        <f t="shared" si="96"/>
        <v>1</v>
      </c>
      <c r="EG30" s="126">
        <f t="shared" si="97"/>
        <v>0</v>
      </c>
      <c r="EH30" s="127">
        <f t="shared" si="98"/>
        <v>1</v>
      </c>
      <c r="EI30" s="127">
        <v>1.6587874499999999</v>
      </c>
      <c r="EJ30" s="127">
        <f t="shared" si="99"/>
        <v>1</v>
      </c>
      <c r="EK30" s="127">
        <f t="shared" si="100"/>
        <v>0</v>
      </c>
      <c r="EL30" s="127">
        <f t="shared" si="101"/>
        <v>1.6587874499999999</v>
      </c>
      <c r="EM30" s="123">
        <f t="shared" si="102"/>
        <v>1</v>
      </c>
      <c r="EN30" s="123">
        <v>1.6495770000000001</v>
      </c>
      <c r="EO30" s="123">
        <f t="shared" si="103"/>
        <v>0</v>
      </c>
      <c r="EP30" s="123">
        <f t="shared" si="104"/>
        <v>1</v>
      </c>
      <c r="EQ30" s="123">
        <f t="shared" si="105"/>
        <v>0</v>
      </c>
      <c r="ER30" s="128">
        <f t="shared" si="106"/>
        <v>1</v>
      </c>
      <c r="ES30" s="128">
        <v>1.6583374</v>
      </c>
      <c r="ET30" s="128">
        <f t="shared" si="107"/>
        <v>1</v>
      </c>
      <c r="EU30" s="128">
        <f t="shared" si="108"/>
        <v>0</v>
      </c>
      <c r="EV30" s="128">
        <f t="shared" si="109"/>
        <v>1.6583374</v>
      </c>
      <c r="EW30" s="64">
        <f t="shared" si="110"/>
        <v>3.3171248499999999</v>
      </c>
      <c r="EX30" s="129">
        <f t="shared" si="111"/>
        <v>2</v>
      </c>
      <c r="EY30" s="129">
        <v>1.52482685</v>
      </c>
      <c r="EZ30" s="129">
        <f t="shared" si="112"/>
        <v>1</v>
      </c>
      <c r="FA30" s="129">
        <f t="shared" si="113"/>
        <v>1</v>
      </c>
      <c r="FB30" s="129">
        <f t="shared" si="114"/>
        <v>1.52482685</v>
      </c>
      <c r="FC30" s="128">
        <f t="shared" si="115"/>
        <v>2</v>
      </c>
      <c r="FD30" s="128">
        <v>1.4254114250000001</v>
      </c>
      <c r="FE30" s="128">
        <f t="shared" si="116"/>
        <v>0</v>
      </c>
      <c r="FF30" s="128">
        <f t="shared" si="117"/>
        <v>2</v>
      </c>
      <c r="FG30" s="128">
        <f t="shared" si="118"/>
        <v>0</v>
      </c>
      <c r="FH30" s="123">
        <f t="shared" si="119"/>
        <v>2</v>
      </c>
      <c r="FI30" s="123">
        <v>1.1547487000000001</v>
      </c>
      <c r="FJ30" s="123">
        <f t="shared" si="120"/>
        <v>1</v>
      </c>
      <c r="FK30" s="123">
        <f t="shared" si="121"/>
        <v>1</v>
      </c>
      <c r="FL30" s="123">
        <f t="shared" si="122"/>
        <v>1.1547487000000001</v>
      </c>
      <c r="FM30" s="82">
        <f t="shared" si="123"/>
        <v>2.67957555</v>
      </c>
      <c r="FN30" s="128">
        <f t="shared" si="124"/>
        <v>3</v>
      </c>
      <c r="FO30" s="128">
        <v>1.021414</v>
      </c>
      <c r="FP30" s="128">
        <f t="shared" si="125"/>
        <v>2</v>
      </c>
      <c r="FQ30" s="128">
        <f t="shared" si="126"/>
        <v>1</v>
      </c>
      <c r="FR30" s="128">
        <f t="shared" si="127"/>
        <v>2.0428280000000001</v>
      </c>
      <c r="FS30" s="127">
        <f t="shared" si="128"/>
        <v>2</v>
      </c>
      <c r="FT30" s="127">
        <v>0.97144799999999998</v>
      </c>
      <c r="FU30" s="127">
        <f t="shared" si="129"/>
        <v>2</v>
      </c>
      <c r="FV30" s="127">
        <f t="shared" si="130"/>
        <v>0</v>
      </c>
      <c r="FW30" s="127">
        <f t="shared" si="131"/>
        <v>1.942896</v>
      </c>
      <c r="FX30" s="129">
        <f t="shared" si="177"/>
        <v>3</v>
      </c>
      <c r="FY30" s="129">
        <v>1.2698590000000001</v>
      </c>
      <c r="FZ30" s="129">
        <f t="shared" si="133"/>
        <v>2</v>
      </c>
      <c r="GA30" s="129">
        <f t="shared" si="134"/>
        <v>1</v>
      </c>
      <c r="GB30" s="129">
        <f t="shared" si="135"/>
        <v>2.5397180000000001</v>
      </c>
      <c r="GC30" s="130">
        <f t="shared" si="136"/>
        <v>2</v>
      </c>
      <c r="GD30" s="130">
        <v>1.2101409999999999</v>
      </c>
      <c r="GE30" s="130">
        <f t="shared" si="137"/>
        <v>2</v>
      </c>
      <c r="GF30" s="130">
        <f t="shared" si="138"/>
        <v>0</v>
      </c>
      <c r="GG30" s="130">
        <f t="shared" si="139"/>
        <v>2.4202819999999998</v>
      </c>
      <c r="GH30" s="131">
        <f t="shared" si="140"/>
        <v>1</v>
      </c>
      <c r="GI30" s="131">
        <v>0.80188999999999999</v>
      </c>
      <c r="GJ30" s="131">
        <f t="shared" si="141"/>
        <v>0</v>
      </c>
      <c r="GK30" s="131">
        <f t="shared" si="142"/>
        <v>1</v>
      </c>
      <c r="GL30" s="131">
        <f t="shared" si="143"/>
        <v>0</v>
      </c>
      <c r="GM30" s="129">
        <f t="shared" si="144"/>
        <v>1</v>
      </c>
      <c r="GN30" s="129">
        <v>0.79674</v>
      </c>
      <c r="GO30" s="129">
        <f t="shared" si="145"/>
        <v>1</v>
      </c>
      <c r="GP30" s="129">
        <f t="shared" si="146"/>
        <v>0</v>
      </c>
      <c r="GQ30" s="129">
        <f t="shared" si="147"/>
        <v>0.79674</v>
      </c>
      <c r="GR30" s="108">
        <f t="shared" si="148"/>
        <v>2</v>
      </c>
      <c r="GS30" s="108">
        <v>1.1258699999999999</v>
      </c>
      <c r="GT30" s="108">
        <f t="shared" si="149"/>
        <v>2</v>
      </c>
      <c r="GU30" s="108">
        <f t="shared" si="150"/>
        <v>0</v>
      </c>
      <c r="GV30" s="108">
        <f t="shared" si="151"/>
        <v>2.2517399999999999</v>
      </c>
      <c r="GW30" s="130">
        <f t="shared" si="152"/>
        <v>2</v>
      </c>
      <c r="GX30" s="130">
        <v>1.2413000000000001</v>
      </c>
      <c r="GY30" s="130">
        <f t="shared" si="153"/>
        <v>1</v>
      </c>
      <c r="GZ30" s="130">
        <f t="shared" si="154"/>
        <v>1</v>
      </c>
      <c r="HA30" s="130">
        <f t="shared" si="155"/>
        <v>1.2413000000000001</v>
      </c>
      <c r="HB30" s="82">
        <f t="shared" si="156"/>
        <v>13.235504000000001</v>
      </c>
      <c r="HC30" s="132">
        <f t="shared" si="157"/>
        <v>1</v>
      </c>
      <c r="HD30" s="132">
        <v>1.12415</v>
      </c>
      <c r="HE30" s="132">
        <f t="shared" si="158"/>
        <v>0</v>
      </c>
      <c r="HF30" s="132">
        <f t="shared" si="159"/>
        <v>1</v>
      </c>
      <c r="HG30" s="132">
        <f t="shared" si="160"/>
        <v>0</v>
      </c>
      <c r="HH30" s="126">
        <f t="shared" si="161"/>
        <v>2</v>
      </c>
      <c r="HI30" s="126">
        <v>1.1006800000000001</v>
      </c>
      <c r="HJ30" s="126">
        <f t="shared" si="162"/>
        <v>1</v>
      </c>
      <c r="HK30" s="126">
        <f t="shared" si="163"/>
        <v>1</v>
      </c>
      <c r="HL30" s="126">
        <f t="shared" si="164"/>
        <v>1.1006800000000001</v>
      </c>
      <c r="HM30" s="128">
        <f t="shared" si="165"/>
        <v>2</v>
      </c>
      <c r="HN30" s="128">
        <v>1.1006800000000001</v>
      </c>
      <c r="HO30" s="128">
        <f t="shared" si="166"/>
        <v>1</v>
      </c>
      <c r="HP30" s="128">
        <f t="shared" si="167"/>
        <v>1</v>
      </c>
      <c r="HQ30" s="128">
        <f t="shared" si="168"/>
        <v>1.1006800000000001</v>
      </c>
      <c r="HR30" s="123">
        <f t="shared" si="169"/>
        <v>2</v>
      </c>
      <c r="HS30" s="123">
        <v>1.12415</v>
      </c>
      <c r="HT30" s="123">
        <f t="shared" si="170"/>
        <v>2</v>
      </c>
      <c r="HU30" s="123">
        <f t="shared" si="171"/>
        <v>0</v>
      </c>
      <c r="HV30" s="123">
        <f t="shared" si="172"/>
        <v>2.2483</v>
      </c>
      <c r="HW30" s="82">
        <f t="shared" si="173"/>
        <v>4.4496599999999997</v>
      </c>
      <c r="HX30" s="133">
        <f t="shared" si="174"/>
        <v>23.681864399999998</v>
      </c>
      <c r="IK30" s="46" t="s">
        <v>25</v>
      </c>
      <c r="IL30" s="46" t="s">
        <v>170</v>
      </c>
      <c r="IM30" s="46" t="s">
        <v>335</v>
      </c>
    </row>
    <row r="31" spans="1:247">
      <c r="A31" s="76">
        <v>23</v>
      </c>
      <c r="B31" s="80" t="s">
        <v>171</v>
      </c>
      <c r="C31" s="58" t="s">
        <v>251</v>
      </c>
      <c r="D31" s="78">
        <f>'DATOS -CUARTO'!AK31</f>
        <v>1</v>
      </c>
      <c r="E31" s="78">
        <f>'DATOS -CUARTO'!AL31</f>
        <v>1</v>
      </c>
      <c r="F31" s="78">
        <f>'DATOS -CUARTO'!AM31</f>
        <v>1</v>
      </c>
      <c r="G31" s="78">
        <f>'DATOS -CUARTO'!AN31</f>
        <v>0</v>
      </c>
      <c r="H31" s="78">
        <f>'DATOS -CUARTO'!AO31</f>
        <v>1</v>
      </c>
      <c r="I31" s="78">
        <f>'DATOS -CUARTO'!AP31</f>
        <v>1</v>
      </c>
      <c r="J31" s="78">
        <f>'DATOS -CUARTO'!AQ31</f>
        <v>1</v>
      </c>
      <c r="K31" s="88">
        <f>'DATOS -CUARTO'!AR31</f>
        <v>0</v>
      </c>
      <c r="L31" s="88">
        <f>'DATOS -CUARTO'!AS31</f>
        <v>1</v>
      </c>
      <c r="M31" s="88">
        <f>'DATOS -CUARTO'!AT31</f>
        <v>0</v>
      </c>
      <c r="N31" s="88">
        <f>'DATOS -CUARTO'!AU31</f>
        <v>1</v>
      </c>
      <c r="O31" s="88">
        <f>'DATOS -CUARTO'!AV31</f>
        <v>1</v>
      </c>
      <c r="P31" s="88">
        <f>'DATOS -CUARTO'!AW31</f>
        <v>1</v>
      </c>
      <c r="Q31" s="88">
        <f>'DATOS -CUARTO'!AX31</f>
        <v>0</v>
      </c>
      <c r="R31" s="88">
        <f>'DATOS -CUARTO'!AY31</f>
        <v>0</v>
      </c>
      <c r="S31" s="88">
        <f>'DATOS -CUARTO'!AZ31</f>
        <v>0</v>
      </c>
      <c r="T31" s="91">
        <f>'DATOS -CUARTO'!BA31</f>
        <v>1</v>
      </c>
      <c r="U31" s="91">
        <f>'DATOS -CUARTO'!BB31</f>
        <v>0</v>
      </c>
      <c r="V31" s="91">
        <f>'DATOS -CUARTO'!BC31</f>
        <v>1</v>
      </c>
      <c r="W31" s="91">
        <f>'DATOS -CUARTO'!BD31</f>
        <v>1</v>
      </c>
      <c r="X31" s="91">
        <f>'DATOS -CUARTO'!BE31</f>
        <v>1</v>
      </c>
      <c r="Y31" s="91">
        <f>'DATOS -CUARTO'!BF31</f>
        <v>1</v>
      </c>
      <c r="Z31" s="91">
        <f>'DATOS -CUARTO'!BG31</f>
        <v>0</v>
      </c>
      <c r="AA31" s="94">
        <f>'DATOS -CUARTO'!BH31</f>
        <v>0</v>
      </c>
      <c r="AB31" s="94">
        <f>'DATOS -CUARTO'!BI31</f>
        <v>1</v>
      </c>
      <c r="AC31" s="94">
        <f>'DATOS -CUARTO'!BJ31</f>
        <v>0</v>
      </c>
      <c r="AD31" s="94">
        <f>'DATOS -CUARTO'!BK31</f>
        <v>0</v>
      </c>
      <c r="AE31" s="94">
        <f>'DATOS -CUARTO'!BL31</f>
        <v>0</v>
      </c>
      <c r="AF31" s="94">
        <f>'DATOS -CUARTO'!BM31</f>
        <v>1</v>
      </c>
      <c r="AG31" s="102">
        <f>'DATOS -CUARTO'!BN31</f>
        <v>1</v>
      </c>
      <c r="AH31" s="102">
        <f>'DATOS -CUARTO'!BO31</f>
        <v>1</v>
      </c>
      <c r="AI31" s="102">
        <f>'DATOS -CUARTO'!BP31</f>
        <v>1</v>
      </c>
      <c r="AJ31" s="102">
        <f>'DATOS -CUARTO'!BQ31</f>
        <v>1</v>
      </c>
      <c r="AK31" s="103">
        <f t="shared" si="43"/>
        <v>1</v>
      </c>
      <c r="AL31" s="103">
        <f t="shared" si="44"/>
        <v>1.12415</v>
      </c>
      <c r="AM31" s="103">
        <f t="shared" si="45"/>
        <v>2</v>
      </c>
      <c r="AN31" s="103">
        <f t="shared" si="46"/>
        <v>2.2013600000000002</v>
      </c>
      <c r="AO31" s="103">
        <f t="shared" si="47"/>
        <v>0</v>
      </c>
      <c r="AP31" s="103">
        <f t="shared" si="48"/>
        <v>0</v>
      </c>
      <c r="AQ31" s="103">
        <f t="shared" si="49"/>
        <v>1</v>
      </c>
      <c r="AR31" s="103">
        <f t="shared" si="50"/>
        <v>1.6583374</v>
      </c>
      <c r="AS31" s="103">
        <f t="shared" si="51"/>
        <v>1</v>
      </c>
      <c r="AT31" s="103">
        <f t="shared" si="52"/>
        <v>1.6587874499999999</v>
      </c>
      <c r="AU31" s="103">
        <f t="shared" si="53"/>
        <v>1</v>
      </c>
      <c r="AV31" s="103">
        <f t="shared" si="54"/>
        <v>1.6782674</v>
      </c>
      <c r="AW31" s="104">
        <f t="shared" si="55"/>
        <v>1</v>
      </c>
      <c r="AX31" s="104">
        <f t="shared" si="56"/>
        <v>1.12415</v>
      </c>
      <c r="AY31" s="104">
        <f t="shared" si="57"/>
        <v>1</v>
      </c>
      <c r="AZ31" s="104">
        <f t="shared" si="58"/>
        <v>1.1006800000000001</v>
      </c>
      <c r="BA31" s="104">
        <f t="shared" si="59"/>
        <v>2</v>
      </c>
      <c r="BB31" s="104">
        <f t="shared" si="60"/>
        <v>1.942896</v>
      </c>
      <c r="BC31" s="104">
        <f t="shared" si="61"/>
        <v>0</v>
      </c>
      <c r="BD31" s="104">
        <f t="shared" si="62"/>
        <v>0</v>
      </c>
      <c r="BE31" s="105">
        <f t="shared" si="63"/>
        <v>2</v>
      </c>
      <c r="BF31" s="105">
        <f t="shared" si="64"/>
        <v>2.5397180000000001</v>
      </c>
      <c r="BG31" s="105">
        <f t="shared" si="65"/>
        <v>2</v>
      </c>
      <c r="BH31" s="105">
        <f t="shared" si="66"/>
        <v>2.4202819999999998</v>
      </c>
      <c r="BI31" s="105">
        <f t="shared" si="67"/>
        <v>1</v>
      </c>
      <c r="BJ31" s="105">
        <f t="shared" si="68"/>
        <v>0.79674</v>
      </c>
      <c r="BK31" s="105">
        <f t="shared" si="69"/>
        <v>0</v>
      </c>
      <c r="BL31" s="105">
        <f t="shared" si="70"/>
        <v>0</v>
      </c>
      <c r="BM31" s="106">
        <f t="shared" si="71"/>
        <v>1</v>
      </c>
      <c r="BN31" s="106">
        <f t="shared" si="72"/>
        <v>1.52482685</v>
      </c>
      <c r="BO31" s="106">
        <f t="shared" si="73"/>
        <v>0</v>
      </c>
      <c r="BP31" s="106">
        <f t="shared" si="74"/>
        <v>0</v>
      </c>
      <c r="BQ31" s="106">
        <f t="shared" si="75"/>
        <v>1</v>
      </c>
      <c r="BR31" s="106">
        <f t="shared" si="76"/>
        <v>1.1547487000000001</v>
      </c>
      <c r="BS31" s="106">
        <f t="shared" si="77"/>
        <v>2</v>
      </c>
      <c r="BT31" s="106">
        <f t="shared" si="78"/>
        <v>2.2517399999999999</v>
      </c>
      <c r="BU31" s="107">
        <f t="shared" si="79"/>
        <v>2</v>
      </c>
      <c r="BV31" s="107">
        <f t="shared" si="80"/>
        <v>2.4826000000000001</v>
      </c>
      <c r="BW31" s="108">
        <f t="shared" si="15"/>
        <v>1.12415</v>
      </c>
      <c r="BX31" s="109">
        <f t="shared" si="16"/>
        <v>2.2013600000000002</v>
      </c>
      <c r="BY31" s="108">
        <f t="shared" si="17"/>
        <v>0</v>
      </c>
      <c r="BZ31" s="110">
        <f t="shared" si="18"/>
        <v>1.6583374</v>
      </c>
      <c r="CA31" s="109">
        <f t="shared" si="19"/>
        <v>1.6587874499999999</v>
      </c>
      <c r="CB31" s="110">
        <f t="shared" si="20"/>
        <v>1.6782674</v>
      </c>
      <c r="CC31" s="111">
        <f t="shared" si="21"/>
        <v>1.12415</v>
      </c>
      <c r="CD31" s="112">
        <f t="shared" si="22"/>
        <v>1.1006800000000001</v>
      </c>
      <c r="CE31" s="113">
        <f t="shared" si="23"/>
        <v>1.942896</v>
      </c>
      <c r="CF31" s="114">
        <f t="shared" si="24"/>
        <v>0</v>
      </c>
      <c r="CG31" s="84">
        <f t="shared" si="81"/>
        <v>2.5397180000000001</v>
      </c>
      <c r="CH31" s="113">
        <f t="shared" si="25"/>
        <v>2.4202819999999998</v>
      </c>
      <c r="CI31" s="114">
        <f t="shared" si="26"/>
        <v>0.79674</v>
      </c>
      <c r="CJ31" s="109">
        <f t="shared" si="27"/>
        <v>0</v>
      </c>
      <c r="CK31" s="115">
        <f t="shared" si="28"/>
        <v>1.52482685</v>
      </c>
      <c r="CL31" s="116">
        <f t="shared" si="29"/>
        <v>0</v>
      </c>
      <c r="CM31" s="117">
        <f t="shared" si="30"/>
        <v>1.1547487000000001</v>
      </c>
      <c r="CN31" s="111">
        <f t="shared" si="31"/>
        <v>2.2517399999999999</v>
      </c>
      <c r="CO31" s="118">
        <f t="shared" si="32"/>
        <v>2.4826000000000001</v>
      </c>
      <c r="CP31" s="119">
        <f t="shared" si="82"/>
        <v>25.659283800000001</v>
      </c>
      <c r="CQ31" s="119">
        <f t="shared" si="83"/>
        <v>11</v>
      </c>
      <c r="CR31" s="118">
        <f t="shared" si="33"/>
        <v>21</v>
      </c>
      <c r="CS31" s="118">
        <f t="shared" si="34"/>
        <v>12</v>
      </c>
      <c r="CT31" s="57" t="s">
        <v>227</v>
      </c>
      <c r="CU31" s="96">
        <f t="shared" si="35"/>
        <v>8.3209022499999996</v>
      </c>
      <c r="CV31" s="96">
        <f t="shared" si="36"/>
        <v>4.167726</v>
      </c>
      <c r="CW31" s="96">
        <f t="shared" si="37"/>
        <v>5.7567399999999997</v>
      </c>
      <c r="CX31" s="96">
        <f t="shared" si="38"/>
        <v>2.67957555</v>
      </c>
      <c r="CY31" s="96">
        <f t="shared" si="39"/>
        <v>4.7343400000000004</v>
      </c>
      <c r="CZ31" s="58" t="s">
        <v>227</v>
      </c>
      <c r="DA31" s="122">
        <f t="shared" ref="DA31:DE31" si="196">CU31/$CP31</f>
        <v>0.32428427522984898</v>
      </c>
      <c r="DB31" s="122">
        <f t="shared" si="196"/>
        <v>0.16242565585560101</v>
      </c>
      <c r="DC31" s="122">
        <f t="shared" si="196"/>
        <v>0.224353105288153</v>
      </c>
      <c r="DD31" s="122">
        <f t="shared" si="196"/>
        <v>0.10442908581883301</v>
      </c>
      <c r="DE31" s="122">
        <f t="shared" si="196"/>
        <v>0.184507877807564</v>
      </c>
      <c r="DF31" s="58" t="s">
        <v>227</v>
      </c>
      <c r="DG31" s="122">
        <f t="shared" si="41"/>
        <v>0.63636363636363602</v>
      </c>
      <c r="DH31" s="122">
        <f t="shared" si="42"/>
        <v>0.36363636363636398</v>
      </c>
      <c r="DI31" s="46">
        <f>'RANKING-QUINTOS'!L26</f>
        <v>0</v>
      </c>
      <c r="DJ31" s="46">
        <f t="shared" si="85"/>
        <v>13</v>
      </c>
      <c r="DK31" s="124" t="str">
        <f t="shared" si="86"/>
        <v>Arque119</v>
      </c>
      <c r="DL31" s="46" t="str">
        <f t="shared" si="87"/>
        <v>ARQUE  CARI  ARIANA BRISEYDA</v>
      </c>
      <c r="DM31" s="46">
        <v>4</v>
      </c>
      <c r="DN31" s="46" t="s">
        <v>198</v>
      </c>
      <c r="DO31" s="46" t="s">
        <v>248</v>
      </c>
      <c r="DP31" s="46" t="s">
        <v>249</v>
      </c>
      <c r="DQ31" s="46">
        <f t="shared" si="88"/>
        <v>11</v>
      </c>
      <c r="DR31" s="46" t="str">
        <f t="shared" si="89"/>
        <v/>
      </c>
      <c r="DS31" s="46">
        <v>33</v>
      </c>
      <c r="DT31" s="46">
        <f t="shared" si="90"/>
        <v>21</v>
      </c>
      <c r="DU31" s="46">
        <f t="shared" si="91"/>
        <v>12</v>
      </c>
      <c r="DV31" s="46">
        <f>'RESULTADOS CUARTO'!HX31</f>
        <v>25.659283800000001</v>
      </c>
      <c r="DW31" s="46">
        <f t="shared" si="92"/>
        <v>13</v>
      </c>
      <c r="DX31" s="125">
        <f t="shared" si="93"/>
        <v>0.63636363636363602</v>
      </c>
      <c r="DY31" s="125"/>
      <c r="EC31" s="126">
        <f t="shared" si="94"/>
        <v>1</v>
      </c>
      <c r="ED31" s="126">
        <v>1.6782674</v>
      </c>
      <c r="EE31" s="126">
        <f t="shared" si="95"/>
        <v>1</v>
      </c>
      <c r="EF31" s="126">
        <f t="shared" si="96"/>
        <v>0</v>
      </c>
      <c r="EG31" s="126">
        <f t="shared" si="97"/>
        <v>1.6782674</v>
      </c>
      <c r="EH31" s="127">
        <f t="shared" si="98"/>
        <v>1</v>
      </c>
      <c r="EI31" s="127">
        <v>1.6587874499999999</v>
      </c>
      <c r="EJ31" s="127">
        <f t="shared" si="99"/>
        <v>1</v>
      </c>
      <c r="EK31" s="127">
        <f t="shared" si="100"/>
        <v>0</v>
      </c>
      <c r="EL31" s="127">
        <f t="shared" si="101"/>
        <v>1.6587874499999999</v>
      </c>
      <c r="EM31" s="123">
        <f t="shared" si="102"/>
        <v>1</v>
      </c>
      <c r="EN31" s="123">
        <v>1.6495770000000001</v>
      </c>
      <c r="EO31" s="123">
        <f t="shared" si="103"/>
        <v>0</v>
      </c>
      <c r="EP31" s="123">
        <f t="shared" si="104"/>
        <v>1</v>
      </c>
      <c r="EQ31" s="123">
        <f t="shared" si="105"/>
        <v>0</v>
      </c>
      <c r="ER31" s="128">
        <f t="shared" si="106"/>
        <v>1</v>
      </c>
      <c r="ES31" s="128">
        <v>1.6583374</v>
      </c>
      <c r="ET31" s="128">
        <f t="shared" si="107"/>
        <v>1</v>
      </c>
      <c r="EU31" s="128">
        <f t="shared" si="108"/>
        <v>0</v>
      </c>
      <c r="EV31" s="128">
        <f t="shared" si="109"/>
        <v>1.6583374</v>
      </c>
      <c r="EW31" s="64">
        <f t="shared" si="110"/>
        <v>4.9953922500000001</v>
      </c>
      <c r="EX31" s="129">
        <f t="shared" si="111"/>
        <v>2</v>
      </c>
      <c r="EY31" s="129">
        <v>1.52482685</v>
      </c>
      <c r="EZ31" s="129">
        <f t="shared" si="112"/>
        <v>1</v>
      </c>
      <c r="FA31" s="129">
        <f t="shared" si="113"/>
        <v>1</v>
      </c>
      <c r="FB31" s="129">
        <f t="shared" si="114"/>
        <v>1.52482685</v>
      </c>
      <c r="FC31" s="128">
        <f t="shared" si="115"/>
        <v>2</v>
      </c>
      <c r="FD31" s="128">
        <v>1.4254114250000001</v>
      </c>
      <c r="FE31" s="128">
        <f t="shared" si="116"/>
        <v>0</v>
      </c>
      <c r="FF31" s="128">
        <f t="shared" si="117"/>
        <v>2</v>
      </c>
      <c r="FG31" s="128">
        <f t="shared" si="118"/>
        <v>0</v>
      </c>
      <c r="FH31" s="123">
        <f t="shared" si="119"/>
        <v>2</v>
      </c>
      <c r="FI31" s="123">
        <v>1.1547487000000001</v>
      </c>
      <c r="FJ31" s="123">
        <f t="shared" si="120"/>
        <v>1</v>
      </c>
      <c r="FK31" s="123">
        <f t="shared" si="121"/>
        <v>1</v>
      </c>
      <c r="FL31" s="123">
        <f t="shared" si="122"/>
        <v>1.1547487000000001</v>
      </c>
      <c r="FM31" s="82">
        <f t="shared" si="123"/>
        <v>2.67957555</v>
      </c>
      <c r="FN31" s="128">
        <f t="shared" si="124"/>
        <v>3</v>
      </c>
      <c r="FO31" s="128">
        <v>1.021414</v>
      </c>
      <c r="FP31" s="128">
        <f t="shared" si="125"/>
        <v>0</v>
      </c>
      <c r="FQ31" s="128">
        <f t="shared" si="126"/>
        <v>3</v>
      </c>
      <c r="FR31" s="128">
        <f t="shared" si="127"/>
        <v>0</v>
      </c>
      <c r="FS31" s="127">
        <f t="shared" si="128"/>
        <v>2</v>
      </c>
      <c r="FT31" s="127">
        <v>0.97144799999999998</v>
      </c>
      <c r="FU31" s="127">
        <f t="shared" si="129"/>
        <v>2</v>
      </c>
      <c r="FV31" s="127">
        <f t="shared" si="130"/>
        <v>0</v>
      </c>
      <c r="FW31" s="127">
        <f t="shared" si="131"/>
        <v>1.942896</v>
      </c>
      <c r="FX31" s="129">
        <f t="shared" si="177"/>
        <v>3</v>
      </c>
      <c r="FY31" s="129">
        <v>1.2698590000000001</v>
      </c>
      <c r="FZ31" s="129">
        <f t="shared" si="133"/>
        <v>2</v>
      </c>
      <c r="GA31" s="129">
        <f t="shared" si="134"/>
        <v>1</v>
      </c>
      <c r="GB31" s="129">
        <f t="shared" si="135"/>
        <v>2.5397180000000001</v>
      </c>
      <c r="GC31" s="130">
        <f t="shared" si="136"/>
        <v>2</v>
      </c>
      <c r="GD31" s="130">
        <v>1.2101409999999999</v>
      </c>
      <c r="GE31" s="130">
        <f t="shared" si="137"/>
        <v>2</v>
      </c>
      <c r="GF31" s="130">
        <f t="shared" si="138"/>
        <v>0</v>
      </c>
      <c r="GG31" s="130">
        <f t="shared" si="139"/>
        <v>2.4202819999999998</v>
      </c>
      <c r="GH31" s="131">
        <f t="shared" si="140"/>
        <v>1</v>
      </c>
      <c r="GI31" s="131">
        <v>0.80188999999999999</v>
      </c>
      <c r="GJ31" s="131">
        <f t="shared" si="141"/>
        <v>0</v>
      </c>
      <c r="GK31" s="131">
        <f t="shared" si="142"/>
        <v>1</v>
      </c>
      <c r="GL31" s="131">
        <f t="shared" si="143"/>
        <v>0</v>
      </c>
      <c r="GM31" s="129">
        <f t="shared" si="144"/>
        <v>1</v>
      </c>
      <c r="GN31" s="129">
        <v>0.79674</v>
      </c>
      <c r="GO31" s="129">
        <f t="shared" si="145"/>
        <v>1</v>
      </c>
      <c r="GP31" s="129">
        <f t="shared" si="146"/>
        <v>0</v>
      </c>
      <c r="GQ31" s="129">
        <f t="shared" si="147"/>
        <v>0.79674</v>
      </c>
      <c r="GR31" s="108">
        <f t="shared" si="148"/>
        <v>2</v>
      </c>
      <c r="GS31" s="108">
        <v>1.1258699999999999</v>
      </c>
      <c r="GT31" s="108">
        <f t="shared" si="149"/>
        <v>2</v>
      </c>
      <c r="GU31" s="108">
        <f t="shared" si="150"/>
        <v>0</v>
      </c>
      <c r="GV31" s="108">
        <f t="shared" si="151"/>
        <v>2.2517399999999999</v>
      </c>
      <c r="GW31" s="130">
        <f t="shared" si="152"/>
        <v>2</v>
      </c>
      <c r="GX31" s="130">
        <v>1.2413000000000001</v>
      </c>
      <c r="GY31" s="130">
        <f t="shared" si="153"/>
        <v>2</v>
      </c>
      <c r="GZ31" s="130">
        <f t="shared" si="154"/>
        <v>0</v>
      </c>
      <c r="HA31" s="130">
        <f t="shared" si="155"/>
        <v>2.4826000000000001</v>
      </c>
      <c r="HB31" s="82">
        <f t="shared" si="156"/>
        <v>12.433975999999999</v>
      </c>
      <c r="HC31" s="132">
        <f t="shared" si="157"/>
        <v>1</v>
      </c>
      <c r="HD31" s="132">
        <v>1.12415</v>
      </c>
      <c r="HE31" s="132">
        <f t="shared" si="158"/>
        <v>1</v>
      </c>
      <c r="HF31" s="132">
        <f t="shared" si="159"/>
        <v>0</v>
      </c>
      <c r="HG31" s="132">
        <f t="shared" si="160"/>
        <v>1.12415</v>
      </c>
      <c r="HH31" s="126">
        <f t="shared" si="161"/>
        <v>2</v>
      </c>
      <c r="HI31" s="126">
        <v>1.1006800000000001</v>
      </c>
      <c r="HJ31" s="126">
        <f t="shared" si="162"/>
        <v>2</v>
      </c>
      <c r="HK31" s="126">
        <f t="shared" si="163"/>
        <v>0</v>
      </c>
      <c r="HL31" s="126">
        <f t="shared" si="164"/>
        <v>2.2013600000000002</v>
      </c>
      <c r="HM31" s="128">
        <f t="shared" si="165"/>
        <v>2</v>
      </c>
      <c r="HN31" s="128">
        <v>1.1006800000000001</v>
      </c>
      <c r="HO31" s="128">
        <f t="shared" si="166"/>
        <v>1</v>
      </c>
      <c r="HP31" s="128">
        <f t="shared" si="167"/>
        <v>1</v>
      </c>
      <c r="HQ31" s="128">
        <f t="shared" si="168"/>
        <v>1.1006800000000001</v>
      </c>
      <c r="HR31" s="123">
        <f t="shared" si="169"/>
        <v>2</v>
      </c>
      <c r="HS31" s="123">
        <v>1.12415</v>
      </c>
      <c r="HT31" s="123">
        <f t="shared" si="170"/>
        <v>1</v>
      </c>
      <c r="HU31" s="123">
        <f t="shared" si="171"/>
        <v>1</v>
      </c>
      <c r="HV31" s="123">
        <f t="shared" si="172"/>
        <v>1.12415</v>
      </c>
      <c r="HW31" s="82">
        <f t="shared" si="173"/>
        <v>5.5503400000000003</v>
      </c>
      <c r="HX31" s="133">
        <f t="shared" si="174"/>
        <v>25.659283800000001</v>
      </c>
      <c r="IK31" s="46" t="s">
        <v>26</v>
      </c>
      <c r="IL31" s="46" t="s">
        <v>171</v>
      </c>
      <c r="IM31" s="46" t="s">
        <v>336</v>
      </c>
    </row>
    <row r="32" spans="1:247">
      <c r="A32" s="76">
        <v>24</v>
      </c>
      <c r="B32" s="80" t="s">
        <v>172</v>
      </c>
      <c r="C32" s="58" t="s">
        <v>251</v>
      </c>
      <c r="D32" s="78">
        <f>'DATOS -CUARTO'!AK32</f>
        <v>1</v>
      </c>
      <c r="E32" s="78">
        <f>'DATOS -CUARTO'!AL32</f>
        <v>0</v>
      </c>
      <c r="F32" s="78">
        <f>'DATOS -CUARTO'!AM32</f>
        <v>1</v>
      </c>
      <c r="G32" s="78">
        <f>'DATOS -CUARTO'!AN32</f>
        <v>0</v>
      </c>
      <c r="H32" s="78">
        <f>'DATOS -CUARTO'!AO32</f>
        <v>1</v>
      </c>
      <c r="I32" s="78">
        <f>'DATOS -CUARTO'!AP32</f>
        <v>1</v>
      </c>
      <c r="J32" s="78">
        <f>'DATOS -CUARTO'!AQ32</f>
        <v>0</v>
      </c>
      <c r="K32" s="88">
        <f>'DATOS -CUARTO'!AR32</f>
        <v>1</v>
      </c>
      <c r="L32" s="88">
        <f>'DATOS -CUARTO'!AS32</f>
        <v>1</v>
      </c>
      <c r="M32" s="88">
        <f>'DATOS -CUARTO'!AT32</f>
        <v>1</v>
      </c>
      <c r="N32" s="88">
        <f>'DATOS -CUARTO'!AU32</f>
        <v>0</v>
      </c>
      <c r="O32" s="88">
        <f>'DATOS -CUARTO'!AV32</f>
        <v>1</v>
      </c>
      <c r="P32" s="88">
        <f>'DATOS -CUARTO'!AW32</f>
        <v>1</v>
      </c>
      <c r="Q32" s="88">
        <f>'DATOS -CUARTO'!AX32</f>
        <v>0</v>
      </c>
      <c r="R32" s="88">
        <f>'DATOS -CUARTO'!AY32</f>
        <v>0</v>
      </c>
      <c r="S32" s="88">
        <f>'DATOS -CUARTO'!AZ32</f>
        <v>0</v>
      </c>
      <c r="T32" s="91">
        <f>'DATOS -CUARTO'!BA32</f>
        <v>0</v>
      </c>
      <c r="U32" s="91">
        <f>'DATOS -CUARTO'!BB32</f>
        <v>0</v>
      </c>
      <c r="V32" s="91">
        <f>'DATOS -CUARTO'!BC32</f>
        <v>1</v>
      </c>
      <c r="W32" s="91">
        <f>'DATOS -CUARTO'!BD32</f>
        <v>0</v>
      </c>
      <c r="X32" s="91">
        <f>'DATOS -CUARTO'!BE32</f>
        <v>0</v>
      </c>
      <c r="Y32" s="91">
        <f>'DATOS -CUARTO'!BF32</f>
        <v>1</v>
      </c>
      <c r="Z32" s="91">
        <f>'DATOS -CUARTO'!BG32</f>
        <v>0</v>
      </c>
      <c r="AA32" s="94">
        <f>'DATOS -CUARTO'!BH32</f>
        <v>0</v>
      </c>
      <c r="AB32" s="94">
        <f>'DATOS -CUARTO'!BI32</f>
        <v>1</v>
      </c>
      <c r="AC32" s="94">
        <f>'DATOS -CUARTO'!BJ32</f>
        <v>0</v>
      </c>
      <c r="AD32" s="94">
        <f>'DATOS -CUARTO'!BK32</f>
        <v>0</v>
      </c>
      <c r="AE32" s="94">
        <f>'DATOS -CUARTO'!BL32</f>
        <v>0</v>
      </c>
      <c r="AF32" s="94">
        <f>'DATOS -CUARTO'!BM32</f>
        <v>0</v>
      </c>
      <c r="AG32" s="102">
        <f>'DATOS -CUARTO'!BN32</f>
        <v>0</v>
      </c>
      <c r="AH32" s="102">
        <f>'DATOS -CUARTO'!BO32</f>
        <v>1</v>
      </c>
      <c r="AI32" s="102">
        <f>'DATOS -CUARTO'!BP32</f>
        <v>1</v>
      </c>
      <c r="AJ32" s="102">
        <f>'DATOS -CUARTO'!BQ32</f>
        <v>0</v>
      </c>
      <c r="AK32" s="103">
        <f t="shared" si="43"/>
        <v>1</v>
      </c>
      <c r="AL32" s="103">
        <f t="shared" si="44"/>
        <v>1.12415</v>
      </c>
      <c r="AM32" s="103">
        <f t="shared" si="45"/>
        <v>1</v>
      </c>
      <c r="AN32" s="103">
        <f t="shared" si="46"/>
        <v>1.1006800000000001</v>
      </c>
      <c r="AO32" s="103">
        <f t="shared" si="47"/>
        <v>0</v>
      </c>
      <c r="AP32" s="103">
        <f t="shared" si="48"/>
        <v>0</v>
      </c>
      <c r="AQ32" s="103">
        <f t="shared" si="49"/>
        <v>1</v>
      </c>
      <c r="AR32" s="103">
        <f t="shared" si="50"/>
        <v>1.6583374</v>
      </c>
      <c r="AS32" s="103">
        <f t="shared" si="51"/>
        <v>1</v>
      </c>
      <c r="AT32" s="103">
        <f t="shared" si="52"/>
        <v>1.6587874499999999</v>
      </c>
      <c r="AU32" s="103">
        <f t="shared" si="53"/>
        <v>0</v>
      </c>
      <c r="AV32" s="103">
        <f t="shared" si="54"/>
        <v>0</v>
      </c>
      <c r="AW32" s="104">
        <f t="shared" si="55"/>
        <v>2</v>
      </c>
      <c r="AX32" s="104">
        <f t="shared" si="56"/>
        <v>2.2483</v>
      </c>
      <c r="AY32" s="104">
        <f t="shared" si="57"/>
        <v>1</v>
      </c>
      <c r="AZ32" s="104">
        <f t="shared" si="58"/>
        <v>1.1006800000000001</v>
      </c>
      <c r="BA32" s="104">
        <f t="shared" si="59"/>
        <v>2</v>
      </c>
      <c r="BB32" s="104">
        <f t="shared" si="60"/>
        <v>1.942896</v>
      </c>
      <c r="BC32" s="104">
        <f t="shared" si="61"/>
        <v>0</v>
      </c>
      <c r="BD32" s="104">
        <f t="shared" si="62"/>
        <v>0</v>
      </c>
      <c r="BE32" s="105">
        <f t="shared" si="63"/>
        <v>1</v>
      </c>
      <c r="BF32" s="105">
        <f t="shared" si="64"/>
        <v>1.2698590000000001</v>
      </c>
      <c r="BG32" s="105">
        <f t="shared" si="65"/>
        <v>0</v>
      </c>
      <c r="BH32" s="105">
        <f t="shared" si="66"/>
        <v>0</v>
      </c>
      <c r="BI32" s="105">
        <f t="shared" si="67"/>
        <v>1</v>
      </c>
      <c r="BJ32" s="105">
        <f t="shared" si="68"/>
        <v>0.79674</v>
      </c>
      <c r="BK32" s="105">
        <f t="shared" si="69"/>
        <v>0</v>
      </c>
      <c r="BL32" s="105">
        <f t="shared" si="70"/>
        <v>0</v>
      </c>
      <c r="BM32" s="106">
        <f t="shared" si="71"/>
        <v>1</v>
      </c>
      <c r="BN32" s="106">
        <f t="shared" si="72"/>
        <v>1.52482685</v>
      </c>
      <c r="BO32" s="106">
        <f t="shared" si="73"/>
        <v>0</v>
      </c>
      <c r="BP32" s="106">
        <f t="shared" si="74"/>
        <v>0</v>
      </c>
      <c r="BQ32" s="106">
        <f t="shared" si="75"/>
        <v>0</v>
      </c>
      <c r="BR32" s="106">
        <f t="shared" si="76"/>
        <v>0</v>
      </c>
      <c r="BS32" s="106">
        <f t="shared" si="77"/>
        <v>1</v>
      </c>
      <c r="BT32" s="106">
        <f t="shared" si="78"/>
        <v>1.1258699999999999</v>
      </c>
      <c r="BU32" s="107">
        <f t="shared" si="79"/>
        <v>1</v>
      </c>
      <c r="BV32" s="107">
        <f t="shared" si="80"/>
        <v>1.2413000000000001</v>
      </c>
      <c r="BW32" s="108">
        <f t="shared" si="15"/>
        <v>1.12415</v>
      </c>
      <c r="BX32" s="109">
        <f t="shared" si="16"/>
        <v>1.1006800000000001</v>
      </c>
      <c r="BY32" s="108">
        <f t="shared" si="17"/>
        <v>0</v>
      </c>
      <c r="BZ32" s="110">
        <f t="shared" si="18"/>
        <v>1.6583374</v>
      </c>
      <c r="CA32" s="109">
        <f t="shared" si="19"/>
        <v>1.6587874499999999</v>
      </c>
      <c r="CB32" s="110">
        <f t="shared" si="20"/>
        <v>0</v>
      </c>
      <c r="CC32" s="111">
        <f t="shared" si="21"/>
        <v>2.2483</v>
      </c>
      <c r="CD32" s="112">
        <f t="shared" si="22"/>
        <v>1.1006800000000001</v>
      </c>
      <c r="CE32" s="113">
        <f t="shared" si="23"/>
        <v>1.942896</v>
      </c>
      <c r="CF32" s="114">
        <f t="shared" si="24"/>
        <v>0</v>
      </c>
      <c r="CG32" s="84">
        <f t="shared" si="81"/>
        <v>1.2698590000000001</v>
      </c>
      <c r="CH32" s="113">
        <f t="shared" si="25"/>
        <v>0</v>
      </c>
      <c r="CI32" s="114">
        <f t="shared" si="26"/>
        <v>0.79674</v>
      </c>
      <c r="CJ32" s="109">
        <f t="shared" si="27"/>
        <v>0</v>
      </c>
      <c r="CK32" s="115">
        <f t="shared" si="28"/>
        <v>1.52482685</v>
      </c>
      <c r="CL32" s="116">
        <f t="shared" si="29"/>
        <v>0</v>
      </c>
      <c r="CM32" s="117">
        <f t="shared" si="30"/>
        <v>0</v>
      </c>
      <c r="CN32" s="111">
        <f t="shared" si="31"/>
        <v>1.1258699999999999</v>
      </c>
      <c r="CO32" s="118">
        <f t="shared" si="32"/>
        <v>1.2413000000000001</v>
      </c>
      <c r="CP32" s="119">
        <f t="shared" si="82"/>
        <v>16.7924267</v>
      </c>
      <c r="CQ32" s="119">
        <f t="shared" si="83"/>
        <v>35</v>
      </c>
      <c r="CR32" s="118">
        <f t="shared" si="33"/>
        <v>14</v>
      </c>
      <c r="CS32" s="118">
        <f t="shared" si="34"/>
        <v>19</v>
      </c>
      <c r="CT32" s="57" t="s">
        <v>228</v>
      </c>
      <c r="CU32" s="96">
        <f t="shared" si="35"/>
        <v>5.5419548499999998</v>
      </c>
      <c r="CV32" s="96">
        <f t="shared" si="36"/>
        <v>5.2918760000000002</v>
      </c>
      <c r="CW32" s="96">
        <f t="shared" si="37"/>
        <v>2.0665990000000001</v>
      </c>
      <c r="CX32" s="96">
        <f t="shared" si="38"/>
        <v>1.52482685</v>
      </c>
      <c r="CY32" s="96">
        <f t="shared" si="39"/>
        <v>2.3671700000000002</v>
      </c>
      <c r="CZ32" s="58" t="s">
        <v>228</v>
      </c>
      <c r="DA32" s="122">
        <f t="shared" ref="DA32:DE32" si="197">CU32/$CP32</f>
        <v>0.33002703831960201</v>
      </c>
      <c r="DB32" s="122">
        <f t="shared" si="197"/>
        <v>0.31513467913485099</v>
      </c>
      <c r="DC32" s="122">
        <f t="shared" si="197"/>
        <v>0.123067322961725</v>
      </c>
      <c r="DD32" s="122">
        <f t="shared" si="197"/>
        <v>9.0804436859623194E-2</v>
      </c>
      <c r="DE32" s="122">
        <f t="shared" si="197"/>
        <v>0.14096652272419899</v>
      </c>
      <c r="DF32" s="58" t="s">
        <v>228</v>
      </c>
      <c r="DG32" s="122">
        <f t="shared" si="41"/>
        <v>0.42424242424242398</v>
      </c>
      <c r="DH32" s="122">
        <f t="shared" si="42"/>
        <v>0.57575757575757602</v>
      </c>
      <c r="DI32" s="46">
        <f>'RANKING-QUINTOS'!L27</f>
        <v>0</v>
      </c>
      <c r="DJ32" s="46">
        <f t="shared" si="85"/>
        <v>9</v>
      </c>
      <c r="DK32" s="124" t="str">
        <f t="shared" si="86"/>
        <v>VALERIE3</v>
      </c>
      <c r="DL32" s="46" t="str">
        <f t="shared" si="87"/>
        <v>CACERES  PACCO  VALERIE DAJHANNA</v>
      </c>
      <c r="DM32" s="46">
        <v>4</v>
      </c>
      <c r="DN32" s="46" t="s">
        <v>198</v>
      </c>
      <c r="DO32" s="46" t="s">
        <v>248</v>
      </c>
      <c r="DP32" s="46" t="s">
        <v>249</v>
      </c>
      <c r="DQ32" s="46">
        <f t="shared" si="88"/>
        <v>33</v>
      </c>
      <c r="DR32" s="46" t="str">
        <f t="shared" si="89"/>
        <v/>
      </c>
      <c r="DS32" s="46">
        <v>33</v>
      </c>
      <c r="DT32" s="46">
        <f t="shared" si="90"/>
        <v>14</v>
      </c>
      <c r="DU32" s="46">
        <f t="shared" si="91"/>
        <v>19</v>
      </c>
      <c r="DV32" s="46">
        <f>'RESULTADOS CUARTO'!HX32</f>
        <v>18.470694099999999</v>
      </c>
      <c r="DW32" s="46">
        <f t="shared" si="92"/>
        <v>9</v>
      </c>
      <c r="DX32" s="125">
        <f t="shared" si="93"/>
        <v>0.42424242424242398</v>
      </c>
      <c r="DY32" s="125"/>
      <c r="EC32" s="126">
        <f t="shared" si="94"/>
        <v>1</v>
      </c>
      <c r="ED32" s="126">
        <v>1.6782674</v>
      </c>
      <c r="EE32" s="126">
        <f t="shared" si="95"/>
        <v>1</v>
      </c>
      <c r="EF32" s="126">
        <f t="shared" si="96"/>
        <v>0</v>
      </c>
      <c r="EG32" s="126">
        <f t="shared" si="97"/>
        <v>1.6782674</v>
      </c>
      <c r="EH32" s="127">
        <f t="shared" si="98"/>
        <v>1</v>
      </c>
      <c r="EI32" s="127">
        <v>1.6587874499999999</v>
      </c>
      <c r="EJ32" s="127">
        <f t="shared" si="99"/>
        <v>1</v>
      </c>
      <c r="EK32" s="127">
        <f t="shared" si="100"/>
        <v>0</v>
      </c>
      <c r="EL32" s="127">
        <f t="shared" si="101"/>
        <v>1.6587874499999999</v>
      </c>
      <c r="EM32" s="123">
        <f t="shared" si="102"/>
        <v>1</v>
      </c>
      <c r="EN32" s="123">
        <v>1.6495770000000001</v>
      </c>
      <c r="EO32" s="123">
        <f t="shared" si="103"/>
        <v>0</v>
      </c>
      <c r="EP32" s="123">
        <f t="shared" si="104"/>
        <v>1</v>
      </c>
      <c r="EQ32" s="123">
        <f t="shared" si="105"/>
        <v>0</v>
      </c>
      <c r="ER32" s="128">
        <f t="shared" si="106"/>
        <v>1</v>
      </c>
      <c r="ES32" s="128">
        <v>1.6583374</v>
      </c>
      <c r="ET32" s="128">
        <f t="shared" si="107"/>
        <v>1</v>
      </c>
      <c r="EU32" s="128">
        <f t="shared" si="108"/>
        <v>0</v>
      </c>
      <c r="EV32" s="128">
        <f t="shared" si="109"/>
        <v>1.6583374</v>
      </c>
      <c r="EW32" s="64">
        <f t="shared" si="110"/>
        <v>4.9953922500000001</v>
      </c>
      <c r="EX32" s="129">
        <f t="shared" si="111"/>
        <v>2</v>
      </c>
      <c r="EY32" s="129">
        <v>1.52482685</v>
      </c>
      <c r="EZ32" s="129">
        <f t="shared" si="112"/>
        <v>1</v>
      </c>
      <c r="FA32" s="129">
        <f t="shared" si="113"/>
        <v>1</v>
      </c>
      <c r="FB32" s="129">
        <f t="shared" si="114"/>
        <v>1.52482685</v>
      </c>
      <c r="FC32" s="128">
        <f t="shared" si="115"/>
        <v>2</v>
      </c>
      <c r="FD32" s="128">
        <v>1.4254114250000001</v>
      </c>
      <c r="FE32" s="128">
        <f t="shared" si="116"/>
        <v>0</v>
      </c>
      <c r="FF32" s="128">
        <f t="shared" si="117"/>
        <v>2</v>
      </c>
      <c r="FG32" s="128">
        <f t="shared" si="118"/>
        <v>0</v>
      </c>
      <c r="FH32" s="123">
        <f t="shared" si="119"/>
        <v>2</v>
      </c>
      <c r="FI32" s="123">
        <v>1.1547487000000001</v>
      </c>
      <c r="FJ32" s="123">
        <f t="shared" si="120"/>
        <v>0</v>
      </c>
      <c r="FK32" s="123">
        <f t="shared" si="121"/>
        <v>2</v>
      </c>
      <c r="FL32" s="123">
        <f t="shared" si="122"/>
        <v>0</v>
      </c>
      <c r="FM32" s="82">
        <f t="shared" si="123"/>
        <v>1.52482685</v>
      </c>
      <c r="FN32" s="128">
        <f t="shared" si="124"/>
        <v>3</v>
      </c>
      <c r="FO32" s="128">
        <v>1.021414</v>
      </c>
      <c r="FP32" s="128">
        <f t="shared" si="125"/>
        <v>0</v>
      </c>
      <c r="FQ32" s="128">
        <f t="shared" si="126"/>
        <v>3</v>
      </c>
      <c r="FR32" s="128">
        <f t="shared" si="127"/>
        <v>0</v>
      </c>
      <c r="FS32" s="127">
        <f t="shared" si="128"/>
        <v>2</v>
      </c>
      <c r="FT32" s="127">
        <v>0.97144799999999998</v>
      </c>
      <c r="FU32" s="127">
        <f t="shared" si="129"/>
        <v>2</v>
      </c>
      <c r="FV32" s="127">
        <f t="shared" si="130"/>
        <v>0</v>
      </c>
      <c r="FW32" s="127">
        <f t="shared" si="131"/>
        <v>1.942896</v>
      </c>
      <c r="FX32" s="129">
        <f t="shared" si="177"/>
        <v>3</v>
      </c>
      <c r="FY32" s="129">
        <v>1.2698590000000001</v>
      </c>
      <c r="FZ32" s="129">
        <f t="shared" si="133"/>
        <v>1</v>
      </c>
      <c r="GA32" s="129">
        <f t="shared" si="134"/>
        <v>2</v>
      </c>
      <c r="GB32" s="129">
        <f t="shared" si="135"/>
        <v>1.2698590000000001</v>
      </c>
      <c r="GC32" s="130">
        <f t="shared" si="136"/>
        <v>2</v>
      </c>
      <c r="GD32" s="130">
        <v>1.2101409999999999</v>
      </c>
      <c r="GE32" s="130">
        <f t="shared" si="137"/>
        <v>0</v>
      </c>
      <c r="GF32" s="130">
        <f t="shared" si="138"/>
        <v>2</v>
      </c>
      <c r="GG32" s="130">
        <f t="shared" si="139"/>
        <v>0</v>
      </c>
      <c r="GH32" s="131">
        <f t="shared" si="140"/>
        <v>1</v>
      </c>
      <c r="GI32" s="131">
        <v>0.80188999999999999</v>
      </c>
      <c r="GJ32" s="131">
        <f t="shared" si="141"/>
        <v>0</v>
      </c>
      <c r="GK32" s="131">
        <f t="shared" si="142"/>
        <v>1</v>
      </c>
      <c r="GL32" s="131">
        <f t="shared" si="143"/>
        <v>0</v>
      </c>
      <c r="GM32" s="129">
        <f t="shared" si="144"/>
        <v>1</v>
      </c>
      <c r="GN32" s="129">
        <v>0.79674</v>
      </c>
      <c r="GO32" s="129">
        <f t="shared" si="145"/>
        <v>1</v>
      </c>
      <c r="GP32" s="129">
        <f t="shared" si="146"/>
        <v>0</v>
      </c>
      <c r="GQ32" s="129">
        <f t="shared" si="147"/>
        <v>0.79674</v>
      </c>
      <c r="GR32" s="108">
        <f t="shared" si="148"/>
        <v>2</v>
      </c>
      <c r="GS32" s="108">
        <v>1.1258699999999999</v>
      </c>
      <c r="GT32" s="108">
        <f t="shared" si="149"/>
        <v>1</v>
      </c>
      <c r="GU32" s="108">
        <f t="shared" si="150"/>
        <v>1</v>
      </c>
      <c r="GV32" s="108">
        <f t="shared" si="151"/>
        <v>1.1258699999999999</v>
      </c>
      <c r="GW32" s="130">
        <f t="shared" si="152"/>
        <v>2</v>
      </c>
      <c r="GX32" s="130">
        <v>1.2413000000000001</v>
      </c>
      <c r="GY32" s="130">
        <f t="shared" si="153"/>
        <v>1</v>
      </c>
      <c r="GZ32" s="130">
        <f t="shared" si="154"/>
        <v>1</v>
      </c>
      <c r="HA32" s="130">
        <f t="shared" si="155"/>
        <v>1.2413000000000001</v>
      </c>
      <c r="HB32" s="82">
        <f t="shared" si="156"/>
        <v>6.376665</v>
      </c>
      <c r="HC32" s="132">
        <f t="shared" si="157"/>
        <v>1</v>
      </c>
      <c r="HD32" s="132">
        <v>1.12415</v>
      </c>
      <c r="HE32" s="132">
        <f t="shared" si="158"/>
        <v>1</v>
      </c>
      <c r="HF32" s="132">
        <f t="shared" si="159"/>
        <v>0</v>
      </c>
      <c r="HG32" s="132">
        <f t="shared" si="160"/>
        <v>1.12415</v>
      </c>
      <c r="HH32" s="126">
        <f t="shared" si="161"/>
        <v>2</v>
      </c>
      <c r="HI32" s="126">
        <v>1.1006800000000001</v>
      </c>
      <c r="HJ32" s="126">
        <f t="shared" si="162"/>
        <v>1</v>
      </c>
      <c r="HK32" s="126">
        <f t="shared" si="163"/>
        <v>1</v>
      </c>
      <c r="HL32" s="126">
        <f t="shared" si="164"/>
        <v>1.1006800000000001</v>
      </c>
      <c r="HM32" s="128">
        <f t="shared" si="165"/>
        <v>2</v>
      </c>
      <c r="HN32" s="128">
        <v>1.1006800000000001</v>
      </c>
      <c r="HO32" s="128">
        <f t="shared" si="166"/>
        <v>1</v>
      </c>
      <c r="HP32" s="128">
        <f t="shared" si="167"/>
        <v>1</v>
      </c>
      <c r="HQ32" s="128">
        <f t="shared" si="168"/>
        <v>1.1006800000000001</v>
      </c>
      <c r="HR32" s="123">
        <f t="shared" si="169"/>
        <v>2</v>
      </c>
      <c r="HS32" s="123">
        <v>1.12415</v>
      </c>
      <c r="HT32" s="123">
        <f t="shared" si="170"/>
        <v>2</v>
      </c>
      <c r="HU32" s="123">
        <f t="shared" si="171"/>
        <v>0</v>
      </c>
      <c r="HV32" s="123">
        <f t="shared" si="172"/>
        <v>2.2483</v>
      </c>
      <c r="HW32" s="82">
        <f t="shared" si="173"/>
        <v>5.5738099999999999</v>
      </c>
      <c r="HX32" s="133">
        <f t="shared" si="174"/>
        <v>18.470694099999999</v>
      </c>
      <c r="IK32" s="46" t="s">
        <v>26</v>
      </c>
      <c r="IL32" s="46" t="s">
        <v>172</v>
      </c>
      <c r="IM32" s="46" t="s">
        <v>337</v>
      </c>
    </row>
    <row r="33" spans="1:247">
      <c r="A33" s="76">
        <v>25</v>
      </c>
      <c r="B33" s="80" t="s">
        <v>173</v>
      </c>
      <c r="C33" s="58" t="s">
        <v>251</v>
      </c>
      <c r="D33" s="78">
        <f>'DATOS -CUARTO'!AK33</f>
        <v>1</v>
      </c>
      <c r="E33" s="78">
        <f>'DATOS -CUARTO'!AL33</f>
        <v>0</v>
      </c>
      <c r="F33" s="78">
        <f>'DATOS -CUARTO'!AM33</f>
        <v>1</v>
      </c>
      <c r="G33" s="78">
        <f>'DATOS -CUARTO'!AN33</f>
        <v>1</v>
      </c>
      <c r="H33" s="78">
        <f>'DATOS -CUARTO'!AO33</f>
        <v>0</v>
      </c>
      <c r="I33" s="78">
        <f>'DATOS -CUARTO'!AP33</f>
        <v>0</v>
      </c>
      <c r="J33" s="78">
        <f>'DATOS -CUARTO'!AQ33</f>
        <v>0</v>
      </c>
      <c r="K33" s="88">
        <f>'DATOS -CUARTO'!AR33</f>
        <v>1</v>
      </c>
      <c r="L33" s="88">
        <f>'DATOS -CUARTO'!AS33</f>
        <v>1</v>
      </c>
      <c r="M33" s="88">
        <f>'DATOS -CUARTO'!AT33</f>
        <v>1</v>
      </c>
      <c r="N33" s="88">
        <f>'DATOS -CUARTO'!AU33</f>
        <v>0</v>
      </c>
      <c r="O33" s="88">
        <f>'DATOS -CUARTO'!AV33</f>
        <v>1</v>
      </c>
      <c r="P33" s="88">
        <f>'DATOS -CUARTO'!AW33</f>
        <v>1</v>
      </c>
      <c r="Q33" s="88">
        <f>'DATOS -CUARTO'!AX33</f>
        <v>0</v>
      </c>
      <c r="R33" s="88">
        <f>'DATOS -CUARTO'!AY33</f>
        <v>0</v>
      </c>
      <c r="S33" s="88">
        <f>'DATOS -CUARTO'!AZ33</f>
        <v>0</v>
      </c>
      <c r="T33" s="91">
        <f>'DATOS -CUARTO'!BA33</f>
        <v>0</v>
      </c>
      <c r="U33" s="91">
        <f>'DATOS -CUARTO'!BB33</f>
        <v>1</v>
      </c>
      <c r="V33" s="91">
        <f>'DATOS -CUARTO'!BC33</f>
        <v>1</v>
      </c>
      <c r="W33" s="91">
        <f>'DATOS -CUARTO'!BD33</f>
        <v>1</v>
      </c>
      <c r="X33" s="91">
        <f>'DATOS -CUARTO'!BE33</f>
        <v>1</v>
      </c>
      <c r="Y33" s="91">
        <f>'DATOS -CUARTO'!BF33</f>
        <v>1</v>
      </c>
      <c r="Z33" s="91">
        <f>'DATOS -CUARTO'!BG33</f>
        <v>0</v>
      </c>
      <c r="AA33" s="94">
        <f>'DATOS -CUARTO'!BH33</f>
        <v>0</v>
      </c>
      <c r="AB33" s="94">
        <f>'DATOS -CUARTO'!BI33</f>
        <v>0</v>
      </c>
      <c r="AC33" s="94">
        <f>'DATOS -CUARTO'!BJ33</f>
        <v>0</v>
      </c>
      <c r="AD33" s="94">
        <f>'DATOS -CUARTO'!BK33</f>
        <v>0</v>
      </c>
      <c r="AE33" s="94">
        <f>'DATOS -CUARTO'!BL33</f>
        <v>0</v>
      </c>
      <c r="AF33" s="94">
        <f>'DATOS -CUARTO'!BM33</f>
        <v>0</v>
      </c>
      <c r="AG33" s="102">
        <f>'DATOS -CUARTO'!BN33</f>
        <v>1</v>
      </c>
      <c r="AH33" s="102">
        <f>'DATOS -CUARTO'!BO33</f>
        <v>1</v>
      </c>
      <c r="AI33" s="102">
        <f>'DATOS -CUARTO'!BP33</f>
        <v>1</v>
      </c>
      <c r="AJ33" s="102">
        <f>'DATOS -CUARTO'!BQ33</f>
        <v>0</v>
      </c>
      <c r="AK33" s="103">
        <f t="shared" si="43"/>
        <v>1</v>
      </c>
      <c r="AL33" s="103">
        <f t="shared" si="44"/>
        <v>1.12415</v>
      </c>
      <c r="AM33" s="103">
        <f t="shared" si="45"/>
        <v>1</v>
      </c>
      <c r="AN33" s="103">
        <f t="shared" si="46"/>
        <v>1.1006800000000001</v>
      </c>
      <c r="AO33" s="103">
        <f t="shared" si="47"/>
        <v>1</v>
      </c>
      <c r="AP33" s="103">
        <f t="shared" si="48"/>
        <v>1.6495770000000001</v>
      </c>
      <c r="AQ33" s="103">
        <f t="shared" si="49"/>
        <v>0</v>
      </c>
      <c r="AR33" s="103">
        <f t="shared" si="50"/>
        <v>0</v>
      </c>
      <c r="AS33" s="103">
        <f t="shared" si="51"/>
        <v>0</v>
      </c>
      <c r="AT33" s="103">
        <f t="shared" si="52"/>
        <v>0</v>
      </c>
      <c r="AU33" s="103">
        <f t="shared" si="53"/>
        <v>0</v>
      </c>
      <c r="AV33" s="103">
        <f t="shared" si="54"/>
        <v>0</v>
      </c>
      <c r="AW33" s="104">
        <f t="shared" si="55"/>
        <v>2</v>
      </c>
      <c r="AX33" s="104">
        <f t="shared" si="56"/>
        <v>2.2483</v>
      </c>
      <c r="AY33" s="104">
        <f t="shared" si="57"/>
        <v>1</v>
      </c>
      <c r="AZ33" s="104">
        <f t="shared" si="58"/>
        <v>1.1006800000000001</v>
      </c>
      <c r="BA33" s="104">
        <f t="shared" si="59"/>
        <v>2</v>
      </c>
      <c r="BB33" s="104">
        <f t="shared" si="60"/>
        <v>1.942896</v>
      </c>
      <c r="BC33" s="104">
        <f t="shared" si="61"/>
        <v>0</v>
      </c>
      <c r="BD33" s="104">
        <f t="shared" si="62"/>
        <v>0</v>
      </c>
      <c r="BE33" s="105">
        <f t="shared" si="63"/>
        <v>2</v>
      </c>
      <c r="BF33" s="105">
        <f t="shared" si="64"/>
        <v>2.5397180000000001</v>
      </c>
      <c r="BG33" s="105">
        <f t="shared" si="65"/>
        <v>2</v>
      </c>
      <c r="BH33" s="105">
        <f t="shared" si="66"/>
        <v>2.4202819999999998</v>
      </c>
      <c r="BI33" s="105">
        <f t="shared" si="67"/>
        <v>1</v>
      </c>
      <c r="BJ33" s="105">
        <f t="shared" si="68"/>
        <v>0.79674</v>
      </c>
      <c r="BK33" s="105">
        <f t="shared" si="69"/>
        <v>0</v>
      </c>
      <c r="BL33" s="105">
        <f t="shared" si="70"/>
        <v>0</v>
      </c>
      <c r="BM33" s="106">
        <f t="shared" si="71"/>
        <v>0</v>
      </c>
      <c r="BN33" s="106">
        <f t="shared" si="72"/>
        <v>0</v>
      </c>
      <c r="BO33" s="106">
        <f t="shared" si="73"/>
        <v>0</v>
      </c>
      <c r="BP33" s="106">
        <f t="shared" si="74"/>
        <v>0</v>
      </c>
      <c r="BQ33" s="106">
        <f t="shared" si="75"/>
        <v>0</v>
      </c>
      <c r="BR33" s="106">
        <f t="shared" si="76"/>
        <v>0</v>
      </c>
      <c r="BS33" s="106">
        <f t="shared" si="77"/>
        <v>2</v>
      </c>
      <c r="BT33" s="106">
        <f t="shared" si="78"/>
        <v>2.2517399999999999</v>
      </c>
      <c r="BU33" s="107">
        <f t="shared" si="79"/>
        <v>1</v>
      </c>
      <c r="BV33" s="107">
        <f t="shared" si="80"/>
        <v>1.2413000000000001</v>
      </c>
      <c r="BW33" s="108">
        <f t="shared" si="15"/>
        <v>1.12415</v>
      </c>
      <c r="BX33" s="109">
        <f t="shared" si="16"/>
        <v>1.1006800000000001</v>
      </c>
      <c r="BY33" s="108">
        <f t="shared" si="17"/>
        <v>1.6495770000000001</v>
      </c>
      <c r="BZ33" s="110">
        <f t="shared" si="18"/>
        <v>0</v>
      </c>
      <c r="CA33" s="109">
        <f t="shared" si="19"/>
        <v>0</v>
      </c>
      <c r="CB33" s="110">
        <f t="shared" si="20"/>
        <v>0</v>
      </c>
      <c r="CC33" s="111">
        <f t="shared" si="21"/>
        <v>2.2483</v>
      </c>
      <c r="CD33" s="112">
        <f t="shared" si="22"/>
        <v>1.1006800000000001</v>
      </c>
      <c r="CE33" s="113">
        <f t="shared" si="23"/>
        <v>1.942896</v>
      </c>
      <c r="CF33" s="114">
        <f t="shared" si="24"/>
        <v>0</v>
      </c>
      <c r="CG33" s="84">
        <f t="shared" si="81"/>
        <v>2.5397180000000001</v>
      </c>
      <c r="CH33" s="113">
        <f t="shared" si="25"/>
        <v>2.4202819999999998</v>
      </c>
      <c r="CI33" s="114">
        <f t="shared" si="26"/>
        <v>0.79674</v>
      </c>
      <c r="CJ33" s="109">
        <f t="shared" si="27"/>
        <v>0</v>
      </c>
      <c r="CK33" s="115">
        <f t="shared" si="28"/>
        <v>0</v>
      </c>
      <c r="CL33" s="116">
        <f t="shared" si="29"/>
        <v>0</v>
      </c>
      <c r="CM33" s="117">
        <f t="shared" si="30"/>
        <v>0</v>
      </c>
      <c r="CN33" s="111">
        <f t="shared" si="31"/>
        <v>2.2517399999999999</v>
      </c>
      <c r="CO33" s="118">
        <f t="shared" si="32"/>
        <v>1.2413000000000001</v>
      </c>
      <c r="CP33" s="119">
        <f t="shared" si="82"/>
        <v>18.416063000000001</v>
      </c>
      <c r="CQ33" s="119">
        <f t="shared" si="83"/>
        <v>29</v>
      </c>
      <c r="CR33" s="118">
        <f t="shared" si="33"/>
        <v>16</v>
      </c>
      <c r="CS33" s="118">
        <f t="shared" si="34"/>
        <v>17</v>
      </c>
      <c r="CT33" s="57" t="s">
        <v>229</v>
      </c>
      <c r="CU33" s="96">
        <f t="shared" si="35"/>
        <v>3.8744070000000002</v>
      </c>
      <c r="CV33" s="96">
        <f t="shared" si="36"/>
        <v>5.2918760000000002</v>
      </c>
      <c r="CW33" s="96">
        <f t="shared" si="37"/>
        <v>5.7567399999999997</v>
      </c>
      <c r="CX33" s="96">
        <f t="shared" si="38"/>
        <v>0</v>
      </c>
      <c r="CY33" s="96">
        <f t="shared" si="39"/>
        <v>3.4930400000000001</v>
      </c>
      <c r="CZ33" s="58" t="s">
        <v>229</v>
      </c>
      <c r="DA33" s="122">
        <f t="shared" ref="DA33:DE33" si="198">CU33/$CP33</f>
        <v>0.21038193668212399</v>
      </c>
      <c r="DB33" s="122">
        <f t="shared" si="198"/>
        <v>0.287351102132959</v>
      </c>
      <c r="DC33" s="122">
        <f t="shared" si="198"/>
        <v>0.31259341369542398</v>
      </c>
      <c r="DD33" s="122">
        <f t="shared" si="198"/>
        <v>0</v>
      </c>
      <c r="DE33" s="122">
        <f t="shared" si="198"/>
        <v>0.189673547489493</v>
      </c>
      <c r="DF33" s="58" t="s">
        <v>229</v>
      </c>
      <c r="DG33" s="122">
        <f t="shared" si="41"/>
        <v>0.48484848484848497</v>
      </c>
      <c r="DH33" s="122">
        <f t="shared" si="42"/>
        <v>0.51515151515151503</v>
      </c>
      <c r="DI33" s="46">
        <f>'RANKING-QUINTOS'!L28</f>
        <v>0</v>
      </c>
      <c r="DJ33" s="46">
        <f t="shared" si="85"/>
        <v>10</v>
      </c>
      <c r="DK33" s="124" t="str">
        <f t="shared" si="86"/>
        <v>VdFern14</v>
      </c>
      <c r="DL33" s="46" t="str">
        <f t="shared" si="87"/>
        <v>CALLENOVA  HUALLPA  VALERIA FERNANDA</v>
      </c>
      <c r="DM33" s="46">
        <v>4</v>
      </c>
      <c r="DN33" s="46" t="s">
        <v>198</v>
      </c>
      <c r="DO33" s="46" t="s">
        <v>248</v>
      </c>
      <c r="DP33" s="46" t="s">
        <v>249</v>
      </c>
      <c r="DQ33" s="46">
        <f t="shared" si="88"/>
        <v>26</v>
      </c>
      <c r="DR33" s="46" t="str">
        <f t="shared" si="89"/>
        <v/>
      </c>
      <c r="DS33" s="46">
        <v>33</v>
      </c>
      <c r="DT33" s="46">
        <f t="shared" si="90"/>
        <v>16</v>
      </c>
      <c r="DU33" s="46">
        <f t="shared" si="91"/>
        <v>17</v>
      </c>
      <c r="DV33" s="46">
        <f>'RESULTADOS CUARTO'!HX33</f>
        <v>20.0943304</v>
      </c>
      <c r="DW33" s="46">
        <f t="shared" si="92"/>
        <v>10</v>
      </c>
      <c r="DX33" s="125">
        <f t="shared" si="93"/>
        <v>0.48484848484848497</v>
      </c>
      <c r="DY33" s="125"/>
      <c r="EC33" s="126">
        <f t="shared" si="94"/>
        <v>1</v>
      </c>
      <c r="ED33" s="126">
        <v>1.6782674</v>
      </c>
      <c r="EE33" s="126">
        <f t="shared" si="95"/>
        <v>1</v>
      </c>
      <c r="EF33" s="126">
        <f t="shared" si="96"/>
        <v>0</v>
      </c>
      <c r="EG33" s="126">
        <f t="shared" si="97"/>
        <v>1.6782674</v>
      </c>
      <c r="EH33" s="127">
        <f t="shared" si="98"/>
        <v>1</v>
      </c>
      <c r="EI33" s="127">
        <v>1.6587874499999999</v>
      </c>
      <c r="EJ33" s="127">
        <f t="shared" si="99"/>
        <v>0</v>
      </c>
      <c r="EK33" s="127">
        <f t="shared" si="100"/>
        <v>1</v>
      </c>
      <c r="EL33" s="127">
        <f t="shared" si="101"/>
        <v>0</v>
      </c>
      <c r="EM33" s="123">
        <f t="shared" si="102"/>
        <v>1</v>
      </c>
      <c r="EN33" s="123">
        <v>1.6495770000000001</v>
      </c>
      <c r="EO33" s="123">
        <f t="shared" si="103"/>
        <v>1</v>
      </c>
      <c r="EP33" s="123">
        <f t="shared" si="104"/>
        <v>0</v>
      </c>
      <c r="EQ33" s="123">
        <f t="shared" si="105"/>
        <v>1.6495770000000001</v>
      </c>
      <c r="ER33" s="128">
        <f t="shared" si="106"/>
        <v>1</v>
      </c>
      <c r="ES33" s="128">
        <v>1.6583374</v>
      </c>
      <c r="ET33" s="128">
        <f t="shared" si="107"/>
        <v>0</v>
      </c>
      <c r="EU33" s="128">
        <f t="shared" si="108"/>
        <v>1</v>
      </c>
      <c r="EV33" s="128">
        <f t="shared" si="109"/>
        <v>0</v>
      </c>
      <c r="EW33" s="64">
        <f t="shared" si="110"/>
        <v>3.3278444</v>
      </c>
      <c r="EX33" s="129">
        <f t="shared" si="111"/>
        <v>2</v>
      </c>
      <c r="EY33" s="129">
        <v>1.52482685</v>
      </c>
      <c r="EZ33" s="129">
        <f t="shared" si="112"/>
        <v>0</v>
      </c>
      <c r="FA33" s="129">
        <f t="shared" si="113"/>
        <v>2</v>
      </c>
      <c r="FB33" s="129">
        <f t="shared" si="114"/>
        <v>0</v>
      </c>
      <c r="FC33" s="128">
        <f t="shared" si="115"/>
        <v>2</v>
      </c>
      <c r="FD33" s="128">
        <v>1.4254114250000001</v>
      </c>
      <c r="FE33" s="128">
        <f t="shared" si="116"/>
        <v>0</v>
      </c>
      <c r="FF33" s="128">
        <f t="shared" si="117"/>
        <v>2</v>
      </c>
      <c r="FG33" s="128">
        <f t="shared" si="118"/>
        <v>0</v>
      </c>
      <c r="FH33" s="123">
        <f t="shared" si="119"/>
        <v>2</v>
      </c>
      <c r="FI33" s="123">
        <v>1.1547487000000001</v>
      </c>
      <c r="FJ33" s="123">
        <f t="shared" si="120"/>
        <v>0</v>
      </c>
      <c r="FK33" s="123">
        <f t="shared" si="121"/>
        <v>2</v>
      </c>
      <c r="FL33" s="123">
        <f t="shared" si="122"/>
        <v>0</v>
      </c>
      <c r="FM33" s="82">
        <f t="shared" si="123"/>
        <v>0</v>
      </c>
      <c r="FN33" s="128">
        <f t="shared" si="124"/>
        <v>3</v>
      </c>
      <c r="FO33" s="128">
        <v>1.021414</v>
      </c>
      <c r="FP33" s="128">
        <f t="shared" si="125"/>
        <v>0</v>
      </c>
      <c r="FQ33" s="128">
        <f t="shared" si="126"/>
        <v>3</v>
      </c>
      <c r="FR33" s="128">
        <f t="shared" si="127"/>
        <v>0</v>
      </c>
      <c r="FS33" s="127">
        <f t="shared" si="128"/>
        <v>2</v>
      </c>
      <c r="FT33" s="127">
        <v>0.97144799999999998</v>
      </c>
      <c r="FU33" s="127">
        <f t="shared" si="129"/>
        <v>2</v>
      </c>
      <c r="FV33" s="127">
        <f t="shared" si="130"/>
        <v>0</v>
      </c>
      <c r="FW33" s="127">
        <f t="shared" si="131"/>
        <v>1.942896</v>
      </c>
      <c r="FX33" s="129">
        <f t="shared" si="177"/>
        <v>3</v>
      </c>
      <c r="FY33" s="129">
        <v>1.2698590000000001</v>
      </c>
      <c r="FZ33" s="129">
        <f t="shared" si="133"/>
        <v>2</v>
      </c>
      <c r="GA33" s="129">
        <f t="shared" si="134"/>
        <v>1</v>
      </c>
      <c r="GB33" s="129">
        <f t="shared" si="135"/>
        <v>2.5397180000000001</v>
      </c>
      <c r="GC33" s="130">
        <f t="shared" si="136"/>
        <v>2</v>
      </c>
      <c r="GD33" s="130">
        <v>1.2101409999999999</v>
      </c>
      <c r="GE33" s="130">
        <f t="shared" si="137"/>
        <v>2</v>
      </c>
      <c r="GF33" s="130">
        <f t="shared" si="138"/>
        <v>0</v>
      </c>
      <c r="GG33" s="130">
        <f t="shared" si="139"/>
        <v>2.4202819999999998</v>
      </c>
      <c r="GH33" s="131">
        <f t="shared" si="140"/>
        <v>1</v>
      </c>
      <c r="GI33" s="131">
        <v>0.80188999999999999</v>
      </c>
      <c r="GJ33" s="131">
        <f t="shared" si="141"/>
        <v>0</v>
      </c>
      <c r="GK33" s="131">
        <f t="shared" si="142"/>
        <v>1</v>
      </c>
      <c r="GL33" s="131">
        <f t="shared" si="143"/>
        <v>0</v>
      </c>
      <c r="GM33" s="129">
        <f t="shared" si="144"/>
        <v>1</v>
      </c>
      <c r="GN33" s="129">
        <v>0.79674</v>
      </c>
      <c r="GO33" s="129">
        <f t="shared" si="145"/>
        <v>1</v>
      </c>
      <c r="GP33" s="129">
        <f t="shared" si="146"/>
        <v>0</v>
      </c>
      <c r="GQ33" s="129">
        <f t="shared" si="147"/>
        <v>0.79674</v>
      </c>
      <c r="GR33" s="108">
        <f t="shared" si="148"/>
        <v>2</v>
      </c>
      <c r="GS33" s="108">
        <v>1.1258699999999999</v>
      </c>
      <c r="GT33" s="108">
        <f t="shared" si="149"/>
        <v>2</v>
      </c>
      <c r="GU33" s="108">
        <f t="shared" si="150"/>
        <v>0</v>
      </c>
      <c r="GV33" s="108">
        <f t="shared" si="151"/>
        <v>2.2517399999999999</v>
      </c>
      <c r="GW33" s="130">
        <f t="shared" si="152"/>
        <v>2</v>
      </c>
      <c r="GX33" s="130">
        <v>1.2413000000000001</v>
      </c>
      <c r="GY33" s="130">
        <f t="shared" si="153"/>
        <v>1</v>
      </c>
      <c r="GZ33" s="130">
        <f t="shared" si="154"/>
        <v>1</v>
      </c>
      <c r="HA33" s="130">
        <f t="shared" si="155"/>
        <v>1.2413000000000001</v>
      </c>
      <c r="HB33" s="82">
        <f t="shared" si="156"/>
        <v>11.192676000000001</v>
      </c>
      <c r="HC33" s="132">
        <f t="shared" si="157"/>
        <v>1</v>
      </c>
      <c r="HD33" s="132">
        <v>1.12415</v>
      </c>
      <c r="HE33" s="132">
        <f t="shared" si="158"/>
        <v>1</v>
      </c>
      <c r="HF33" s="132">
        <f t="shared" si="159"/>
        <v>0</v>
      </c>
      <c r="HG33" s="132">
        <f t="shared" si="160"/>
        <v>1.12415</v>
      </c>
      <c r="HH33" s="126">
        <f t="shared" si="161"/>
        <v>2</v>
      </c>
      <c r="HI33" s="126">
        <v>1.1006800000000001</v>
      </c>
      <c r="HJ33" s="126">
        <f t="shared" si="162"/>
        <v>1</v>
      </c>
      <c r="HK33" s="126">
        <f t="shared" si="163"/>
        <v>1</v>
      </c>
      <c r="HL33" s="126">
        <f t="shared" si="164"/>
        <v>1.1006800000000001</v>
      </c>
      <c r="HM33" s="128">
        <f t="shared" si="165"/>
        <v>2</v>
      </c>
      <c r="HN33" s="128">
        <v>1.1006800000000001</v>
      </c>
      <c r="HO33" s="128">
        <f t="shared" si="166"/>
        <v>1</v>
      </c>
      <c r="HP33" s="128">
        <f t="shared" si="167"/>
        <v>1</v>
      </c>
      <c r="HQ33" s="128">
        <f t="shared" si="168"/>
        <v>1.1006800000000001</v>
      </c>
      <c r="HR33" s="123">
        <f t="shared" si="169"/>
        <v>2</v>
      </c>
      <c r="HS33" s="123">
        <v>1.12415</v>
      </c>
      <c r="HT33" s="123">
        <f t="shared" si="170"/>
        <v>2</v>
      </c>
      <c r="HU33" s="123">
        <f t="shared" si="171"/>
        <v>0</v>
      </c>
      <c r="HV33" s="123">
        <f t="shared" si="172"/>
        <v>2.2483</v>
      </c>
      <c r="HW33" s="82">
        <f t="shared" si="173"/>
        <v>5.5738099999999999</v>
      </c>
      <c r="HX33" s="133">
        <f t="shared" si="174"/>
        <v>20.0943304</v>
      </c>
      <c r="IK33" s="46" t="s">
        <v>26</v>
      </c>
      <c r="IL33" s="46" t="s">
        <v>173</v>
      </c>
      <c r="IM33" s="46" t="s">
        <v>338</v>
      </c>
    </row>
    <row r="34" spans="1:247">
      <c r="A34" s="76">
        <v>26</v>
      </c>
      <c r="B34" s="80" t="s">
        <v>174</v>
      </c>
      <c r="C34" s="58" t="s">
        <v>251</v>
      </c>
      <c r="D34" s="78">
        <f>'DATOS -CUARTO'!AK34</f>
        <v>1</v>
      </c>
      <c r="E34" s="78">
        <f>'DATOS -CUARTO'!AL34</f>
        <v>0</v>
      </c>
      <c r="F34" s="78">
        <f>'DATOS -CUARTO'!AM34</f>
        <v>0</v>
      </c>
      <c r="G34" s="78">
        <f>'DATOS -CUARTO'!AN34</f>
        <v>1</v>
      </c>
      <c r="H34" s="78">
        <f>'DATOS -CUARTO'!AO34</f>
        <v>0</v>
      </c>
      <c r="I34" s="78">
        <f>'DATOS -CUARTO'!AP34</f>
        <v>1</v>
      </c>
      <c r="J34" s="78">
        <f>'DATOS -CUARTO'!AQ34</f>
        <v>0</v>
      </c>
      <c r="K34" s="88">
        <f>'DATOS -CUARTO'!AR34</f>
        <v>0</v>
      </c>
      <c r="L34" s="88">
        <f>'DATOS -CUARTO'!AS34</f>
        <v>1</v>
      </c>
      <c r="M34" s="88">
        <f>'DATOS -CUARTO'!AT34</f>
        <v>1</v>
      </c>
      <c r="N34" s="88">
        <f>'DATOS -CUARTO'!AU34</f>
        <v>0</v>
      </c>
      <c r="O34" s="88">
        <f>'DATOS -CUARTO'!AV34</f>
        <v>1</v>
      </c>
      <c r="P34" s="88">
        <f>'DATOS -CUARTO'!AW34</f>
        <v>1</v>
      </c>
      <c r="Q34" s="88">
        <f>'DATOS -CUARTO'!AX34</f>
        <v>0</v>
      </c>
      <c r="R34" s="88">
        <f>'DATOS -CUARTO'!AY34</f>
        <v>0</v>
      </c>
      <c r="S34" s="88">
        <f>'DATOS -CUARTO'!AZ34</f>
        <v>0</v>
      </c>
      <c r="T34" s="91">
        <f>'DATOS -CUARTO'!BA34</f>
        <v>1</v>
      </c>
      <c r="U34" s="91">
        <f>'DATOS -CUARTO'!BB34</f>
        <v>0</v>
      </c>
      <c r="V34" s="91">
        <f>'DATOS -CUARTO'!BC34</f>
        <v>1</v>
      </c>
      <c r="W34" s="91">
        <f>'DATOS -CUARTO'!BD34</f>
        <v>0</v>
      </c>
      <c r="X34" s="91">
        <f>'DATOS -CUARTO'!BE34</f>
        <v>0</v>
      </c>
      <c r="Y34" s="91">
        <f>'DATOS -CUARTO'!BF34</f>
        <v>1</v>
      </c>
      <c r="Z34" s="91">
        <f>'DATOS -CUARTO'!BG34</f>
        <v>0</v>
      </c>
      <c r="AA34" s="94">
        <f>'DATOS -CUARTO'!BH34</f>
        <v>0</v>
      </c>
      <c r="AB34" s="94">
        <f>'DATOS -CUARTO'!BI34</f>
        <v>1</v>
      </c>
      <c r="AC34" s="94">
        <f>'DATOS -CUARTO'!BJ34</f>
        <v>0</v>
      </c>
      <c r="AD34" s="94">
        <f>'DATOS -CUARTO'!BK34</f>
        <v>1</v>
      </c>
      <c r="AE34" s="94">
        <f>'DATOS -CUARTO'!BL34</f>
        <v>1</v>
      </c>
      <c r="AF34" s="94">
        <f>'DATOS -CUARTO'!BM34</f>
        <v>0</v>
      </c>
      <c r="AG34" s="102">
        <f>'DATOS -CUARTO'!BN34</f>
        <v>0</v>
      </c>
      <c r="AH34" s="102">
        <f>'DATOS -CUARTO'!BO34</f>
        <v>1</v>
      </c>
      <c r="AI34" s="102">
        <f>'DATOS -CUARTO'!BP34</f>
        <v>0</v>
      </c>
      <c r="AJ34" s="102">
        <f>'DATOS -CUARTO'!BQ34</f>
        <v>0</v>
      </c>
      <c r="AK34" s="103">
        <f t="shared" si="43"/>
        <v>1</v>
      </c>
      <c r="AL34" s="103">
        <f t="shared" si="44"/>
        <v>1.12415</v>
      </c>
      <c r="AM34" s="103">
        <f t="shared" si="45"/>
        <v>0</v>
      </c>
      <c r="AN34" s="103">
        <f t="shared" si="46"/>
        <v>0</v>
      </c>
      <c r="AO34" s="103">
        <f t="shared" si="47"/>
        <v>1</v>
      </c>
      <c r="AP34" s="103">
        <f t="shared" si="48"/>
        <v>1.6495770000000001</v>
      </c>
      <c r="AQ34" s="103">
        <f t="shared" si="49"/>
        <v>0</v>
      </c>
      <c r="AR34" s="103">
        <f t="shared" si="50"/>
        <v>0</v>
      </c>
      <c r="AS34" s="103">
        <f t="shared" si="51"/>
        <v>1</v>
      </c>
      <c r="AT34" s="103">
        <f t="shared" si="52"/>
        <v>1.6587874499999999</v>
      </c>
      <c r="AU34" s="103">
        <f t="shared" si="53"/>
        <v>0</v>
      </c>
      <c r="AV34" s="103">
        <f t="shared" si="54"/>
        <v>0</v>
      </c>
      <c r="AW34" s="104">
        <f t="shared" si="55"/>
        <v>1</v>
      </c>
      <c r="AX34" s="104">
        <f t="shared" si="56"/>
        <v>1.12415</v>
      </c>
      <c r="AY34" s="104">
        <f t="shared" si="57"/>
        <v>1</v>
      </c>
      <c r="AZ34" s="104">
        <f t="shared" si="58"/>
        <v>1.1006800000000001</v>
      </c>
      <c r="BA34" s="104">
        <f t="shared" si="59"/>
        <v>2</v>
      </c>
      <c r="BB34" s="104">
        <f t="shared" si="60"/>
        <v>1.942896</v>
      </c>
      <c r="BC34" s="104">
        <f t="shared" si="61"/>
        <v>0</v>
      </c>
      <c r="BD34" s="104">
        <f t="shared" si="62"/>
        <v>0</v>
      </c>
      <c r="BE34" s="105">
        <f t="shared" si="63"/>
        <v>2</v>
      </c>
      <c r="BF34" s="105">
        <f t="shared" si="64"/>
        <v>2.5397180000000001</v>
      </c>
      <c r="BG34" s="105">
        <f t="shared" si="65"/>
        <v>0</v>
      </c>
      <c r="BH34" s="105">
        <f t="shared" si="66"/>
        <v>0</v>
      </c>
      <c r="BI34" s="105">
        <f t="shared" si="67"/>
        <v>1</v>
      </c>
      <c r="BJ34" s="105">
        <f t="shared" si="68"/>
        <v>0.79674</v>
      </c>
      <c r="BK34" s="105">
        <f t="shared" si="69"/>
        <v>0</v>
      </c>
      <c r="BL34" s="105">
        <f t="shared" si="70"/>
        <v>0</v>
      </c>
      <c r="BM34" s="106">
        <f t="shared" si="71"/>
        <v>1</v>
      </c>
      <c r="BN34" s="106">
        <f t="shared" si="72"/>
        <v>1.52482685</v>
      </c>
      <c r="BO34" s="106">
        <f t="shared" si="73"/>
        <v>1</v>
      </c>
      <c r="BP34" s="106">
        <f t="shared" si="74"/>
        <v>1.4254114250000001</v>
      </c>
      <c r="BQ34" s="106">
        <f t="shared" si="75"/>
        <v>1</v>
      </c>
      <c r="BR34" s="106">
        <f t="shared" si="76"/>
        <v>1.1547487000000001</v>
      </c>
      <c r="BS34" s="106">
        <f t="shared" si="77"/>
        <v>1</v>
      </c>
      <c r="BT34" s="106">
        <f t="shared" si="78"/>
        <v>1.1258699999999999</v>
      </c>
      <c r="BU34" s="107">
        <f t="shared" si="79"/>
        <v>0</v>
      </c>
      <c r="BV34" s="107">
        <f t="shared" si="80"/>
        <v>0</v>
      </c>
      <c r="BW34" s="108">
        <f t="shared" si="15"/>
        <v>1.12415</v>
      </c>
      <c r="BX34" s="109">
        <f t="shared" si="16"/>
        <v>0</v>
      </c>
      <c r="BY34" s="108">
        <f t="shared" si="17"/>
        <v>1.6495770000000001</v>
      </c>
      <c r="BZ34" s="110">
        <f t="shared" si="18"/>
        <v>0</v>
      </c>
      <c r="CA34" s="109">
        <f t="shared" si="19"/>
        <v>1.6587874499999999</v>
      </c>
      <c r="CB34" s="110">
        <f t="shared" si="20"/>
        <v>0</v>
      </c>
      <c r="CC34" s="111">
        <f t="shared" si="21"/>
        <v>1.12415</v>
      </c>
      <c r="CD34" s="112">
        <f t="shared" si="22"/>
        <v>1.1006800000000001</v>
      </c>
      <c r="CE34" s="113">
        <f t="shared" si="23"/>
        <v>1.942896</v>
      </c>
      <c r="CF34" s="114">
        <f t="shared" si="24"/>
        <v>0</v>
      </c>
      <c r="CG34" s="84">
        <f t="shared" si="81"/>
        <v>2.5397180000000001</v>
      </c>
      <c r="CH34" s="113">
        <f t="shared" si="25"/>
        <v>0</v>
      </c>
      <c r="CI34" s="114">
        <f t="shared" si="26"/>
        <v>0.79674</v>
      </c>
      <c r="CJ34" s="109">
        <f t="shared" si="27"/>
        <v>0</v>
      </c>
      <c r="CK34" s="115">
        <f t="shared" si="28"/>
        <v>1.52482685</v>
      </c>
      <c r="CL34" s="116">
        <f t="shared" si="29"/>
        <v>1.4254114250000001</v>
      </c>
      <c r="CM34" s="117">
        <f t="shared" si="30"/>
        <v>1.1547487000000001</v>
      </c>
      <c r="CN34" s="111">
        <f t="shared" si="31"/>
        <v>1.1258699999999999</v>
      </c>
      <c r="CO34" s="118">
        <f t="shared" si="32"/>
        <v>0</v>
      </c>
      <c r="CP34" s="119">
        <f t="shared" si="82"/>
        <v>17.167555425</v>
      </c>
      <c r="CQ34" s="119">
        <f t="shared" si="83"/>
        <v>33</v>
      </c>
      <c r="CR34" s="118">
        <f t="shared" si="33"/>
        <v>14</v>
      </c>
      <c r="CS34" s="118">
        <f t="shared" si="34"/>
        <v>19</v>
      </c>
      <c r="CT34" s="57" t="s">
        <v>230</v>
      </c>
      <c r="CU34" s="96">
        <f t="shared" si="35"/>
        <v>4.4325144500000002</v>
      </c>
      <c r="CV34" s="96">
        <f t="shared" si="36"/>
        <v>4.167726</v>
      </c>
      <c r="CW34" s="96">
        <f t="shared" si="37"/>
        <v>3.3364579999999999</v>
      </c>
      <c r="CX34" s="96">
        <f t="shared" si="38"/>
        <v>4.1049869750000001</v>
      </c>
      <c r="CY34" s="96">
        <f t="shared" si="39"/>
        <v>1.1258699999999999</v>
      </c>
      <c r="CZ34" s="58" t="s">
        <v>230</v>
      </c>
      <c r="DA34" s="122">
        <f t="shared" ref="DA34:DE34" si="199">CU34/$CP34</f>
        <v>0.2581913580745</v>
      </c>
      <c r="DB34" s="122">
        <f t="shared" si="199"/>
        <v>0.24276758669617099</v>
      </c>
      <c r="DC34" s="122">
        <f t="shared" si="199"/>
        <v>0.19434671491675101</v>
      </c>
      <c r="DD34" s="122">
        <f t="shared" si="199"/>
        <v>0.23911307541329799</v>
      </c>
      <c r="DE34" s="122">
        <f t="shared" si="199"/>
        <v>6.5581264899280206E-2</v>
      </c>
      <c r="DF34" s="58" t="s">
        <v>230</v>
      </c>
      <c r="DG34" s="122">
        <f t="shared" si="41"/>
        <v>0.42424242424242398</v>
      </c>
      <c r="DH34" s="122">
        <f t="shared" si="42"/>
        <v>0.57575757575757602</v>
      </c>
      <c r="DI34" s="46">
        <f>'RANKING-QUINTOS'!L29</f>
        <v>0</v>
      </c>
      <c r="DJ34" s="46">
        <f t="shared" si="85"/>
        <v>9</v>
      </c>
      <c r="DK34" s="124" t="str">
        <f t="shared" si="86"/>
        <v>Luci1209</v>
      </c>
      <c r="DL34" s="46" t="str">
        <f t="shared" si="87"/>
        <v>CARRASCO  GILES  BELEN LUCIANA</v>
      </c>
      <c r="DM34" s="46">
        <v>4</v>
      </c>
      <c r="DN34" s="46" t="s">
        <v>198</v>
      </c>
      <c r="DO34" s="46" t="s">
        <v>248</v>
      </c>
      <c r="DP34" s="46" t="s">
        <v>249</v>
      </c>
      <c r="DQ34" s="46">
        <f t="shared" si="88"/>
        <v>31</v>
      </c>
      <c r="DR34" s="46" t="str">
        <f t="shared" si="89"/>
        <v/>
      </c>
      <c r="DS34" s="46">
        <v>33</v>
      </c>
      <c r="DT34" s="46">
        <f t="shared" si="90"/>
        <v>14</v>
      </c>
      <c r="DU34" s="46">
        <f t="shared" si="91"/>
        <v>19</v>
      </c>
      <c r="DV34" s="46">
        <f>'RESULTADOS CUARTO'!HX34</f>
        <v>18.845822824999999</v>
      </c>
      <c r="DW34" s="46">
        <f t="shared" si="92"/>
        <v>9</v>
      </c>
      <c r="DX34" s="125">
        <f t="shared" si="93"/>
        <v>0.42424242424242398</v>
      </c>
      <c r="DY34" s="125"/>
      <c r="EC34" s="126">
        <f t="shared" si="94"/>
        <v>1</v>
      </c>
      <c r="ED34" s="126">
        <v>1.6782674</v>
      </c>
      <c r="EE34" s="126">
        <f t="shared" si="95"/>
        <v>1</v>
      </c>
      <c r="EF34" s="126">
        <f t="shared" si="96"/>
        <v>0</v>
      </c>
      <c r="EG34" s="126">
        <f t="shared" si="97"/>
        <v>1.6782674</v>
      </c>
      <c r="EH34" s="127">
        <f t="shared" si="98"/>
        <v>1</v>
      </c>
      <c r="EI34" s="127">
        <v>1.6587874499999999</v>
      </c>
      <c r="EJ34" s="127">
        <f t="shared" si="99"/>
        <v>1</v>
      </c>
      <c r="EK34" s="127">
        <f t="shared" si="100"/>
        <v>0</v>
      </c>
      <c r="EL34" s="127">
        <f t="shared" si="101"/>
        <v>1.6587874499999999</v>
      </c>
      <c r="EM34" s="123">
        <f t="shared" si="102"/>
        <v>1</v>
      </c>
      <c r="EN34" s="123">
        <v>1.6495770000000001</v>
      </c>
      <c r="EO34" s="123">
        <f t="shared" si="103"/>
        <v>1</v>
      </c>
      <c r="EP34" s="123">
        <f t="shared" si="104"/>
        <v>0</v>
      </c>
      <c r="EQ34" s="123">
        <f t="shared" si="105"/>
        <v>1.6495770000000001</v>
      </c>
      <c r="ER34" s="128">
        <f t="shared" si="106"/>
        <v>1</v>
      </c>
      <c r="ES34" s="128">
        <v>1.6583374</v>
      </c>
      <c r="ET34" s="128">
        <f t="shared" si="107"/>
        <v>0</v>
      </c>
      <c r="EU34" s="128">
        <f t="shared" si="108"/>
        <v>1</v>
      </c>
      <c r="EV34" s="128">
        <f t="shared" si="109"/>
        <v>0</v>
      </c>
      <c r="EW34" s="64">
        <f t="shared" si="110"/>
        <v>4.9866318500000002</v>
      </c>
      <c r="EX34" s="129">
        <f t="shared" si="111"/>
        <v>2</v>
      </c>
      <c r="EY34" s="129">
        <v>1.52482685</v>
      </c>
      <c r="EZ34" s="129">
        <f t="shared" si="112"/>
        <v>1</v>
      </c>
      <c r="FA34" s="129">
        <f t="shared" si="113"/>
        <v>1</v>
      </c>
      <c r="FB34" s="129">
        <f t="shared" si="114"/>
        <v>1.52482685</v>
      </c>
      <c r="FC34" s="128">
        <f t="shared" si="115"/>
        <v>2</v>
      </c>
      <c r="FD34" s="128">
        <v>1.4254114250000001</v>
      </c>
      <c r="FE34" s="128">
        <f t="shared" si="116"/>
        <v>1</v>
      </c>
      <c r="FF34" s="128">
        <f t="shared" si="117"/>
        <v>1</v>
      </c>
      <c r="FG34" s="128">
        <f t="shared" si="118"/>
        <v>1.4254114250000001</v>
      </c>
      <c r="FH34" s="123">
        <f t="shared" si="119"/>
        <v>2</v>
      </c>
      <c r="FI34" s="123">
        <v>1.1547487000000001</v>
      </c>
      <c r="FJ34" s="123">
        <f t="shared" si="120"/>
        <v>1</v>
      </c>
      <c r="FK34" s="123">
        <f t="shared" si="121"/>
        <v>1</v>
      </c>
      <c r="FL34" s="123">
        <f t="shared" si="122"/>
        <v>1.1547487000000001</v>
      </c>
      <c r="FM34" s="82">
        <f t="shared" si="123"/>
        <v>4.1049869750000001</v>
      </c>
      <c r="FN34" s="128">
        <f t="shared" si="124"/>
        <v>3</v>
      </c>
      <c r="FO34" s="128">
        <v>1.021414</v>
      </c>
      <c r="FP34" s="128">
        <f t="shared" si="125"/>
        <v>0</v>
      </c>
      <c r="FQ34" s="128">
        <f t="shared" si="126"/>
        <v>3</v>
      </c>
      <c r="FR34" s="128">
        <f t="shared" si="127"/>
        <v>0</v>
      </c>
      <c r="FS34" s="127">
        <f t="shared" si="128"/>
        <v>2</v>
      </c>
      <c r="FT34" s="127">
        <v>0.97144799999999998</v>
      </c>
      <c r="FU34" s="127">
        <f t="shared" si="129"/>
        <v>2</v>
      </c>
      <c r="FV34" s="127">
        <f t="shared" si="130"/>
        <v>0</v>
      </c>
      <c r="FW34" s="127">
        <f t="shared" si="131"/>
        <v>1.942896</v>
      </c>
      <c r="FX34" s="129">
        <f t="shared" si="177"/>
        <v>3</v>
      </c>
      <c r="FY34" s="129">
        <v>1.2698590000000001</v>
      </c>
      <c r="FZ34" s="129">
        <f t="shared" si="133"/>
        <v>2</v>
      </c>
      <c r="GA34" s="129">
        <f t="shared" si="134"/>
        <v>1</v>
      </c>
      <c r="GB34" s="129">
        <f t="shared" si="135"/>
        <v>2.5397180000000001</v>
      </c>
      <c r="GC34" s="130">
        <f t="shared" si="136"/>
        <v>2</v>
      </c>
      <c r="GD34" s="130">
        <v>1.2101409999999999</v>
      </c>
      <c r="GE34" s="130">
        <f t="shared" si="137"/>
        <v>0</v>
      </c>
      <c r="GF34" s="130">
        <f t="shared" si="138"/>
        <v>2</v>
      </c>
      <c r="GG34" s="130">
        <f t="shared" si="139"/>
        <v>0</v>
      </c>
      <c r="GH34" s="131">
        <f t="shared" si="140"/>
        <v>1</v>
      </c>
      <c r="GI34" s="131">
        <v>0.80188999999999999</v>
      </c>
      <c r="GJ34" s="131">
        <f t="shared" si="141"/>
        <v>0</v>
      </c>
      <c r="GK34" s="131">
        <f t="shared" si="142"/>
        <v>1</v>
      </c>
      <c r="GL34" s="131">
        <f t="shared" si="143"/>
        <v>0</v>
      </c>
      <c r="GM34" s="129">
        <f t="shared" si="144"/>
        <v>1</v>
      </c>
      <c r="GN34" s="129">
        <v>0.79674</v>
      </c>
      <c r="GO34" s="129">
        <f t="shared" si="145"/>
        <v>1</v>
      </c>
      <c r="GP34" s="129">
        <f t="shared" si="146"/>
        <v>0</v>
      </c>
      <c r="GQ34" s="129">
        <f t="shared" si="147"/>
        <v>0.79674</v>
      </c>
      <c r="GR34" s="108">
        <f t="shared" si="148"/>
        <v>2</v>
      </c>
      <c r="GS34" s="108">
        <v>1.1258699999999999</v>
      </c>
      <c r="GT34" s="108">
        <f t="shared" si="149"/>
        <v>1</v>
      </c>
      <c r="GU34" s="108">
        <f t="shared" si="150"/>
        <v>1</v>
      </c>
      <c r="GV34" s="108">
        <f t="shared" si="151"/>
        <v>1.1258699999999999</v>
      </c>
      <c r="GW34" s="130">
        <f t="shared" si="152"/>
        <v>2</v>
      </c>
      <c r="GX34" s="130">
        <v>1.2413000000000001</v>
      </c>
      <c r="GY34" s="130">
        <f t="shared" si="153"/>
        <v>0</v>
      </c>
      <c r="GZ34" s="130">
        <f t="shared" si="154"/>
        <v>2</v>
      </c>
      <c r="HA34" s="130">
        <f t="shared" si="155"/>
        <v>0</v>
      </c>
      <c r="HB34" s="82">
        <f t="shared" si="156"/>
        <v>6.4052239999999996</v>
      </c>
      <c r="HC34" s="132">
        <f t="shared" si="157"/>
        <v>1</v>
      </c>
      <c r="HD34" s="132">
        <v>1.12415</v>
      </c>
      <c r="HE34" s="132">
        <f t="shared" si="158"/>
        <v>1</v>
      </c>
      <c r="HF34" s="132">
        <f t="shared" si="159"/>
        <v>0</v>
      </c>
      <c r="HG34" s="132">
        <f t="shared" si="160"/>
        <v>1.12415</v>
      </c>
      <c r="HH34" s="126">
        <f t="shared" si="161"/>
        <v>2</v>
      </c>
      <c r="HI34" s="126">
        <v>1.1006800000000001</v>
      </c>
      <c r="HJ34" s="126">
        <f t="shared" si="162"/>
        <v>0</v>
      </c>
      <c r="HK34" s="126">
        <f t="shared" si="163"/>
        <v>2</v>
      </c>
      <c r="HL34" s="126">
        <f t="shared" si="164"/>
        <v>0</v>
      </c>
      <c r="HM34" s="128">
        <f t="shared" si="165"/>
        <v>2</v>
      </c>
      <c r="HN34" s="128">
        <v>1.1006800000000001</v>
      </c>
      <c r="HO34" s="128">
        <f t="shared" si="166"/>
        <v>1</v>
      </c>
      <c r="HP34" s="128">
        <f t="shared" si="167"/>
        <v>1</v>
      </c>
      <c r="HQ34" s="128">
        <f t="shared" si="168"/>
        <v>1.1006800000000001</v>
      </c>
      <c r="HR34" s="123">
        <f t="shared" si="169"/>
        <v>2</v>
      </c>
      <c r="HS34" s="123">
        <v>1.12415</v>
      </c>
      <c r="HT34" s="123">
        <f t="shared" si="170"/>
        <v>1</v>
      </c>
      <c r="HU34" s="123">
        <f t="shared" si="171"/>
        <v>1</v>
      </c>
      <c r="HV34" s="123">
        <f t="shared" si="172"/>
        <v>1.12415</v>
      </c>
      <c r="HW34" s="82">
        <f t="shared" si="173"/>
        <v>3.3489800000000001</v>
      </c>
      <c r="HX34" s="133">
        <f t="shared" si="174"/>
        <v>18.845822824999999</v>
      </c>
      <c r="IK34" s="46" t="s">
        <v>26</v>
      </c>
      <c r="IL34" s="46" t="s">
        <v>174</v>
      </c>
      <c r="IM34" s="46" t="s">
        <v>339</v>
      </c>
    </row>
    <row r="35" spans="1:247">
      <c r="A35" s="76">
        <v>27</v>
      </c>
      <c r="B35" s="80" t="s">
        <v>175</v>
      </c>
      <c r="C35" s="58" t="s">
        <v>251</v>
      </c>
      <c r="D35" s="78">
        <f>'DATOS -CUARTO'!AK35</f>
        <v>1</v>
      </c>
      <c r="E35" s="78">
        <f>'DATOS -CUARTO'!AL35</f>
        <v>0</v>
      </c>
      <c r="F35" s="78">
        <f>'DATOS -CUARTO'!AM35</f>
        <v>0</v>
      </c>
      <c r="G35" s="78">
        <f>'DATOS -CUARTO'!AN35</f>
        <v>0</v>
      </c>
      <c r="H35" s="78">
        <f>'DATOS -CUARTO'!AO35</f>
        <v>0</v>
      </c>
      <c r="I35" s="78">
        <f>'DATOS -CUARTO'!AP35</f>
        <v>0</v>
      </c>
      <c r="J35" s="78">
        <f>'DATOS -CUARTO'!AQ35</f>
        <v>0</v>
      </c>
      <c r="K35" s="88">
        <f>'DATOS -CUARTO'!AR35</f>
        <v>0</v>
      </c>
      <c r="L35" s="88">
        <f>'DATOS -CUARTO'!AS35</f>
        <v>0</v>
      </c>
      <c r="M35" s="88">
        <f>'DATOS -CUARTO'!AT35</f>
        <v>0</v>
      </c>
      <c r="N35" s="88">
        <f>'DATOS -CUARTO'!AU35</f>
        <v>0</v>
      </c>
      <c r="O35" s="88">
        <f>'DATOS -CUARTO'!AV35</f>
        <v>1</v>
      </c>
      <c r="P35" s="88">
        <f>'DATOS -CUARTO'!AW35</f>
        <v>1</v>
      </c>
      <c r="Q35" s="88">
        <f>'DATOS -CUARTO'!AX35</f>
        <v>0</v>
      </c>
      <c r="R35" s="88">
        <f>'DATOS -CUARTO'!AY35</f>
        <v>1</v>
      </c>
      <c r="S35" s="88">
        <f>'DATOS -CUARTO'!AZ35</f>
        <v>0</v>
      </c>
      <c r="T35" s="91">
        <f>'DATOS -CUARTO'!BA35</f>
        <v>1</v>
      </c>
      <c r="U35" s="91">
        <f>'DATOS -CUARTO'!BB35</f>
        <v>0</v>
      </c>
      <c r="V35" s="91">
        <f>'DATOS -CUARTO'!BC35</f>
        <v>0</v>
      </c>
      <c r="W35" s="91">
        <f>'DATOS -CUARTO'!BD35</f>
        <v>1</v>
      </c>
      <c r="X35" s="91">
        <f>'DATOS -CUARTO'!BE35</f>
        <v>1</v>
      </c>
      <c r="Y35" s="91">
        <f>'DATOS -CUARTO'!BF35</f>
        <v>1</v>
      </c>
      <c r="Z35" s="91">
        <f>'DATOS -CUARTO'!BG35</f>
        <v>1</v>
      </c>
      <c r="AA35" s="94">
        <f>'DATOS -CUARTO'!BH35</f>
        <v>0</v>
      </c>
      <c r="AB35" s="94">
        <f>'DATOS -CUARTO'!BI35</f>
        <v>1</v>
      </c>
      <c r="AC35" s="94">
        <f>'DATOS -CUARTO'!BJ35</f>
        <v>1</v>
      </c>
      <c r="AD35" s="94">
        <f>'DATOS -CUARTO'!BK35</f>
        <v>0</v>
      </c>
      <c r="AE35" s="94">
        <f>'DATOS -CUARTO'!BL35</f>
        <v>1</v>
      </c>
      <c r="AF35" s="94">
        <f>'DATOS -CUARTO'!BM35</f>
        <v>1</v>
      </c>
      <c r="AG35" s="102">
        <f>'DATOS -CUARTO'!BN35</f>
        <v>1</v>
      </c>
      <c r="AH35" s="102">
        <f>'DATOS -CUARTO'!BO35</f>
        <v>1</v>
      </c>
      <c r="AI35" s="102">
        <f>'DATOS -CUARTO'!BP35</f>
        <v>0</v>
      </c>
      <c r="AJ35" s="102">
        <f>'DATOS -CUARTO'!BQ35</f>
        <v>0</v>
      </c>
      <c r="AK35" s="103">
        <f t="shared" si="43"/>
        <v>1</v>
      </c>
      <c r="AL35" s="103">
        <f t="shared" si="44"/>
        <v>1.12415</v>
      </c>
      <c r="AM35" s="103">
        <f t="shared" si="45"/>
        <v>0</v>
      </c>
      <c r="AN35" s="103">
        <f t="shared" si="46"/>
        <v>0</v>
      </c>
      <c r="AO35" s="103">
        <f t="shared" si="47"/>
        <v>0</v>
      </c>
      <c r="AP35" s="103">
        <f t="shared" si="48"/>
        <v>0</v>
      </c>
      <c r="AQ35" s="103">
        <f t="shared" si="49"/>
        <v>0</v>
      </c>
      <c r="AR35" s="103">
        <f t="shared" si="50"/>
        <v>0</v>
      </c>
      <c r="AS35" s="103">
        <f t="shared" si="51"/>
        <v>0</v>
      </c>
      <c r="AT35" s="103">
        <f t="shared" si="52"/>
        <v>0</v>
      </c>
      <c r="AU35" s="103">
        <f t="shared" si="53"/>
        <v>0</v>
      </c>
      <c r="AV35" s="103">
        <f t="shared" si="54"/>
        <v>0</v>
      </c>
      <c r="AW35" s="104">
        <f t="shared" si="55"/>
        <v>0</v>
      </c>
      <c r="AX35" s="104">
        <f t="shared" si="56"/>
        <v>0</v>
      </c>
      <c r="AY35" s="104">
        <f t="shared" si="57"/>
        <v>0</v>
      </c>
      <c r="AZ35" s="104">
        <f t="shared" si="58"/>
        <v>0</v>
      </c>
      <c r="BA35" s="104">
        <f t="shared" si="59"/>
        <v>2</v>
      </c>
      <c r="BB35" s="104">
        <f t="shared" si="60"/>
        <v>1.942896</v>
      </c>
      <c r="BC35" s="104">
        <f t="shared" si="61"/>
        <v>1</v>
      </c>
      <c r="BD35" s="104">
        <f t="shared" si="62"/>
        <v>1.021414</v>
      </c>
      <c r="BE35" s="105">
        <f t="shared" si="63"/>
        <v>1</v>
      </c>
      <c r="BF35" s="105">
        <f t="shared" si="64"/>
        <v>1.2698590000000001</v>
      </c>
      <c r="BG35" s="105">
        <f t="shared" si="65"/>
        <v>2</v>
      </c>
      <c r="BH35" s="105">
        <f t="shared" si="66"/>
        <v>2.4202819999999998</v>
      </c>
      <c r="BI35" s="105">
        <f t="shared" si="67"/>
        <v>1</v>
      </c>
      <c r="BJ35" s="105">
        <f t="shared" si="68"/>
        <v>0.79674</v>
      </c>
      <c r="BK35" s="105">
        <f t="shared" si="69"/>
        <v>1</v>
      </c>
      <c r="BL35" s="105">
        <f t="shared" si="70"/>
        <v>0.80188999999999999</v>
      </c>
      <c r="BM35" s="106">
        <f t="shared" si="71"/>
        <v>1</v>
      </c>
      <c r="BN35" s="106">
        <f t="shared" si="72"/>
        <v>1.52482685</v>
      </c>
      <c r="BO35" s="106">
        <f t="shared" si="73"/>
        <v>1</v>
      </c>
      <c r="BP35" s="106">
        <f t="shared" si="74"/>
        <v>1.4254114250000001</v>
      </c>
      <c r="BQ35" s="106">
        <f t="shared" si="75"/>
        <v>2</v>
      </c>
      <c r="BR35" s="106">
        <f t="shared" si="76"/>
        <v>2.3094974000000001</v>
      </c>
      <c r="BS35" s="106">
        <f t="shared" si="77"/>
        <v>2</v>
      </c>
      <c r="BT35" s="106">
        <f t="shared" si="78"/>
        <v>2.2517399999999999</v>
      </c>
      <c r="BU35" s="107">
        <f t="shared" si="79"/>
        <v>0</v>
      </c>
      <c r="BV35" s="107">
        <f t="shared" si="80"/>
        <v>0</v>
      </c>
      <c r="BW35" s="108">
        <f t="shared" si="15"/>
        <v>1.12415</v>
      </c>
      <c r="BX35" s="109">
        <f t="shared" si="16"/>
        <v>0</v>
      </c>
      <c r="BY35" s="108">
        <f t="shared" si="17"/>
        <v>0</v>
      </c>
      <c r="BZ35" s="110">
        <f t="shared" si="18"/>
        <v>0</v>
      </c>
      <c r="CA35" s="109">
        <f t="shared" si="19"/>
        <v>0</v>
      </c>
      <c r="CB35" s="110">
        <f t="shared" si="20"/>
        <v>0</v>
      </c>
      <c r="CC35" s="111">
        <f t="shared" si="21"/>
        <v>0</v>
      </c>
      <c r="CD35" s="112">
        <f t="shared" si="22"/>
        <v>0</v>
      </c>
      <c r="CE35" s="113">
        <f t="shared" si="23"/>
        <v>1.942896</v>
      </c>
      <c r="CF35" s="114">
        <f t="shared" si="24"/>
        <v>1.021414</v>
      </c>
      <c r="CG35" s="84">
        <f t="shared" si="81"/>
        <v>1.2698590000000001</v>
      </c>
      <c r="CH35" s="113">
        <f t="shared" si="25"/>
        <v>2.4202819999999998</v>
      </c>
      <c r="CI35" s="114">
        <f t="shared" si="26"/>
        <v>0.79674</v>
      </c>
      <c r="CJ35" s="109">
        <f t="shared" si="27"/>
        <v>0.80188999999999999</v>
      </c>
      <c r="CK35" s="115">
        <f t="shared" si="28"/>
        <v>1.52482685</v>
      </c>
      <c r="CL35" s="116">
        <f t="shared" si="29"/>
        <v>1.4254114250000001</v>
      </c>
      <c r="CM35" s="117">
        <f t="shared" si="30"/>
        <v>2.3094974000000001</v>
      </c>
      <c r="CN35" s="111">
        <f t="shared" si="31"/>
        <v>2.2517399999999999</v>
      </c>
      <c r="CO35" s="118">
        <f t="shared" si="32"/>
        <v>0</v>
      </c>
      <c r="CP35" s="119">
        <f t="shared" si="82"/>
        <v>16.888706675000002</v>
      </c>
      <c r="CQ35" s="119">
        <f t="shared" si="83"/>
        <v>34</v>
      </c>
      <c r="CR35" s="118">
        <f t="shared" si="33"/>
        <v>15</v>
      </c>
      <c r="CS35" s="118">
        <f t="shared" si="34"/>
        <v>18</v>
      </c>
      <c r="CT35" s="57" t="s">
        <v>231</v>
      </c>
      <c r="CU35" s="96">
        <f t="shared" si="35"/>
        <v>1.12415</v>
      </c>
      <c r="CV35" s="96">
        <f t="shared" si="36"/>
        <v>2.9643099999999998</v>
      </c>
      <c r="CW35" s="96">
        <f t="shared" si="37"/>
        <v>5.2887709999999997</v>
      </c>
      <c r="CX35" s="96">
        <f t="shared" si="38"/>
        <v>5.2597356749999999</v>
      </c>
      <c r="CY35" s="96">
        <f t="shared" si="39"/>
        <v>2.2517399999999999</v>
      </c>
      <c r="CZ35" s="58" t="s">
        <v>231</v>
      </c>
      <c r="DA35" s="122">
        <f t="shared" ref="DA35:DE35" si="200">CU35/$CP35</f>
        <v>6.6562231296494495E-2</v>
      </c>
      <c r="DB35" s="122">
        <f t="shared" si="200"/>
        <v>0.17552024894766</v>
      </c>
      <c r="DC35" s="122">
        <f t="shared" si="200"/>
        <v>0.31315429308917198</v>
      </c>
      <c r="DD35" s="122">
        <f t="shared" si="200"/>
        <v>0.31143507766558998</v>
      </c>
      <c r="DE35" s="122">
        <f t="shared" si="200"/>
        <v>0.133328149001084</v>
      </c>
      <c r="DF35" s="58" t="s">
        <v>231</v>
      </c>
      <c r="DG35" s="122">
        <f t="shared" si="41"/>
        <v>0.45454545454545497</v>
      </c>
      <c r="DH35" s="122">
        <f t="shared" si="42"/>
        <v>0.54545454545454497</v>
      </c>
      <c r="DI35" s="46">
        <f>'RANKING-QUINTOS'!L30</f>
        <v>0</v>
      </c>
      <c r="DJ35" s="46">
        <f t="shared" si="85"/>
        <v>9</v>
      </c>
      <c r="DK35" s="124" t="str">
        <f t="shared" si="86"/>
        <v>Maferx16</v>
      </c>
      <c r="DL35" s="46" t="str">
        <f t="shared" si="87"/>
        <v>CHAVEZ  FLORES  MARIA FERNANDA MILAGROS</v>
      </c>
      <c r="DM35" s="46">
        <v>4</v>
      </c>
      <c r="DN35" s="46" t="s">
        <v>198</v>
      </c>
      <c r="DO35" s="46" t="s">
        <v>248</v>
      </c>
      <c r="DP35" s="46" t="s">
        <v>249</v>
      </c>
      <c r="DQ35" s="46">
        <f t="shared" si="88"/>
        <v>32</v>
      </c>
      <c r="DR35" s="46" t="str">
        <f t="shared" si="89"/>
        <v/>
      </c>
      <c r="DS35" s="46">
        <v>33</v>
      </c>
      <c r="DT35" s="46">
        <f t="shared" si="90"/>
        <v>15</v>
      </c>
      <c r="DU35" s="46">
        <f t="shared" si="91"/>
        <v>18</v>
      </c>
      <c r="DV35" s="46">
        <f>'RESULTADOS CUARTO'!HX35</f>
        <v>18.566974075000001</v>
      </c>
      <c r="DW35" s="46">
        <f t="shared" si="92"/>
        <v>9</v>
      </c>
      <c r="DX35" s="125">
        <f t="shared" si="93"/>
        <v>0.45454545454545497</v>
      </c>
      <c r="DY35" s="125"/>
      <c r="EC35" s="126">
        <f t="shared" si="94"/>
        <v>1</v>
      </c>
      <c r="ED35" s="126">
        <v>1.6782674</v>
      </c>
      <c r="EE35" s="126">
        <f t="shared" si="95"/>
        <v>1</v>
      </c>
      <c r="EF35" s="126">
        <f t="shared" si="96"/>
        <v>0</v>
      </c>
      <c r="EG35" s="126">
        <f t="shared" si="97"/>
        <v>1.6782674</v>
      </c>
      <c r="EH35" s="127">
        <f t="shared" si="98"/>
        <v>1</v>
      </c>
      <c r="EI35" s="127">
        <v>1.6587874499999999</v>
      </c>
      <c r="EJ35" s="127">
        <f t="shared" si="99"/>
        <v>0</v>
      </c>
      <c r="EK35" s="127">
        <f t="shared" si="100"/>
        <v>1</v>
      </c>
      <c r="EL35" s="127">
        <f t="shared" si="101"/>
        <v>0</v>
      </c>
      <c r="EM35" s="123">
        <f t="shared" si="102"/>
        <v>1</v>
      </c>
      <c r="EN35" s="123">
        <v>1.6495770000000001</v>
      </c>
      <c r="EO35" s="123">
        <f t="shared" si="103"/>
        <v>0</v>
      </c>
      <c r="EP35" s="123">
        <f t="shared" si="104"/>
        <v>1</v>
      </c>
      <c r="EQ35" s="123">
        <f t="shared" si="105"/>
        <v>0</v>
      </c>
      <c r="ER35" s="128">
        <f t="shared" si="106"/>
        <v>1</v>
      </c>
      <c r="ES35" s="128">
        <v>1.6583374</v>
      </c>
      <c r="ET35" s="128">
        <f t="shared" si="107"/>
        <v>0</v>
      </c>
      <c r="EU35" s="128">
        <f t="shared" si="108"/>
        <v>1</v>
      </c>
      <c r="EV35" s="128">
        <f t="shared" si="109"/>
        <v>0</v>
      </c>
      <c r="EW35" s="64">
        <f t="shared" si="110"/>
        <v>1.6782674</v>
      </c>
      <c r="EX35" s="129">
        <f t="shared" si="111"/>
        <v>2</v>
      </c>
      <c r="EY35" s="129">
        <v>1.52482685</v>
      </c>
      <c r="EZ35" s="129">
        <f t="shared" si="112"/>
        <v>1</v>
      </c>
      <c r="FA35" s="129">
        <f t="shared" si="113"/>
        <v>1</v>
      </c>
      <c r="FB35" s="129">
        <f t="shared" si="114"/>
        <v>1.52482685</v>
      </c>
      <c r="FC35" s="128">
        <f t="shared" si="115"/>
        <v>2</v>
      </c>
      <c r="FD35" s="128">
        <v>1.4254114250000001</v>
      </c>
      <c r="FE35" s="128">
        <f t="shared" si="116"/>
        <v>1</v>
      </c>
      <c r="FF35" s="128">
        <f t="shared" si="117"/>
        <v>1</v>
      </c>
      <c r="FG35" s="128">
        <f t="shared" si="118"/>
        <v>1.4254114250000001</v>
      </c>
      <c r="FH35" s="123">
        <f t="shared" si="119"/>
        <v>2</v>
      </c>
      <c r="FI35" s="123">
        <v>1.1547487000000001</v>
      </c>
      <c r="FJ35" s="123">
        <f t="shared" si="120"/>
        <v>2</v>
      </c>
      <c r="FK35" s="123">
        <f t="shared" si="121"/>
        <v>0</v>
      </c>
      <c r="FL35" s="123">
        <f t="shared" si="122"/>
        <v>2.3094974000000001</v>
      </c>
      <c r="FM35" s="82">
        <f t="shared" si="123"/>
        <v>5.2597356749999999</v>
      </c>
      <c r="FN35" s="128">
        <f t="shared" si="124"/>
        <v>3</v>
      </c>
      <c r="FO35" s="128">
        <v>1.021414</v>
      </c>
      <c r="FP35" s="128">
        <f t="shared" si="125"/>
        <v>1</v>
      </c>
      <c r="FQ35" s="128">
        <f t="shared" si="126"/>
        <v>2</v>
      </c>
      <c r="FR35" s="128">
        <f t="shared" si="127"/>
        <v>1.021414</v>
      </c>
      <c r="FS35" s="127">
        <f t="shared" si="128"/>
        <v>2</v>
      </c>
      <c r="FT35" s="127">
        <v>0.97144799999999998</v>
      </c>
      <c r="FU35" s="127">
        <f t="shared" si="129"/>
        <v>2</v>
      </c>
      <c r="FV35" s="127">
        <f t="shared" si="130"/>
        <v>0</v>
      </c>
      <c r="FW35" s="127">
        <f t="shared" si="131"/>
        <v>1.942896</v>
      </c>
      <c r="FX35" s="129">
        <f t="shared" si="177"/>
        <v>3</v>
      </c>
      <c r="FY35" s="129">
        <v>1.2698590000000001</v>
      </c>
      <c r="FZ35" s="129">
        <f t="shared" si="133"/>
        <v>1</v>
      </c>
      <c r="GA35" s="129">
        <f t="shared" si="134"/>
        <v>2</v>
      </c>
      <c r="GB35" s="129">
        <f t="shared" si="135"/>
        <v>1.2698590000000001</v>
      </c>
      <c r="GC35" s="130">
        <f t="shared" si="136"/>
        <v>2</v>
      </c>
      <c r="GD35" s="130">
        <v>1.2101409999999999</v>
      </c>
      <c r="GE35" s="130">
        <f t="shared" si="137"/>
        <v>2</v>
      </c>
      <c r="GF35" s="130">
        <f t="shared" si="138"/>
        <v>0</v>
      </c>
      <c r="GG35" s="130">
        <f t="shared" si="139"/>
        <v>2.4202819999999998</v>
      </c>
      <c r="GH35" s="131">
        <f t="shared" si="140"/>
        <v>1</v>
      </c>
      <c r="GI35" s="131">
        <v>0.80188999999999999</v>
      </c>
      <c r="GJ35" s="131">
        <f t="shared" si="141"/>
        <v>1</v>
      </c>
      <c r="GK35" s="131">
        <f t="shared" si="142"/>
        <v>0</v>
      </c>
      <c r="GL35" s="131">
        <f t="shared" si="143"/>
        <v>0.80188999999999999</v>
      </c>
      <c r="GM35" s="129">
        <f t="shared" si="144"/>
        <v>1</v>
      </c>
      <c r="GN35" s="129">
        <v>0.79674</v>
      </c>
      <c r="GO35" s="129">
        <f t="shared" si="145"/>
        <v>1</v>
      </c>
      <c r="GP35" s="129">
        <f t="shared" si="146"/>
        <v>0</v>
      </c>
      <c r="GQ35" s="129">
        <f t="shared" si="147"/>
        <v>0.79674</v>
      </c>
      <c r="GR35" s="108">
        <f t="shared" si="148"/>
        <v>2</v>
      </c>
      <c r="GS35" s="108">
        <v>1.1258699999999999</v>
      </c>
      <c r="GT35" s="108">
        <f t="shared" si="149"/>
        <v>2</v>
      </c>
      <c r="GU35" s="108">
        <f t="shared" si="150"/>
        <v>0</v>
      </c>
      <c r="GV35" s="108">
        <f t="shared" si="151"/>
        <v>2.2517399999999999</v>
      </c>
      <c r="GW35" s="130">
        <f t="shared" si="152"/>
        <v>2</v>
      </c>
      <c r="GX35" s="130">
        <v>1.2413000000000001</v>
      </c>
      <c r="GY35" s="130">
        <f t="shared" si="153"/>
        <v>0</v>
      </c>
      <c r="GZ35" s="130">
        <f t="shared" si="154"/>
        <v>2</v>
      </c>
      <c r="HA35" s="130">
        <f t="shared" si="155"/>
        <v>0</v>
      </c>
      <c r="HB35" s="82">
        <f t="shared" si="156"/>
        <v>10.504821</v>
      </c>
      <c r="HC35" s="132">
        <f t="shared" si="157"/>
        <v>1</v>
      </c>
      <c r="HD35" s="132">
        <v>1.12415</v>
      </c>
      <c r="HE35" s="132">
        <f t="shared" si="158"/>
        <v>1</v>
      </c>
      <c r="HF35" s="132">
        <f t="shared" si="159"/>
        <v>0</v>
      </c>
      <c r="HG35" s="132">
        <f t="shared" si="160"/>
        <v>1.12415</v>
      </c>
      <c r="HH35" s="126">
        <f t="shared" si="161"/>
        <v>2</v>
      </c>
      <c r="HI35" s="126">
        <v>1.1006800000000001</v>
      </c>
      <c r="HJ35" s="126">
        <f t="shared" si="162"/>
        <v>0</v>
      </c>
      <c r="HK35" s="126">
        <f t="shared" si="163"/>
        <v>2</v>
      </c>
      <c r="HL35" s="126">
        <f t="shared" si="164"/>
        <v>0</v>
      </c>
      <c r="HM35" s="128">
        <f t="shared" si="165"/>
        <v>2</v>
      </c>
      <c r="HN35" s="128">
        <v>1.1006800000000001</v>
      </c>
      <c r="HO35" s="128">
        <f t="shared" si="166"/>
        <v>0</v>
      </c>
      <c r="HP35" s="128">
        <f t="shared" si="167"/>
        <v>2</v>
      </c>
      <c r="HQ35" s="128">
        <f t="shared" si="168"/>
        <v>0</v>
      </c>
      <c r="HR35" s="123">
        <f t="shared" si="169"/>
        <v>2</v>
      </c>
      <c r="HS35" s="123">
        <v>1.12415</v>
      </c>
      <c r="HT35" s="123">
        <f t="shared" si="170"/>
        <v>0</v>
      </c>
      <c r="HU35" s="123">
        <f t="shared" si="171"/>
        <v>2</v>
      </c>
      <c r="HV35" s="123">
        <f t="shared" si="172"/>
        <v>0</v>
      </c>
      <c r="HW35" s="82">
        <f t="shared" si="173"/>
        <v>1.12415</v>
      </c>
      <c r="HX35" s="133">
        <f t="shared" si="174"/>
        <v>18.566974075000001</v>
      </c>
      <c r="IK35" s="46" t="s">
        <v>26</v>
      </c>
      <c r="IL35" s="46" t="s">
        <v>175</v>
      </c>
      <c r="IM35" s="46" t="s">
        <v>340</v>
      </c>
    </row>
    <row r="36" spans="1:247">
      <c r="A36" s="76">
        <v>28</v>
      </c>
      <c r="B36" s="80" t="s">
        <v>176</v>
      </c>
      <c r="C36" s="58" t="s">
        <v>251</v>
      </c>
      <c r="D36" s="78">
        <f>'DATOS -CUARTO'!AK36</f>
        <v>0</v>
      </c>
      <c r="E36" s="78">
        <f>'DATOS -CUARTO'!AL36</f>
        <v>0</v>
      </c>
      <c r="F36" s="78">
        <f>'DATOS -CUARTO'!AM36</f>
        <v>1</v>
      </c>
      <c r="G36" s="78">
        <f>'DATOS -CUARTO'!AN36</f>
        <v>0</v>
      </c>
      <c r="H36" s="78">
        <f>'DATOS -CUARTO'!AO36</f>
        <v>1</v>
      </c>
      <c r="I36" s="78">
        <f>'DATOS -CUARTO'!AP36</f>
        <v>0</v>
      </c>
      <c r="J36" s="78">
        <f>'DATOS -CUARTO'!AQ36</f>
        <v>0</v>
      </c>
      <c r="K36" s="88">
        <f>'DATOS -CUARTO'!AR36</f>
        <v>1</v>
      </c>
      <c r="L36" s="88">
        <f>'DATOS -CUARTO'!AS36</f>
        <v>1</v>
      </c>
      <c r="M36" s="88">
        <f>'DATOS -CUARTO'!AT36</f>
        <v>0</v>
      </c>
      <c r="N36" s="88">
        <f>'DATOS -CUARTO'!AU36</f>
        <v>1</v>
      </c>
      <c r="O36" s="88">
        <f>'DATOS -CUARTO'!AV36</f>
        <v>0</v>
      </c>
      <c r="P36" s="88">
        <f>'DATOS -CUARTO'!AW36</f>
        <v>1</v>
      </c>
      <c r="Q36" s="88">
        <f>'DATOS -CUARTO'!AX36</f>
        <v>0</v>
      </c>
      <c r="R36" s="88">
        <f>'DATOS -CUARTO'!AY36</f>
        <v>0</v>
      </c>
      <c r="S36" s="88">
        <f>'DATOS -CUARTO'!AZ36</f>
        <v>0</v>
      </c>
      <c r="T36" s="91">
        <f>'DATOS -CUARTO'!BA36</f>
        <v>1</v>
      </c>
      <c r="U36" s="91">
        <f>'DATOS -CUARTO'!BB36</f>
        <v>1</v>
      </c>
      <c r="V36" s="91">
        <f>'DATOS -CUARTO'!BC36</f>
        <v>1</v>
      </c>
      <c r="W36" s="91">
        <f>'DATOS -CUARTO'!BD36</f>
        <v>1</v>
      </c>
      <c r="X36" s="91">
        <f>'DATOS -CUARTO'!BE36</f>
        <v>0</v>
      </c>
      <c r="Y36" s="91">
        <f>'DATOS -CUARTO'!BF36</f>
        <v>1</v>
      </c>
      <c r="Z36" s="91">
        <f>'DATOS -CUARTO'!BG36</f>
        <v>0</v>
      </c>
      <c r="AA36" s="94">
        <f>'DATOS -CUARTO'!BH36</f>
        <v>0</v>
      </c>
      <c r="AB36" s="94">
        <f>'DATOS -CUARTO'!BI36</f>
        <v>1</v>
      </c>
      <c r="AC36" s="94">
        <f>'DATOS -CUARTO'!BJ36</f>
        <v>0</v>
      </c>
      <c r="AD36" s="94">
        <f>'DATOS -CUARTO'!BK36</f>
        <v>1</v>
      </c>
      <c r="AE36" s="94">
        <f>'DATOS -CUARTO'!BL36</f>
        <v>0</v>
      </c>
      <c r="AF36" s="94">
        <f>'DATOS -CUARTO'!BM36</f>
        <v>0</v>
      </c>
      <c r="AG36" s="102">
        <f>'DATOS -CUARTO'!BN36</f>
        <v>1</v>
      </c>
      <c r="AH36" s="102">
        <f>'DATOS -CUARTO'!BO36</f>
        <v>1</v>
      </c>
      <c r="AI36" s="102">
        <f>'DATOS -CUARTO'!BP36</f>
        <v>1</v>
      </c>
      <c r="AJ36" s="102">
        <f>'DATOS -CUARTO'!BQ36</f>
        <v>1</v>
      </c>
      <c r="AK36" s="103">
        <f t="shared" si="43"/>
        <v>0</v>
      </c>
      <c r="AL36" s="103">
        <f t="shared" si="44"/>
        <v>0</v>
      </c>
      <c r="AM36" s="103">
        <f t="shared" si="45"/>
        <v>1</v>
      </c>
      <c r="AN36" s="103">
        <f t="shared" si="46"/>
        <v>1.1006800000000001</v>
      </c>
      <c r="AO36" s="103">
        <f t="shared" si="47"/>
        <v>0</v>
      </c>
      <c r="AP36" s="103">
        <f t="shared" si="48"/>
        <v>0</v>
      </c>
      <c r="AQ36" s="103">
        <f t="shared" si="49"/>
        <v>1</v>
      </c>
      <c r="AR36" s="103">
        <f t="shared" si="50"/>
        <v>1.6583374</v>
      </c>
      <c r="AS36" s="103">
        <f t="shared" si="51"/>
        <v>0</v>
      </c>
      <c r="AT36" s="103">
        <f t="shared" si="52"/>
        <v>0</v>
      </c>
      <c r="AU36" s="103">
        <f t="shared" si="53"/>
        <v>0</v>
      </c>
      <c r="AV36" s="103">
        <f t="shared" si="54"/>
        <v>0</v>
      </c>
      <c r="AW36" s="104">
        <f t="shared" si="55"/>
        <v>2</v>
      </c>
      <c r="AX36" s="104">
        <f t="shared" si="56"/>
        <v>2.2483</v>
      </c>
      <c r="AY36" s="104">
        <f t="shared" si="57"/>
        <v>1</v>
      </c>
      <c r="AZ36" s="104">
        <f t="shared" si="58"/>
        <v>1.1006800000000001</v>
      </c>
      <c r="BA36" s="104">
        <f t="shared" si="59"/>
        <v>1</v>
      </c>
      <c r="BB36" s="104">
        <f t="shared" si="60"/>
        <v>0.97144799999999998</v>
      </c>
      <c r="BC36" s="104">
        <f t="shared" si="61"/>
        <v>0</v>
      </c>
      <c r="BD36" s="104">
        <f t="shared" si="62"/>
        <v>0</v>
      </c>
      <c r="BE36" s="105">
        <f t="shared" si="63"/>
        <v>3</v>
      </c>
      <c r="BF36" s="105">
        <f t="shared" si="64"/>
        <v>3.809577</v>
      </c>
      <c r="BG36" s="105">
        <f t="shared" si="65"/>
        <v>1</v>
      </c>
      <c r="BH36" s="105">
        <f t="shared" si="66"/>
        <v>1.2101409999999999</v>
      </c>
      <c r="BI36" s="105">
        <f t="shared" si="67"/>
        <v>1</v>
      </c>
      <c r="BJ36" s="105">
        <f t="shared" si="68"/>
        <v>0.79674</v>
      </c>
      <c r="BK36" s="105">
        <f t="shared" si="69"/>
        <v>0</v>
      </c>
      <c r="BL36" s="105">
        <f t="shared" si="70"/>
        <v>0</v>
      </c>
      <c r="BM36" s="106">
        <f t="shared" si="71"/>
        <v>1</v>
      </c>
      <c r="BN36" s="106">
        <f t="shared" si="72"/>
        <v>1.52482685</v>
      </c>
      <c r="BO36" s="106">
        <f t="shared" si="73"/>
        <v>1</v>
      </c>
      <c r="BP36" s="106">
        <f t="shared" si="74"/>
        <v>1.4254114250000001</v>
      </c>
      <c r="BQ36" s="106">
        <f t="shared" si="75"/>
        <v>0</v>
      </c>
      <c r="BR36" s="106">
        <f t="shared" si="76"/>
        <v>0</v>
      </c>
      <c r="BS36" s="106">
        <f t="shared" si="77"/>
        <v>2</v>
      </c>
      <c r="BT36" s="106">
        <f t="shared" si="78"/>
        <v>2.2517399999999999</v>
      </c>
      <c r="BU36" s="107">
        <f t="shared" si="79"/>
        <v>2</v>
      </c>
      <c r="BV36" s="107">
        <f t="shared" si="80"/>
        <v>2.4826000000000001</v>
      </c>
      <c r="BW36" s="108">
        <f t="shared" si="15"/>
        <v>0</v>
      </c>
      <c r="BX36" s="109">
        <f t="shared" si="16"/>
        <v>1.1006800000000001</v>
      </c>
      <c r="BY36" s="108">
        <f t="shared" si="17"/>
        <v>0</v>
      </c>
      <c r="BZ36" s="110">
        <f t="shared" si="18"/>
        <v>1.6583374</v>
      </c>
      <c r="CA36" s="109">
        <f t="shared" si="19"/>
        <v>0</v>
      </c>
      <c r="CB36" s="110">
        <f t="shared" si="20"/>
        <v>0</v>
      </c>
      <c r="CC36" s="111">
        <f t="shared" si="21"/>
        <v>2.2483</v>
      </c>
      <c r="CD36" s="112">
        <f t="shared" si="22"/>
        <v>1.1006800000000001</v>
      </c>
      <c r="CE36" s="113">
        <f t="shared" si="23"/>
        <v>0.97144799999999998</v>
      </c>
      <c r="CF36" s="114">
        <f t="shared" si="24"/>
        <v>0</v>
      </c>
      <c r="CG36" s="84">
        <f t="shared" si="81"/>
        <v>3.809577</v>
      </c>
      <c r="CH36" s="113">
        <f t="shared" si="25"/>
        <v>1.2101409999999999</v>
      </c>
      <c r="CI36" s="114">
        <f t="shared" si="26"/>
        <v>0.79674</v>
      </c>
      <c r="CJ36" s="109">
        <f t="shared" si="27"/>
        <v>0</v>
      </c>
      <c r="CK36" s="115">
        <f t="shared" si="28"/>
        <v>1.52482685</v>
      </c>
      <c r="CL36" s="116">
        <f t="shared" si="29"/>
        <v>1.4254114250000001</v>
      </c>
      <c r="CM36" s="117">
        <f t="shared" si="30"/>
        <v>0</v>
      </c>
      <c r="CN36" s="111">
        <f t="shared" si="31"/>
        <v>2.2517399999999999</v>
      </c>
      <c r="CO36" s="118">
        <f t="shared" si="32"/>
        <v>2.4826000000000001</v>
      </c>
      <c r="CP36" s="119">
        <f t="shared" si="82"/>
        <v>20.580481675000001</v>
      </c>
      <c r="CQ36" s="119">
        <f t="shared" si="83"/>
        <v>25</v>
      </c>
      <c r="CR36" s="118">
        <f t="shared" si="33"/>
        <v>17</v>
      </c>
      <c r="CS36" s="118">
        <f t="shared" si="34"/>
        <v>16</v>
      </c>
      <c r="CT36" s="57" t="s">
        <v>232</v>
      </c>
      <c r="CU36" s="96">
        <f t="shared" si="35"/>
        <v>2.7590173999999998</v>
      </c>
      <c r="CV36" s="96">
        <f t="shared" si="36"/>
        <v>4.3204279999999997</v>
      </c>
      <c r="CW36" s="96">
        <f t="shared" si="37"/>
        <v>5.8164579999999999</v>
      </c>
      <c r="CX36" s="96">
        <f t="shared" si="38"/>
        <v>2.9502382749999998</v>
      </c>
      <c r="CY36" s="96">
        <f t="shared" si="39"/>
        <v>4.7343400000000004</v>
      </c>
      <c r="CZ36" s="58" t="s">
        <v>232</v>
      </c>
      <c r="DA36" s="122">
        <f t="shared" ref="DA36:DE36" si="201">CU36/$CP36</f>
        <v>0.134059904115437</v>
      </c>
      <c r="DB36" s="122">
        <f t="shared" si="201"/>
        <v>0.209928419957644</v>
      </c>
      <c r="DC36" s="122">
        <f t="shared" si="201"/>
        <v>0.28262011025065098</v>
      </c>
      <c r="DD36" s="122">
        <f t="shared" si="201"/>
        <v>0.14335127435738201</v>
      </c>
      <c r="DE36" s="122">
        <f t="shared" si="201"/>
        <v>0.23004029131888601</v>
      </c>
      <c r="DF36" s="58" t="s">
        <v>232</v>
      </c>
      <c r="DG36" s="122">
        <f t="shared" si="41"/>
        <v>0.51515151515151503</v>
      </c>
      <c r="DH36" s="122">
        <f t="shared" si="42"/>
        <v>0.48484848484848497</v>
      </c>
      <c r="DI36" s="46">
        <f>'RANKING-QUINTOS'!L31</f>
        <v>0</v>
      </c>
      <c r="DJ36" s="46">
        <f t="shared" si="85"/>
        <v>10</v>
      </c>
      <c r="DK36" s="124" t="str">
        <f t="shared" si="86"/>
        <v>Lourdes6</v>
      </c>
      <c r="DL36" s="46" t="str">
        <f t="shared" si="87"/>
        <v>CHOQUEHUANCA  SUMA  DANIKA YANIRA</v>
      </c>
      <c r="DM36" s="46">
        <v>4</v>
      </c>
      <c r="DN36" s="46" t="s">
        <v>198</v>
      </c>
      <c r="DO36" s="46" t="s">
        <v>248</v>
      </c>
      <c r="DP36" s="46" t="s">
        <v>249</v>
      </c>
      <c r="DQ36" s="46">
        <f t="shared" si="88"/>
        <v>24</v>
      </c>
      <c r="DR36" s="46" t="str">
        <f t="shared" si="89"/>
        <v/>
      </c>
      <c r="DS36" s="46">
        <v>33</v>
      </c>
      <c r="DT36" s="46">
        <f t="shared" si="90"/>
        <v>17</v>
      </c>
      <c r="DU36" s="46">
        <f t="shared" si="91"/>
        <v>16</v>
      </c>
      <c r="DV36" s="46">
        <f>'RESULTADOS CUARTO'!HX36</f>
        <v>20.580481675000001</v>
      </c>
      <c r="DW36" s="46">
        <f t="shared" si="92"/>
        <v>10</v>
      </c>
      <c r="DX36" s="125">
        <f t="shared" si="93"/>
        <v>0.51515151515151503</v>
      </c>
      <c r="DY36" s="125"/>
      <c r="EC36" s="126">
        <f t="shared" si="94"/>
        <v>1</v>
      </c>
      <c r="ED36" s="126">
        <v>1.6782674</v>
      </c>
      <c r="EE36" s="126">
        <f t="shared" si="95"/>
        <v>0</v>
      </c>
      <c r="EF36" s="126">
        <f t="shared" si="96"/>
        <v>1</v>
      </c>
      <c r="EG36" s="126">
        <f t="shared" si="97"/>
        <v>0</v>
      </c>
      <c r="EH36" s="127">
        <f t="shared" si="98"/>
        <v>1</v>
      </c>
      <c r="EI36" s="127">
        <v>1.6587874499999999</v>
      </c>
      <c r="EJ36" s="127">
        <f t="shared" si="99"/>
        <v>0</v>
      </c>
      <c r="EK36" s="127">
        <f t="shared" si="100"/>
        <v>1</v>
      </c>
      <c r="EL36" s="127">
        <f t="shared" si="101"/>
        <v>0</v>
      </c>
      <c r="EM36" s="123">
        <f t="shared" si="102"/>
        <v>1</v>
      </c>
      <c r="EN36" s="123">
        <v>1.6495770000000001</v>
      </c>
      <c r="EO36" s="123">
        <f t="shared" si="103"/>
        <v>0</v>
      </c>
      <c r="EP36" s="123">
        <f t="shared" si="104"/>
        <v>1</v>
      </c>
      <c r="EQ36" s="123">
        <f t="shared" si="105"/>
        <v>0</v>
      </c>
      <c r="ER36" s="128">
        <f t="shared" si="106"/>
        <v>1</v>
      </c>
      <c r="ES36" s="128">
        <v>1.6583374</v>
      </c>
      <c r="ET36" s="128">
        <f t="shared" si="107"/>
        <v>1</v>
      </c>
      <c r="EU36" s="128">
        <f t="shared" si="108"/>
        <v>0</v>
      </c>
      <c r="EV36" s="128">
        <f t="shared" si="109"/>
        <v>1.6583374</v>
      </c>
      <c r="EW36" s="64">
        <f t="shared" si="110"/>
        <v>1.6583374</v>
      </c>
      <c r="EX36" s="129">
        <f t="shared" si="111"/>
        <v>2</v>
      </c>
      <c r="EY36" s="129">
        <v>1.52482685</v>
      </c>
      <c r="EZ36" s="129">
        <f t="shared" si="112"/>
        <v>1</v>
      </c>
      <c r="FA36" s="129">
        <f t="shared" si="113"/>
        <v>1</v>
      </c>
      <c r="FB36" s="129">
        <f t="shared" si="114"/>
        <v>1.52482685</v>
      </c>
      <c r="FC36" s="128">
        <f t="shared" si="115"/>
        <v>2</v>
      </c>
      <c r="FD36" s="128">
        <v>1.4254114250000001</v>
      </c>
      <c r="FE36" s="128">
        <f t="shared" si="116"/>
        <v>1</v>
      </c>
      <c r="FF36" s="128">
        <f t="shared" si="117"/>
        <v>1</v>
      </c>
      <c r="FG36" s="128">
        <f t="shared" si="118"/>
        <v>1.4254114250000001</v>
      </c>
      <c r="FH36" s="123">
        <f t="shared" si="119"/>
        <v>2</v>
      </c>
      <c r="FI36" s="123">
        <v>1.1547487000000001</v>
      </c>
      <c r="FJ36" s="123">
        <f t="shared" si="120"/>
        <v>0</v>
      </c>
      <c r="FK36" s="123">
        <f t="shared" si="121"/>
        <v>2</v>
      </c>
      <c r="FL36" s="123">
        <f t="shared" si="122"/>
        <v>0</v>
      </c>
      <c r="FM36" s="82">
        <f t="shared" si="123"/>
        <v>2.9502382749999998</v>
      </c>
      <c r="FN36" s="128">
        <f t="shared" si="124"/>
        <v>3</v>
      </c>
      <c r="FO36" s="128">
        <v>1.021414</v>
      </c>
      <c r="FP36" s="128">
        <f t="shared" si="125"/>
        <v>0</v>
      </c>
      <c r="FQ36" s="128">
        <f t="shared" si="126"/>
        <v>3</v>
      </c>
      <c r="FR36" s="128">
        <f t="shared" si="127"/>
        <v>0</v>
      </c>
      <c r="FS36" s="127">
        <f t="shared" si="128"/>
        <v>2</v>
      </c>
      <c r="FT36" s="127">
        <v>0.97144799999999998</v>
      </c>
      <c r="FU36" s="127">
        <f t="shared" si="129"/>
        <v>1</v>
      </c>
      <c r="FV36" s="127">
        <f t="shared" si="130"/>
        <v>1</v>
      </c>
      <c r="FW36" s="127">
        <f t="shared" si="131"/>
        <v>0.97144799999999998</v>
      </c>
      <c r="FX36" s="129">
        <f t="shared" si="177"/>
        <v>3</v>
      </c>
      <c r="FY36" s="129">
        <v>1.2698590000000001</v>
      </c>
      <c r="FZ36" s="129">
        <f t="shared" si="133"/>
        <v>3</v>
      </c>
      <c r="GA36" s="129">
        <f t="shared" si="134"/>
        <v>0</v>
      </c>
      <c r="GB36" s="129">
        <f t="shared" si="135"/>
        <v>3.809577</v>
      </c>
      <c r="GC36" s="130">
        <f t="shared" si="136"/>
        <v>2</v>
      </c>
      <c r="GD36" s="130">
        <v>1.2101409999999999</v>
      </c>
      <c r="GE36" s="130">
        <f t="shared" si="137"/>
        <v>1</v>
      </c>
      <c r="GF36" s="130">
        <f t="shared" si="138"/>
        <v>1</v>
      </c>
      <c r="GG36" s="130">
        <f t="shared" si="139"/>
        <v>1.2101409999999999</v>
      </c>
      <c r="GH36" s="131">
        <f t="shared" si="140"/>
        <v>1</v>
      </c>
      <c r="GI36" s="131">
        <v>0.80188999999999999</v>
      </c>
      <c r="GJ36" s="131">
        <f t="shared" si="141"/>
        <v>0</v>
      </c>
      <c r="GK36" s="131">
        <f t="shared" si="142"/>
        <v>1</v>
      </c>
      <c r="GL36" s="131">
        <f t="shared" si="143"/>
        <v>0</v>
      </c>
      <c r="GM36" s="129">
        <f t="shared" si="144"/>
        <v>1</v>
      </c>
      <c r="GN36" s="129">
        <v>0.79674</v>
      </c>
      <c r="GO36" s="129">
        <f t="shared" si="145"/>
        <v>1</v>
      </c>
      <c r="GP36" s="129">
        <f t="shared" si="146"/>
        <v>0</v>
      </c>
      <c r="GQ36" s="129">
        <f t="shared" si="147"/>
        <v>0.79674</v>
      </c>
      <c r="GR36" s="108">
        <f t="shared" si="148"/>
        <v>2</v>
      </c>
      <c r="GS36" s="108">
        <v>1.1258699999999999</v>
      </c>
      <c r="GT36" s="108">
        <f t="shared" si="149"/>
        <v>2</v>
      </c>
      <c r="GU36" s="108">
        <f t="shared" si="150"/>
        <v>0</v>
      </c>
      <c r="GV36" s="108">
        <f t="shared" si="151"/>
        <v>2.2517399999999999</v>
      </c>
      <c r="GW36" s="130">
        <f t="shared" si="152"/>
        <v>2</v>
      </c>
      <c r="GX36" s="130">
        <v>1.2413000000000001</v>
      </c>
      <c r="GY36" s="130">
        <f t="shared" si="153"/>
        <v>2</v>
      </c>
      <c r="GZ36" s="130">
        <f t="shared" si="154"/>
        <v>0</v>
      </c>
      <c r="HA36" s="130">
        <f t="shared" si="155"/>
        <v>2.4826000000000001</v>
      </c>
      <c r="HB36" s="82">
        <f t="shared" si="156"/>
        <v>11.522246000000001</v>
      </c>
      <c r="HC36" s="132">
        <f t="shared" si="157"/>
        <v>1</v>
      </c>
      <c r="HD36" s="132">
        <v>1.12415</v>
      </c>
      <c r="HE36" s="132">
        <f t="shared" si="158"/>
        <v>0</v>
      </c>
      <c r="HF36" s="132">
        <f t="shared" si="159"/>
        <v>1</v>
      </c>
      <c r="HG36" s="132">
        <f t="shared" si="160"/>
        <v>0</v>
      </c>
      <c r="HH36" s="126">
        <f t="shared" si="161"/>
        <v>2</v>
      </c>
      <c r="HI36" s="126">
        <v>1.1006800000000001</v>
      </c>
      <c r="HJ36" s="126">
        <f t="shared" si="162"/>
        <v>1</v>
      </c>
      <c r="HK36" s="126">
        <f t="shared" si="163"/>
        <v>1</v>
      </c>
      <c r="HL36" s="126">
        <f t="shared" si="164"/>
        <v>1.1006800000000001</v>
      </c>
      <c r="HM36" s="128">
        <f t="shared" si="165"/>
        <v>2</v>
      </c>
      <c r="HN36" s="128">
        <v>1.1006800000000001</v>
      </c>
      <c r="HO36" s="128">
        <f t="shared" si="166"/>
        <v>1</v>
      </c>
      <c r="HP36" s="128">
        <f t="shared" si="167"/>
        <v>1</v>
      </c>
      <c r="HQ36" s="128">
        <f t="shared" si="168"/>
        <v>1.1006800000000001</v>
      </c>
      <c r="HR36" s="123">
        <f t="shared" si="169"/>
        <v>2</v>
      </c>
      <c r="HS36" s="123">
        <v>1.12415</v>
      </c>
      <c r="HT36" s="123">
        <f t="shared" si="170"/>
        <v>2</v>
      </c>
      <c r="HU36" s="123">
        <f t="shared" si="171"/>
        <v>0</v>
      </c>
      <c r="HV36" s="123">
        <f t="shared" si="172"/>
        <v>2.2483</v>
      </c>
      <c r="HW36" s="82">
        <f t="shared" si="173"/>
        <v>4.4496599999999997</v>
      </c>
      <c r="HX36" s="133">
        <f t="shared" si="174"/>
        <v>20.580481675000001</v>
      </c>
      <c r="IK36" s="46" t="s">
        <v>26</v>
      </c>
      <c r="IL36" s="46" t="s">
        <v>176</v>
      </c>
      <c r="IM36" s="46" t="s">
        <v>341</v>
      </c>
    </row>
    <row r="37" spans="1:247">
      <c r="A37" s="76">
        <v>29</v>
      </c>
      <c r="B37" s="80" t="s">
        <v>177</v>
      </c>
      <c r="C37" s="58" t="s">
        <v>251</v>
      </c>
      <c r="D37" s="78">
        <f>'DATOS -CUARTO'!AK37</f>
        <v>1</v>
      </c>
      <c r="E37" s="78">
        <f>'DATOS -CUARTO'!AL37</f>
        <v>1</v>
      </c>
      <c r="F37" s="78">
        <f>'DATOS -CUARTO'!AM37</f>
        <v>1</v>
      </c>
      <c r="G37" s="78">
        <f>'DATOS -CUARTO'!AN37</f>
        <v>1</v>
      </c>
      <c r="H37" s="78">
        <f>'DATOS -CUARTO'!AO37</f>
        <v>0</v>
      </c>
      <c r="I37" s="78">
        <f>'DATOS -CUARTO'!AP37</f>
        <v>1</v>
      </c>
      <c r="J37" s="78">
        <f>'DATOS -CUARTO'!AQ37</f>
        <v>1</v>
      </c>
      <c r="K37" s="88">
        <f>'DATOS -CUARTO'!AR37</f>
        <v>0</v>
      </c>
      <c r="L37" s="88">
        <f>'DATOS -CUARTO'!AS37</f>
        <v>1</v>
      </c>
      <c r="M37" s="88">
        <f>'DATOS -CUARTO'!AT37</f>
        <v>1</v>
      </c>
      <c r="N37" s="88">
        <f>'DATOS -CUARTO'!AU37</f>
        <v>1</v>
      </c>
      <c r="O37" s="88">
        <f>'DATOS -CUARTO'!AV37</f>
        <v>1</v>
      </c>
      <c r="P37" s="88">
        <f>'DATOS -CUARTO'!AW37</f>
        <v>1</v>
      </c>
      <c r="Q37" s="88">
        <f>'DATOS -CUARTO'!AX37</f>
        <v>0</v>
      </c>
      <c r="R37" s="88">
        <f>'DATOS -CUARTO'!AY37</f>
        <v>1</v>
      </c>
      <c r="S37" s="88">
        <f>'DATOS -CUARTO'!AZ37</f>
        <v>1</v>
      </c>
      <c r="T37" s="91">
        <f>'DATOS -CUARTO'!BA37</f>
        <v>1</v>
      </c>
      <c r="U37" s="91">
        <f>'DATOS -CUARTO'!BB37</f>
        <v>0</v>
      </c>
      <c r="V37" s="91">
        <f>'DATOS -CUARTO'!BC37</f>
        <v>1</v>
      </c>
      <c r="W37" s="91">
        <f>'DATOS -CUARTO'!BD37</f>
        <v>1</v>
      </c>
      <c r="X37" s="91">
        <f>'DATOS -CUARTO'!BE37</f>
        <v>0</v>
      </c>
      <c r="Y37" s="91">
        <f>'DATOS -CUARTO'!BF37</f>
        <v>1</v>
      </c>
      <c r="Z37" s="91">
        <f>'DATOS -CUARTO'!BG37</f>
        <v>0</v>
      </c>
      <c r="AA37" s="94">
        <f>'DATOS -CUARTO'!BH37</f>
        <v>1</v>
      </c>
      <c r="AB37" s="94">
        <f>'DATOS -CUARTO'!BI37</f>
        <v>0</v>
      </c>
      <c r="AC37" s="94">
        <f>'DATOS -CUARTO'!BJ37</f>
        <v>0</v>
      </c>
      <c r="AD37" s="94">
        <f>'DATOS -CUARTO'!BK37</f>
        <v>0</v>
      </c>
      <c r="AE37" s="94">
        <f>'DATOS -CUARTO'!BL37</f>
        <v>0</v>
      </c>
      <c r="AF37" s="94">
        <f>'DATOS -CUARTO'!BM37</f>
        <v>1</v>
      </c>
      <c r="AG37" s="102">
        <f>'DATOS -CUARTO'!BN37</f>
        <v>1</v>
      </c>
      <c r="AH37" s="102">
        <f>'DATOS -CUARTO'!BO37</f>
        <v>1</v>
      </c>
      <c r="AI37" s="102">
        <f>'DATOS -CUARTO'!BP37</f>
        <v>1</v>
      </c>
      <c r="AJ37" s="102">
        <f>'DATOS -CUARTO'!BQ37</f>
        <v>1</v>
      </c>
      <c r="AK37" s="103">
        <f t="shared" si="43"/>
        <v>1</v>
      </c>
      <c r="AL37" s="103">
        <f t="shared" si="44"/>
        <v>1.12415</v>
      </c>
      <c r="AM37" s="103">
        <f t="shared" si="45"/>
        <v>2</v>
      </c>
      <c r="AN37" s="103">
        <f t="shared" si="46"/>
        <v>2.2013600000000002</v>
      </c>
      <c r="AO37" s="103">
        <f t="shared" si="47"/>
        <v>1</v>
      </c>
      <c r="AP37" s="103">
        <f t="shared" si="48"/>
        <v>1.6495770000000001</v>
      </c>
      <c r="AQ37" s="103">
        <f t="shared" si="49"/>
        <v>0</v>
      </c>
      <c r="AR37" s="103">
        <f t="shared" si="50"/>
        <v>0</v>
      </c>
      <c r="AS37" s="103">
        <f t="shared" si="51"/>
        <v>1</v>
      </c>
      <c r="AT37" s="103">
        <f t="shared" si="52"/>
        <v>1.6587874499999999</v>
      </c>
      <c r="AU37" s="103">
        <f t="shared" si="53"/>
        <v>1</v>
      </c>
      <c r="AV37" s="103">
        <f t="shared" si="54"/>
        <v>1.6782674</v>
      </c>
      <c r="AW37" s="104">
        <f t="shared" si="55"/>
        <v>1</v>
      </c>
      <c r="AX37" s="104">
        <f t="shared" si="56"/>
        <v>1.12415</v>
      </c>
      <c r="AY37" s="104">
        <f t="shared" si="57"/>
        <v>2</v>
      </c>
      <c r="AZ37" s="104">
        <f t="shared" si="58"/>
        <v>2.2013600000000002</v>
      </c>
      <c r="BA37" s="104">
        <f t="shared" si="59"/>
        <v>2</v>
      </c>
      <c r="BB37" s="104">
        <f t="shared" si="60"/>
        <v>1.942896</v>
      </c>
      <c r="BC37" s="104">
        <f t="shared" si="61"/>
        <v>2</v>
      </c>
      <c r="BD37" s="104">
        <f t="shared" si="62"/>
        <v>2.0428280000000001</v>
      </c>
      <c r="BE37" s="105">
        <f t="shared" si="63"/>
        <v>2</v>
      </c>
      <c r="BF37" s="105">
        <f t="shared" si="64"/>
        <v>2.5397180000000001</v>
      </c>
      <c r="BG37" s="105">
        <f t="shared" si="65"/>
        <v>1</v>
      </c>
      <c r="BH37" s="105">
        <f t="shared" si="66"/>
        <v>1.2101409999999999</v>
      </c>
      <c r="BI37" s="105">
        <f t="shared" si="67"/>
        <v>1</v>
      </c>
      <c r="BJ37" s="105">
        <f t="shared" si="68"/>
        <v>0.79674</v>
      </c>
      <c r="BK37" s="105">
        <f t="shared" si="69"/>
        <v>0</v>
      </c>
      <c r="BL37" s="105">
        <f t="shared" si="70"/>
        <v>0</v>
      </c>
      <c r="BM37" s="106">
        <f t="shared" si="71"/>
        <v>1</v>
      </c>
      <c r="BN37" s="106">
        <f t="shared" si="72"/>
        <v>1.52482685</v>
      </c>
      <c r="BO37" s="106">
        <f t="shared" si="73"/>
        <v>0</v>
      </c>
      <c r="BP37" s="106">
        <f t="shared" si="74"/>
        <v>0</v>
      </c>
      <c r="BQ37" s="106">
        <f t="shared" si="75"/>
        <v>1</v>
      </c>
      <c r="BR37" s="106">
        <f t="shared" si="76"/>
        <v>1.1547487000000001</v>
      </c>
      <c r="BS37" s="106">
        <f t="shared" si="77"/>
        <v>2</v>
      </c>
      <c r="BT37" s="106">
        <f t="shared" si="78"/>
        <v>2.2517399999999999</v>
      </c>
      <c r="BU37" s="107">
        <f t="shared" si="79"/>
        <v>2</v>
      </c>
      <c r="BV37" s="107">
        <f t="shared" si="80"/>
        <v>2.4826000000000001</v>
      </c>
      <c r="BW37" s="108">
        <f t="shared" si="15"/>
        <v>1.12415</v>
      </c>
      <c r="BX37" s="109">
        <f t="shared" si="16"/>
        <v>2.2013600000000002</v>
      </c>
      <c r="BY37" s="108">
        <f t="shared" si="17"/>
        <v>1.6495770000000001</v>
      </c>
      <c r="BZ37" s="110">
        <f t="shared" si="18"/>
        <v>0</v>
      </c>
      <c r="CA37" s="109">
        <f t="shared" si="19"/>
        <v>1.6587874499999999</v>
      </c>
      <c r="CB37" s="110">
        <f t="shared" si="20"/>
        <v>1.6782674</v>
      </c>
      <c r="CC37" s="111">
        <f t="shared" si="21"/>
        <v>1.12415</v>
      </c>
      <c r="CD37" s="112">
        <f t="shared" si="22"/>
        <v>2.2013600000000002</v>
      </c>
      <c r="CE37" s="113">
        <f t="shared" si="23"/>
        <v>1.942896</v>
      </c>
      <c r="CF37" s="114">
        <f t="shared" si="24"/>
        <v>2.0428280000000001</v>
      </c>
      <c r="CG37" s="84">
        <f t="shared" si="81"/>
        <v>2.5397180000000001</v>
      </c>
      <c r="CH37" s="113">
        <f t="shared" si="25"/>
        <v>1.2101409999999999</v>
      </c>
      <c r="CI37" s="114">
        <f t="shared" si="26"/>
        <v>0.79674</v>
      </c>
      <c r="CJ37" s="109">
        <f t="shared" si="27"/>
        <v>0</v>
      </c>
      <c r="CK37" s="115">
        <f t="shared" si="28"/>
        <v>1.52482685</v>
      </c>
      <c r="CL37" s="116">
        <f t="shared" si="29"/>
        <v>0</v>
      </c>
      <c r="CM37" s="117">
        <f t="shared" si="30"/>
        <v>1.1547487000000001</v>
      </c>
      <c r="CN37" s="111">
        <f t="shared" si="31"/>
        <v>2.2517399999999999</v>
      </c>
      <c r="CO37" s="118">
        <f t="shared" si="32"/>
        <v>2.4826000000000001</v>
      </c>
      <c r="CP37" s="119">
        <f t="shared" si="82"/>
        <v>27.583890400000001</v>
      </c>
      <c r="CQ37" s="119">
        <f t="shared" si="83"/>
        <v>10</v>
      </c>
      <c r="CR37" s="118">
        <f t="shared" si="33"/>
        <v>23</v>
      </c>
      <c r="CS37" s="118">
        <f t="shared" si="34"/>
        <v>10</v>
      </c>
      <c r="CT37" s="57" t="s">
        <v>233</v>
      </c>
      <c r="CU37" s="96">
        <f t="shared" si="35"/>
        <v>8.3121418499999997</v>
      </c>
      <c r="CV37" s="96">
        <f t="shared" si="36"/>
        <v>7.3112339999999998</v>
      </c>
      <c r="CW37" s="96">
        <f t="shared" si="37"/>
        <v>4.5465989999999996</v>
      </c>
      <c r="CX37" s="96">
        <f t="shared" si="38"/>
        <v>2.67957555</v>
      </c>
      <c r="CY37" s="96">
        <f t="shared" si="39"/>
        <v>4.7343400000000004</v>
      </c>
      <c r="CZ37" s="58" t="s">
        <v>233</v>
      </c>
      <c r="DA37" s="122">
        <f t="shared" ref="DA37:DE37" si="202">CU37/$CP37</f>
        <v>0.30134044652381597</v>
      </c>
      <c r="DB37" s="122">
        <f t="shared" si="202"/>
        <v>0.26505448992068198</v>
      </c>
      <c r="DC37" s="122">
        <f t="shared" si="202"/>
        <v>0.16482805485624999</v>
      </c>
      <c r="DD37" s="122">
        <f t="shared" si="202"/>
        <v>9.7142771057414007E-2</v>
      </c>
      <c r="DE37" s="122">
        <f t="shared" si="202"/>
        <v>0.171634237641837</v>
      </c>
      <c r="DF37" s="58" t="s">
        <v>233</v>
      </c>
      <c r="DG37" s="122">
        <f t="shared" si="41"/>
        <v>0.69696969696969702</v>
      </c>
      <c r="DH37" s="122">
        <f t="shared" si="42"/>
        <v>0.30303030303030298</v>
      </c>
      <c r="DI37" s="46">
        <f>'RANKING-QUINTOS'!L32</f>
        <v>0</v>
      </c>
      <c r="DJ37" s="46">
        <f t="shared" si="85"/>
        <v>14</v>
      </c>
      <c r="DK37" s="124" t="str">
        <f t="shared" si="86"/>
        <v>Camila30</v>
      </c>
      <c r="DL37" s="46" t="str">
        <f t="shared" si="87"/>
        <v>CONDO  LAGUNA  CAMILA NAYELY</v>
      </c>
      <c r="DM37" s="46">
        <v>4</v>
      </c>
      <c r="DN37" s="46" t="s">
        <v>198</v>
      </c>
      <c r="DO37" s="46" t="s">
        <v>248</v>
      </c>
      <c r="DP37" s="46" t="s">
        <v>249</v>
      </c>
      <c r="DQ37" s="46">
        <f t="shared" si="88"/>
        <v>10</v>
      </c>
      <c r="DR37" s="46" t="str">
        <f t="shared" si="89"/>
        <v>TERCIO SUPERIOR</v>
      </c>
      <c r="DS37" s="46">
        <v>33</v>
      </c>
      <c r="DT37" s="46">
        <f t="shared" si="90"/>
        <v>23</v>
      </c>
      <c r="DU37" s="46">
        <f t="shared" si="91"/>
        <v>10</v>
      </c>
      <c r="DV37" s="46">
        <f>'RESULTADOS CUARTO'!HX37</f>
        <v>27.583890400000001</v>
      </c>
      <c r="DW37" s="46">
        <f t="shared" si="92"/>
        <v>14</v>
      </c>
      <c r="DX37" s="125">
        <f t="shared" si="93"/>
        <v>0.69696969696969702</v>
      </c>
      <c r="DY37" s="125"/>
      <c r="EC37" s="126">
        <f t="shared" si="94"/>
        <v>1</v>
      </c>
      <c r="ED37" s="126">
        <v>1.6782674</v>
      </c>
      <c r="EE37" s="126">
        <f t="shared" si="95"/>
        <v>1</v>
      </c>
      <c r="EF37" s="126">
        <f t="shared" si="96"/>
        <v>0</v>
      </c>
      <c r="EG37" s="126">
        <f t="shared" si="97"/>
        <v>1.6782674</v>
      </c>
      <c r="EH37" s="127">
        <f t="shared" si="98"/>
        <v>1</v>
      </c>
      <c r="EI37" s="127">
        <v>1.6587874499999999</v>
      </c>
      <c r="EJ37" s="127">
        <f t="shared" si="99"/>
        <v>1</v>
      </c>
      <c r="EK37" s="127">
        <f t="shared" si="100"/>
        <v>0</v>
      </c>
      <c r="EL37" s="127">
        <f t="shared" si="101"/>
        <v>1.6587874499999999</v>
      </c>
      <c r="EM37" s="123">
        <f t="shared" si="102"/>
        <v>1</v>
      </c>
      <c r="EN37" s="123">
        <v>1.6495770000000001</v>
      </c>
      <c r="EO37" s="123">
        <f t="shared" si="103"/>
        <v>1</v>
      </c>
      <c r="EP37" s="123">
        <f t="shared" si="104"/>
        <v>0</v>
      </c>
      <c r="EQ37" s="123">
        <f t="shared" si="105"/>
        <v>1.6495770000000001</v>
      </c>
      <c r="ER37" s="128">
        <f t="shared" si="106"/>
        <v>1</v>
      </c>
      <c r="ES37" s="128">
        <v>1.6583374</v>
      </c>
      <c r="ET37" s="128">
        <f t="shared" si="107"/>
        <v>0</v>
      </c>
      <c r="EU37" s="128">
        <f t="shared" si="108"/>
        <v>1</v>
      </c>
      <c r="EV37" s="128">
        <f t="shared" si="109"/>
        <v>0</v>
      </c>
      <c r="EW37" s="64">
        <f t="shared" si="110"/>
        <v>4.9866318500000002</v>
      </c>
      <c r="EX37" s="129">
        <f t="shared" si="111"/>
        <v>2</v>
      </c>
      <c r="EY37" s="129">
        <v>1.52482685</v>
      </c>
      <c r="EZ37" s="129">
        <f t="shared" si="112"/>
        <v>1</v>
      </c>
      <c r="FA37" s="129">
        <f t="shared" si="113"/>
        <v>1</v>
      </c>
      <c r="FB37" s="129">
        <f t="shared" si="114"/>
        <v>1.52482685</v>
      </c>
      <c r="FC37" s="128">
        <f t="shared" si="115"/>
        <v>2</v>
      </c>
      <c r="FD37" s="128">
        <v>1.4254114250000001</v>
      </c>
      <c r="FE37" s="128">
        <f t="shared" si="116"/>
        <v>0</v>
      </c>
      <c r="FF37" s="128">
        <f t="shared" si="117"/>
        <v>2</v>
      </c>
      <c r="FG37" s="128">
        <f t="shared" si="118"/>
        <v>0</v>
      </c>
      <c r="FH37" s="123">
        <f t="shared" si="119"/>
        <v>2</v>
      </c>
      <c r="FI37" s="123">
        <v>1.1547487000000001</v>
      </c>
      <c r="FJ37" s="123">
        <f t="shared" si="120"/>
        <v>1</v>
      </c>
      <c r="FK37" s="123">
        <f t="shared" si="121"/>
        <v>1</v>
      </c>
      <c r="FL37" s="123">
        <f t="shared" si="122"/>
        <v>1.1547487000000001</v>
      </c>
      <c r="FM37" s="82">
        <f t="shared" si="123"/>
        <v>2.67957555</v>
      </c>
      <c r="FN37" s="128">
        <f t="shared" si="124"/>
        <v>3</v>
      </c>
      <c r="FO37" s="128">
        <v>1.021414</v>
      </c>
      <c r="FP37" s="128">
        <f t="shared" si="125"/>
        <v>2</v>
      </c>
      <c r="FQ37" s="128">
        <f t="shared" si="126"/>
        <v>1</v>
      </c>
      <c r="FR37" s="128">
        <f t="shared" si="127"/>
        <v>2.0428280000000001</v>
      </c>
      <c r="FS37" s="127">
        <f t="shared" si="128"/>
        <v>2</v>
      </c>
      <c r="FT37" s="127">
        <v>0.97144799999999998</v>
      </c>
      <c r="FU37" s="127">
        <f t="shared" si="129"/>
        <v>2</v>
      </c>
      <c r="FV37" s="127">
        <f t="shared" si="130"/>
        <v>0</v>
      </c>
      <c r="FW37" s="127">
        <f t="shared" si="131"/>
        <v>1.942896</v>
      </c>
      <c r="FX37" s="129">
        <f t="shared" si="177"/>
        <v>3</v>
      </c>
      <c r="FY37" s="129">
        <v>1.2698590000000001</v>
      </c>
      <c r="FZ37" s="129">
        <f t="shared" si="133"/>
        <v>2</v>
      </c>
      <c r="GA37" s="129">
        <f t="shared" si="134"/>
        <v>1</v>
      </c>
      <c r="GB37" s="129">
        <f t="shared" si="135"/>
        <v>2.5397180000000001</v>
      </c>
      <c r="GC37" s="130">
        <f t="shared" si="136"/>
        <v>2</v>
      </c>
      <c r="GD37" s="130">
        <v>1.2101409999999999</v>
      </c>
      <c r="GE37" s="130">
        <f t="shared" si="137"/>
        <v>1</v>
      </c>
      <c r="GF37" s="130">
        <f t="shared" si="138"/>
        <v>1</v>
      </c>
      <c r="GG37" s="130">
        <f t="shared" si="139"/>
        <v>1.2101409999999999</v>
      </c>
      <c r="GH37" s="131">
        <f t="shared" si="140"/>
        <v>1</v>
      </c>
      <c r="GI37" s="131">
        <v>0.80188999999999999</v>
      </c>
      <c r="GJ37" s="131">
        <f t="shared" si="141"/>
        <v>0</v>
      </c>
      <c r="GK37" s="131">
        <f t="shared" si="142"/>
        <v>1</v>
      </c>
      <c r="GL37" s="131">
        <f t="shared" si="143"/>
        <v>0</v>
      </c>
      <c r="GM37" s="129">
        <f t="shared" si="144"/>
        <v>1</v>
      </c>
      <c r="GN37" s="129">
        <v>0.79674</v>
      </c>
      <c r="GO37" s="129">
        <f t="shared" si="145"/>
        <v>1</v>
      </c>
      <c r="GP37" s="129">
        <f t="shared" si="146"/>
        <v>0</v>
      </c>
      <c r="GQ37" s="129">
        <f t="shared" si="147"/>
        <v>0.79674</v>
      </c>
      <c r="GR37" s="108">
        <f t="shared" si="148"/>
        <v>2</v>
      </c>
      <c r="GS37" s="108">
        <v>1.1258699999999999</v>
      </c>
      <c r="GT37" s="108">
        <f t="shared" si="149"/>
        <v>2</v>
      </c>
      <c r="GU37" s="108">
        <f t="shared" si="150"/>
        <v>0</v>
      </c>
      <c r="GV37" s="108">
        <f t="shared" si="151"/>
        <v>2.2517399999999999</v>
      </c>
      <c r="GW37" s="130">
        <f t="shared" si="152"/>
        <v>2</v>
      </c>
      <c r="GX37" s="130">
        <v>1.2413000000000001</v>
      </c>
      <c r="GY37" s="130">
        <f t="shared" si="153"/>
        <v>2</v>
      </c>
      <c r="GZ37" s="130">
        <f t="shared" si="154"/>
        <v>0</v>
      </c>
      <c r="HA37" s="130">
        <f t="shared" si="155"/>
        <v>2.4826000000000001</v>
      </c>
      <c r="HB37" s="82">
        <f t="shared" si="156"/>
        <v>13.266662999999999</v>
      </c>
      <c r="HC37" s="132">
        <f t="shared" si="157"/>
        <v>1</v>
      </c>
      <c r="HD37" s="132">
        <v>1.12415</v>
      </c>
      <c r="HE37" s="132">
        <f t="shared" si="158"/>
        <v>1</v>
      </c>
      <c r="HF37" s="132">
        <f t="shared" si="159"/>
        <v>0</v>
      </c>
      <c r="HG37" s="132">
        <f t="shared" si="160"/>
        <v>1.12415</v>
      </c>
      <c r="HH37" s="126">
        <f t="shared" si="161"/>
        <v>2</v>
      </c>
      <c r="HI37" s="126">
        <v>1.1006800000000001</v>
      </c>
      <c r="HJ37" s="126">
        <f t="shared" si="162"/>
        <v>2</v>
      </c>
      <c r="HK37" s="126">
        <f t="shared" si="163"/>
        <v>0</v>
      </c>
      <c r="HL37" s="126">
        <f t="shared" si="164"/>
        <v>2.2013600000000002</v>
      </c>
      <c r="HM37" s="128">
        <f t="shared" si="165"/>
        <v>2</v>
      </c>
      <c r="HN37" s="128">
        <v>1.1006800000000001</v>
      </c>
      <c r="HO37" s="128">
        <f t="shared" si="166"/>
        <v>2</v>
      </c>
      <c r="HP37" s="128">
        <f t="shared" si="167"/>
        <v>0</v>
      </c>
      <c r="HQ37" s="128">
        <f t="shared" si="168"/>
        <v>2.2013600000000002</v>
      </c>
      <c r="HR37" s="123">
        <f t="shared" si="169"/>
        <v>2</v>
      </c>
      <c r="HS37" s="123">
        <v>1.12415</v>
      </c>
      <c r="HT37" s="123">
        <f t="shared" si="170"/>
        <v>1</v>
      </c>
      <c r="HU37" s="123">
        <f t="shared" si="171"/>
        <v>1</v>
      </c>
      <c r="HV37" s="123">
        <f t="shared" si="172"/>
        <v>1.12415</v>
      </c>
      <c r="HW37" s="82">
        <f t="shared" si="173"/>
        <v>6.6510199999999999</v>
      </c>
      <c r="HX37" s="133">
        <f t="shared" si="174"/>
        <v>27.583890400000001</v>
      </c>
      <c r="IK37" s="46" t="s">
        <v>26</v>
      </c>
      <c r="IL37" s="46" t="s">
        <v>177</v>
      </c>
      <c r="IM37" s="46" t="s">
        <v>342</v>
      </c>
    </row>
    <row r="38" spans="1:247">
      <c r="A38" s="76">
        <v>30</v>
      </c>
      <c r="B38" s="80" t="s">
        <v>178</v>
      </c>
      <c r="C38" s="58" t="s">
        <v>251</v>
      </c>
      <c r="D38" s="78">
        <f>'DATOS -CUARTO'!AK38</f>
        <v>1</v>
      </c>
      <c r="E38" s="78">
        <f>'DATOS -CUARTO'!AL38</f>
        <v>1</v>
      </c>
      <c r="F38" s="78">
        <f>'DATOS -CUARTO'!AM38</f>
        <v>1</v>
      </c>
      <c r="G38" s="78">
        <f>'DATOS -CUARTO'!AN38</f>
        <v>1</v>
      </c>
      <c r="H38" s="78">
        <f>'DATOS -CUARTO'!AO38</f>
        <v>0</v>
      </c>
      <c r="I38" s="78">
        <f>'DATOS -CUARTO'!AP38</f>
        <v>1</v>
      </c>
      <c r="J38" s="78">
        <f>'DATOS -CUARTO'!AQ38</f>
        <v>1</v>
      </c>
      <c r="K38" s="88">
        <f>'DATOS -CUARTO'!AR38</f>
        <v>1</v>
      </c>
      <c r="L38" s="88">
        <f>'DATOS -CUARTO'!AS38</f>
        <v>1</v>
      </c>
      <c r="M38" s="88">
        <f>'DATOS -CUARTO'!AT38</f>
        <v>1</v>
      </c>
      <c r="N38" s="88">
        <f>'DATOS -CUARTO'!AU38</f>
        <v>0</v>
      </c>
      <c r="O38" s="88">
        <f>'DATOS -CUARTO'!AV38</f>
        <v>1</v>
      </c>
      <c r="P38" s="88">
        <f>'DATOS -CUARTO'!AW38</f>
        <v>1</v>
      </c>
      <c r="Q38" s="88">
        <f>'DATOS -CUARTO'!AX38</f>
        <v>0</v>
      </c>
      <c r="R38" s="88">
        <f>'DATOS -CUARTO'!AY38</f>
        <v>1</v>
      </c>
      <c r="S38" s="88">
        <f>'DATOS -CUARTO'!AZ38</f>
        <v>0</v>
      </c>
      <c r="T38" s="91">
        <f>'DATOS -CUARTO'!BA38</f>
        <v>1</v>
      </c>
      <c r="U38" s="91">
        <f>'DATOS -CUARTO'!BB38</f>
        <v>1</v>
      </c>
      <c r="V38" s="91">
        <f>'DATOS -CUARTO'!BC38</f>
        <v>1</v>
      </c>
      <c r="W38" s="91">
        <f>'DATOS -CUARTO'!BD38</f>
        <v>1</v>
      </c>
      <c r="X38" s="91">
        <f>'DATOS -CUARTO'!BE38</f>
        <v>1</v>
      </c>
      <c r="Y38" s="91">
        <f>'DATOS -CUARTO'!BF38</f>
        <v>1</v>
      </c>
      <c r="Z38" s="91">
        <f>'DATOS -CUARTO'!BG38</f>
        <v>0</v>
      </c>
      <c r="AA38" s="94">
        <f>'DATOS -CUARTO'!BH38</f>
        <v>0</v>
      </c>
      <c r="AB38" s="94">
        <f>'DATOS -CUARTO'!BI38</f>
        <v>1</v>
      </c>
      <c r="AC38" s="94">
        <f>'DATOS -CUARTO'!BJ38</f>
        <v>0</v>
      </c>
      <c r="AD38" s="94">
        <f>'DATOS -CUARTO'!BK38</f>
        <v>1</v>
      </c>
      <c r="AE38" s="94">
        <f>'DATOS -CUARTO'!BL38</f>
        <v>0</v>
      </c>
      <c r="AF38" s="94">
        <f>'DATOS -CUARTO'!BM38</f>
        <v>1</v>
      </c>
      <c r="AG38" s="102">
        <f>'DATOS -CUARTO'!BN38</f>
        <v>1</v>
      </c>
      <c r="AH38" s="102">
        <f>'DATOS -CUARTO'!BO38</f>
        <v>1</v>
      </c>
      <c r="AI38" s="102">
        <f>'DATOS -CUARTO'!BP38</f>
        <v>0</v>
      </c>
      <c r="AJ38" s="102">
        <f>'DATOS -CUARTO'!BQ38</f>
        <v>0</v>
      </c>
      <c r="AK38" s="103">
        <f t="shared" si="43"/>
        <v>1</v>
      </c>
      <c r="AL38" s="103">
        <f t="shared" si="44"/>
        <v>1.12415</v>
      </c>
      <c r="AM38" s="103">
        <f t="shared" si="45"/>
        <v>2</v>
      </c>
      <c r="AN38" s="103">
        <f t="shared" si="46"/>
        <v>2.2013600000000002</v>
      </c>
      <c r="AO38" s="103">
        <f t="shared" si="47"/>
        <v>1</v>
      </c>
      <c r="AP38" s="103">
        <f t="shared" si="48"/>
        <v>1.6495770000000001</v>
      </c>
      <c r="AQ38" s="103">
        <f t="shared" si="49"/>
        <v>0</v>
      </c>
      <c r="AR38" s="103">
        <f t="shared" si="50"/>
        <v>0</v>
      </c>
      <c r="AS38" s="103">
        <f t="shared" si="51"/>
        <v>1</v>
      </c>
      <c r="AT38" s="103">
        <f t="shared" si="52"/>
        <v>1.6587874499999999</v>
      </c>
      <c r="AU38" s="103">
        <f t="shared" si="53"/>
        <v>1</v>
      </c>
      <c r="AV38" s="103">
        <f t="shared" si="54"/>
        <v>1.6782674</v>
      </c>
      <c r="AW38" s="104">
        <f t="shared" si="55"/>
        <v>2</v>
      </c>
      <c r="AX38" s="104">
        <f t="shared" si="56"/>
        <v>2.2483</v>
      </c>
      <c r="AY38" s="104">
        <f t="shared" si="57"/>
        <v>1</v>
      </c>
      <c r="AZ38" s="104">
        <f t="shared" si="58"/>
        <v>1.1006800000000001</v>
      </c>
      <c r="BA38" s="104">
        <f t="shared" si="59"/>
        <v>2</v>
      </c>
      <c r="BB38" s="104">
        <f t="shared" si="60"/>
        <v>1.942896</v>
      </c>
      <c r="BC38" s="104">
        <f t="shared" si="61"/>
        <v>1</v>
      </c>
      <c r="BD38" s="104">
        <f t="shared" si="62"/>
        <v>1.021414</v>
      </c>
      <c r="BE38" s="105">
        <f t="shared" si="63"/>
        <v>3</v>
      </c>
      <c r="BF38" s="105">
        <f t="shared" si="64"/>
        <v>3.809577</v>
      </c>
      <c r="BG38" s="105">
        <f t="shared" si="65"/>
        <v>2</v>
      </c>
      <c r="BH38" s="105">
        <f t="shared" si="66"/>
        <v>2.4202819999999998</v>
      </c>
      <c r="BI38" s="105">
        <f t="shared" si="67"/>
        <v>1</v>
      </c>
      <c r="BJ38" s="105">
        <f t="shared" si="68"/>
        <v>0.79674</v>
      </c>
      <c r="BK38" s="105">
        <f t="shared" si="69"/>
        <v>0</v>
      </c>
      <c r="BL38" s="105">
        <f t="shared" si="70"/>
        <v>0</v>
      </c>
      <c r="BM38" s="106">
        <f t="shared" si="71"/>
        <v>1</v>
      </c>
      <c r="BN38" s="106">
        <f t="shared" si="72"/>
        <v>1.52482685</v>
      </c>
      <c r="BO38" s="106">
        <f t="shared" si="73"/>
        <v>1</v>
      </c>
      <c r="BP38" s="106">
        <f t="shared" si="74"/>
        <v>1.4254114250000001</v>
      </c>
      <c r="BQ38" s="106">
        <f t="shared" si="75"/>
        <v>1</v>
      </c>
      <c r="BR38" s="106">
        <f t="shared" si="76"/>
        <v>1.1547487000000001</v>
      </c>
      <c r="BS38" s="106">
        <f t="shared" si="77"/>
        <v>2</v>
      </c>
      <c r="BT38" s="106">
        <f t="shared" si="78"/>
        <v>2.2517399999999999</v>
      </c>
      <c r="BU38" s="107">
        <f t="shared" si="79"/>
        <v>0</v>
      </c>
      <c r="BV38" s="107">
        <f t="shared" si="80"/>
        <v>0</v>
      </c>
      <c r="BW38" s="108">
        <f t="shared" si="15"/>
        <v>1.12415</v>
      </c>
      <c r="BX38" s="109">
        <f t="shared" si="16"/>
        <v>2.2013600000000002</v>
      </c>
      <c r="BY38" s="108">
        <f t="shared" si="17"/>
        <v>1.6495770000000001</v>
      </c>
      <c r="BZ38" s="110">
        <f t="shared" si="18"/>
        <v>0</v>
      </c>
      <c r="CA38" s="109">
        <f t="shared" si="19"/>
        <v>1.6587874499999999</v>
      </c>
      <c r="CB38" s="110">
        <f t="shared" si="20"/>
        <v>1.6782674</v>
      </c>
      <c r="CC38" s="111">
        <f t="shared" si="21"/>
        <v>2.2483</v>
      </c>
      <c r="CD38" s="112">
        <f t="shared" si="22"/>
        <v>1.1006800000000001</v>
      </c>
      <c r="CE38" s="113">
        <f t="shared" si="23"/>
        <v>1.942896</v>
      </c>
      <c r="CF38" s="114">
        <f t="shared" si="24"/>
        <v>1.021414</v>
      </c>
      <c r="CG38" s="84">
        <f t="shared" si="81"/>
        <v>3.809577</v>
      </c>
      <c r="CH38" s="113">
        <f t="shared" si="25"/>
        <v>2.4202819999999998</v>
      </c>
      <c r="CI38" s="114">
        <f t="shared" si="26"/>
        <v>0.79674</v>
      </c>
      <c r="CJ38" s="109">
        <f t="shared" si="27"/>
        <v>0</v>
      </c>
      <c r="CK38" s="115">
        <f t="shared" si="28"/>
        <v>1.52482685</v>
      </c>
      <c r="CL38" s="116">
        <f t="shared" si="29"/>
        <v>1.4254114250000001</v>
      </c>
      <c r="CM38" s="117">
        <f t="shared" si="30"/>
        <v>1.1547487000000001</v>
      </c>
      <c r="CN38" s="111">
        <f t="shared" si="31"/>
        <v>2.2517399999999999</v>
      </c>
      <c r="CO38" s="118">
        <f t="shared" si="32"/>
        <v>0</v>
      </c>
      <c r="CP38" s="119">
        <f t="shared" si="82"/>
        <v>28.008757825</v>
      </c>
      <c r="CQ38" s="119">
        <f t="shared" si="83"/>
        <v>9</v>
      </c>
      <c r="CR38" s="118">
        <f t="shared" si="33"/>
        <v>23</v>
      </c>
      <c r="CS38" s="118">
        <f t="shared" si="34"/>
        <v>10</v>
      </c>
      <c r="CT38" s="57" t="s">
        <v>234</v>
      </c>
      <c r="CU38" s="96">
        <f t="shared" si="35"/>
        <v>8.3121418499999997</v>
      </c>
      <c r="CV38" s="96">
        <f t="shared" si="36"/>
        <v>6.3132900000000003</v>
      </c>
      <c r="CW38" s="96">
        <f t="shared" si="37"/>
        <v>7.026599</v>
      </c>
      <c r="CX38" s="96">
        <f t="shared" si="38"/>
        <v>4.1049869750000001</v>
      </c>
      <c r="CY38" s="96">
        <f t="shared" si="39"/>
        <v>2.2517399999999999</v>
      </c>
      <c r="CZ38" s="58" t="s">
        <v>234</v>
      </c>
      <c r="DA38" s="122">
        <f t="shared" ref="DA38:DE38" si="203">CU38/$CP38</f>
        <v>0.29676938555914001</v>
      </c>
      <c r="DB38" s="122">
        <f t="shared" si="203"/>
        <v>0.22540414107065099</v>
      </c>
      <c r="DC38" s="122">
        <f t="shared" si="203"/>
        <v>0.25087149683332999</v>
      </c>
      <c r="DD38" s="122">
        <f t="shared" si="203"/>
        <v>0.146560836458659</v>
      </c>
      <c r="DE38" s="122">
        <f t="shared" si="203"/>
        <v>8.0394140078220294E-2</v>
      </c>
      <c r="DF38" s="58" t="s">
        <v>234</v>
      </c>
      <c r="DG38" s="122">
        <f t="shared" si="41"/>
        <v>0.69696969696969702</v>
      </c>
      <c r="DH38" s="122">
        <f t="shared" si="42"/>
        <v>0.30303030303030298</v>
      </c>
      <c r="DI38" s="46">
        <f>'RANKING-QUINTOS'!L33</f>
        <v>0</v>
      </c>
      <c r="DJ38" s="46">
        <f t="shared" si="85"/>
        <v>14</v>
      </c>
      <c r="DK38" s="124" t="str">
        <f t="shared" si="86"/>
        <v>Heidy274</v>
      </c>
      <c r="DL38" s="46" t="str">
        <f t="shared" si="87"/>
        <v>CONDORI  RAMIRES  HEIDY MARIA</v>
      </c>
      <c r="DM38" s="46">
        <v>4</v>
      </c>
      <c r="DN38" s="46" t="s">
        <v>198</v>
      </c>
      <c r="DO38" s="46" t="s">
        <v>248</v>
      </c>
      <c r="DP38" s="46" t="s">
        <v>249</v>
      </c>
      <c r="DQ38" s="46">
        <f t="shared" si="88"/>
        <v>9</v>
      </c>
      <c r="DR38" s="46" t="str">
        <f t="shared" si="89"/>
        <v>TERCIO SUPERIOR</v>
      </c>
      <c r="DS38" s="46">
        <v>33</v>
      </c>
      <c r="DT38" s="46">
        <f t="shared" si="90"/>
        <v>23</v>
      </c>
      <c r="DU38" s="46">
        <f t="shared" si="91"/>
        <v>10</v>
      </c>
      <c r="DV38" s="46">
        <f>'RESULTADOS CUARTO'!HX38</f>
        <v>28.008757825</v>
      </c>
      <c r="DW38" s="46">
        <f t="shared" si="92"/>
        <v>14</v>
      </c>
      <c r="DX38" s="125">
        <f t="shared" si="93"/>
        <v>0.69696969696969702</v>
      </c>
      <c r="DY38" s="125"/>
      <c r="EC38" s="126">
        <f t="shared" si="94"/>
        <v>1</v>
      </c>
      <c r="ED38" s="126">
        <v>1.6782674</v>
      </c>
      <c r="EE38" s="126">
        <f t="shared" si="95"/>
        <v>1</v>
      </c>
      <c r="EF38" s="126">
        <f t="shared" si="96"/>
        <v>0</v>
      </c>
      <c r="EG38" s="126">
        <f t="shared" si="97"/>
        <v>1.6782674</v>
      </c>
      <c r="EH38" s="127">
        <f t="shared" si="98"/>
        <v>1</v>
      </c>
      <c r="EI38" s="127">
        <v>1.6587874499999999</v>
      </c>
      <c r="EJ38" s="127">
        <f t="shared" si="99"/>
        <v>1</v>
      </c>
      <c r="EK38" s="127">
        <f t="shared" si="100"/>
        <v>0</v>
      </c>
      <c r="EL38" s="127">
        <f t="shared" si="101"/>
        <v>1.6587874499999999</v>
      </c>
      <c r="EM38" s="123">
        <f t="shared" si="102"/>
        <v>1</v>
      </c>
      <c r="EN38" s="123">
        <v>1.6495770000000001</v>
      </c>
      <c r="EO38" s="123">
        <f t="shared" si="103"/>
        <v>1</v>
      </c>
      <c r="EP38" s="123">
        <f t="shared" si="104"/>
        <v>0</v>
      </c>
      <c r="EQ38" s="123">
        <f t="shared" si="105"/>
        <v>1.6495770000000001</v>
      </c>
      <c r="ER38" s="128">
        <f t="shared" si="106"/>
        <v>1</v>
      </c>
      <c r="ES38" s="128">
        <v>1.6583374</v>
      </c>
      <c r="ET38" s="128">
        <f t="shared" si="107"/>
        <v>0</v>
      </c>
      <c r="EU38" s="128">
        <f t="shared" si="108"/>
        <v>1</v>
      </c>
      <c r="EV38" s="128">
        <f t="shared" si="109"/>
        <v>0</v>
      </c>
      <c r="EW38" s="64">
        <f t="shared" si="110"/>
        <v>4.9866318500000002</v>
      </c>
      <c r="EX38" s="129">
        <f t="shared" si="111"/>
        <v>2</v>
      </c>
      <c r="EY38" s="129">
        <v>1.52482685</v>
      </c>
      <c r="EZ38" s="129">
        <f t="shared" si="112"/>
        <v>1</v>
      </c>
      <c r="FA38" s="129">
        <f t="shared" si="113"/>
        <v>1</v>
      </c>
      <c r="FB38" s="129">
        <f t="shared" si="114"/>
        <v>1.52482685</v>
      </c>
      <c r="FC38" s="128">
        <f t="shared" si="115"/>
        <v>2</v>
      </c>
      <c r="FD38" s="128">
        <v>1.4254114250000001</v>
      </c>
      <c r="FE38" s="128">
        <f t="shared" si="116"/>
        <v>1</v>
      </c>
      <c r="FF38" s="128">
        <f t="shared" si="117"/>
        <v>1</v>
      </c>
      <c r="FG38" s="128">
        <f t="shared" si="118"/>
        <v>1.4254114250000001</v>
      </c>
      <c r="FH38" s="123">
        <f t="shared" si="119"/>
        <v>2</v>
      </c>
      <c r="FI38" s="123">
        <v>1.1547487000000001</v>
      </c>
      <c r="FJ38" s="123">
        <f t="shared" si="120"/>
        <v>1</v>
      </c>
      <c r="FK38" s="123">
        <f t="shared" si="121"/>
        <v>1</v>
      </c>
      <c r="FL38" s="123">
        <f t="shared" si="122"/>
        <v>1.1547487000000001</v>
      </c>
      <c r="FM38" s="82">
        <f t="shared" si="123"/>
        <v>4.1049869750000001</v>
      </c>
      <c r="FN38" s="128">
        <f t="shared" si="124"/>
        <v>3</v>
      </c>
      <c r="FO38" s="128">
        <v>1.021414</v>
      </c>
      <c r="FP38" s="128">
        <f t="shared" si="125"/>
        <v>1</v>
      </c>
      <c r="FQ38" s="128">
        <f t="shared" si="126"/>
        <v>2</v>
      </c>
      <c r="FR38" s="128">
        <f t="shared" si="127"/>
        <v>1.021414</v>
      </c>
      <c r="FS38" s="127">
        <f t="shared" si="128"/>
        <v>2</v>
      </c>
      <c r="FT38" s="127">
        <v>0.97144799999999998</v>
      </c>
      <c r="FU38" s="127">
        <f t="shared" si="129"/>
        <v>2</v>
      </c>
      <c r="FV38" s="127">
        <f t="shared" si="130"/>
        <v>0</v>
      </c>
      <c r="FW38" s="127">
        <f t="shared" si="131"/>
        <v>1.942896</v>
      </c>
      <c r="FX38" s="129">
        <f t="shared" si="177"/>
        <v>3</v>
      </c>
      <c r="FY38" s="129">
        <v>1.2698590000000001</v>
      </c>
      <c r="FZ38" s="129">
        <f t="shared" si="133"/>
        <v>3</v>
      </c>
      <c r="GA38" s="129">
        <f t="shared" si="134"/>
        <v>0</v>
      </c>
      <c r="GB38" s="129">
        <f t="shared" si="135"/>
        <v>3.809577</v>
      </c>
      <c r="GC38" s="130">
        <f t="shared" si="136"/>
        <v>2</v>
      </c>
      <c r="GD38" s="130">
        <v>1.2101409999999999</v>
      </c>
      <c r="GE38" s="130">
        <f t="shared" si="137"/>
        <v>2</v>
      </c>
      <c r="GF38" s="130">
        <f t="shared" si="138"/>
        <v>0</v>
      </c>
      <c r="GG38" s="130">
        <f t="shared" si="139"/>
        <v>2.4202819999999998</v>
      </c>
      <c r="GH38" s="131">
        <f t="shared" si="140"/>
        <v>1</v>
      </c>
      <c r="GI38" s="131">
        <v>0.80188999999999999</v>
      </c>
      <c r="GJ38" s="131">
        <f t="shared" si="141"/>
        <v>0</v>
      </c>
      <c r="GK38" s="131">
        <f t="shared" si="142"/>
        <v>1</v>
      </c>
      <c r="GL38" s="131">
        <f t="shared" si="143"/>
        <v>0</v>
      </c>
      <c r="GM38" s="129">
        <f t="shared" si="144"/>
        <v>1</v>
      </c>
      <c r="GN38" s="129">
        <v>0.79674</v>
      </c>
      <c r="GO38" s="129">
        <f t="shared" si="145"/>
        <v>1</v>
      </c>
      <c r="GP38" s="129">
        <f t="shared" si="146"/>
        <v>0</v>
      </c>
      <c r="GQ38" s="129">
        <f t="shared" si="147"/>
        <v>0.79674</v>
      </c>
      <c r="GR38" s="108">
        <f t="shared" si="148"/>
        <v>2</v>
      </c>
      <c r="GS38" s="108">
        <v>1.1258699999999999</v>
      </c>
      <c r="GT38" s="108">
        <f t="shared" si="149"/>
        <v>2</v>
      </c>
      <c r="GU38" s="108">
        <f t="shared" si="150"/>
        <v>0</v>
      </c>
      <c r="GV38" s="108">
        <f t="shared" si="151"/>
        <v>2.2517399999999999</v>
      </c>
      <c r="GW38" s="130">
        <f t="shared" si="152"/>
        <v>2</v>
      </c>
      <c r="GX38" s="130">
        <v>1.2413000000000001</v>
      </c>
      <c r="GY38" s="130">
        <f t="shared" si="153"/>
        <v>0</v>
      </c>
      <c r="GZ38" s="130">
        <f t="shared" si="154"/>
        <v>2</v>
      </c>
      <c r="HA38" s="130">
        <f t="shared" si="155"/>
        <v>0</v>
      </c>
      <c r="HB38" s="82">
        <f t="shared" si="156"/>
        <v>12.242649</v>
      </c>
      <c r="HC38" s="132">
        <f t="shared" si="157"/>
        <v>1</v>
      </c>
      <c r="HD38" s="132">
        <v>1.12415</v>
      </c>
      <c r="HE38" s="132">
        <f t="shared" si="158"/>
        <v>1</v>
      </c>
      <c r="HF38" s="132">
        <f t="shared" si="159"/>
        <v>0</v>
      </c>
      <c r="HG38" s="132">
        <f t="shared" si="160"/>
        <v>1.12415</v>
      </c>
      <c r="HH38" s="126">
        <f t="shared" si="161"/>
        <v>2</v>
      </c>
      <c r="HI38" s="126">
        <v>1.1006800000000001</v>
      </c>
      <c r="HJ38" s="126">
        <f t="shared" si="162"/>
        <v>2</v>
      </c>
      <c r="HK38" s="126">
        <f t="shared" si="163"/>
        <v>0</v>
      </c>
      <c r="HL38" s="126">
        <f t="shared" si="164"/>
        <v>2.2013600000000002</v>
      </c>
      <c r="HM38" s="128">
        <f t="shared" si="165"/>
        <v>2</v>
      </c>
      <c r="HN38" s="128">
        <v>1.1006800000000001</v>
      </c>
      <c r="HO38" s="128">
        <f t="shared" si="166"/>
        <v>1</v>
      </c>
      <c r="HP38" s="128">
        <f t="shared" si="167"/>
        <v>1</v>
      </c>
      <c r="HQ38" s="128">
        <f t="shared" si="168"/>
        <v>1.1006800000000001</v>
      </c>
      <c r="HR38" s="123">
        <f t="shared" si="169"/>
        <v>2</v>
      </c>
      <c r="HS38" s="123">
        <v>1.12415</v>
      </c>
      <c r="HT38" s="123">
        <f t="shared" si="170"/>
        <v>2</v>
      </c>
      <c r="HU38" s="123">
        <f t="shared" si="171"/>
        <v>0</v>
      </c>
      <c r="HV38" s="123">
        <f t="shared" si="172"/>
        <v>2.2483</v>
      </c>
      <c r="HW38" s="82">
        <f t="shared" si="173"/>
        <v>6.6744899999999996</v>
      </c>
      <c r="HX38" s="133">
        <f t="shared" si="174"/>
        <v>28.008757825</v>
      </c>
      <c r="IK38" s="46" t="s">
        <v>26</v>
      </c>
      <c r="IL38" s="46" t="s">
        <v>178</v>
      </c>
      <c r="IM38" s="46" t="s">
        <v>343</v>
      </c>
    </row>
    <row r="39" spans="1:247">
      <c r="A39" s="76">
        <v>31</v>
      </c>
      <c r="B39" s="80" t="s">
        <v>179</v>
      </c>
      <c r="C39" s="58" t="s">
        <v>251</v>
      </c>
      <c r="D39" s="78">
        <f>'DATOS -CUARTO'!AK39</f>
        <v>1</v>
      </c>
      <c r="E39" s="78">
        <f>'DATOS -CUARTO'!AL39</f>
        <v>0</v>
      </c>
      <c r="F39" s="78">
        <f>'DATOS -CUARTO'!AM39</f>
        <v>1</v>
      </c>
      <c r="G39" s="78">
        <f>'DATOS -CUARTO'!AN39</f>
        <v>1</v>
      </c>
      <c r="H39" s="78">
        <f>'DATOS -CUARTO'!AO39</f>
        <v>0</v>
      </c>
      <c r="I39" s="78">
        <f>'DATOS -CUARTO'!AP39</f>
        <v>1</v>
      </c>
      <c r="J39" s="78">
        <f>'DATOS -CUARTO'!AQ39</f>
        <v>1</v>
      </c>
      <c r="K39" s="88">
        <f>'DATOS -CUARTO'!AR39</f>
        <v>0</v>
      </c>
      <c r="L39" s="88">
        <f>'DATOS -CUARTO'!AS39</f>
        <v>1</v>
      </c>
      <c r="M39" s="88">
        <f>'DATOS -CUARTO'!AT39</f>
        <v>1</v>
      </c>
      <c r="N39" s="88">
        <f>'DATOS -CUARTO'!AU39</f>
        <v>0</v>
      </c>
      <c r="O39" s="88">
        <f>'DATOS -CUARTO'!AV39</f>
        <v>1</v>
      </c>
      <c r="P39" s="88">
        <f>'DATOS -CUARTO'!AW39</f>
        <v>1</v>
      </c>
      <c r="Q39" s="88">
        <f>'DATOS -CUARTO'!AX39</f>
        <v>0</v>
      </c>
      <c r="R39" s="88">
        <f>'DATOS -CUARTO'!AY39</f>
        <v>0</v>
      </c>
      <c r="S39" s="88">
        <f>'DATOS -CUARTO'!AZ39</f>
        <v>0</v>
      </c>
      <c r="T39" s="91">
        <f>'DATOS -CUARTO'!BA39</f>
        <v>0</v>
      </c>
      <c r="U39" s="91">
        <f>'DATOS -CUARTO'!BB39</f>
        <v>0</v>
      </c>
      <c r="V39" s="91">
        <f>'DATOS -CUARTO'!BC39</f>
        <v>1</v>
      </c>
      <c r="W39" s="91">
        <f>'DATOS -CUARTO'!BD39</f>
        <v>0</v>
      </c>
      <c r="X39" s="91">
        <f>'DATOS -CUARTO'!BE39</f>
        <v>0</v>
      </c>
      <c r="Y39" s="91">
        <f>'DATOS -CUARTO'!BF39</f>
        <v>1</v>
      </c>
      <c r="Z39" s="91">
        <f>'DATOS -CUARTO'!BG39</f>
        <v>0</v>
      </c>
      <c r="AA39" s="94">
        <f>'DATOS -CUARTO'!BH39</f>
        <v>0</v>
      </c>
      <c r="AB39" s="94">
        <f>'DATOS -CUARTO'!BI39</f>
        <v>1</v>
      </c>
      <c r="AC39" s="94">
        <f>'DATOS -CUARTO'!BJ39</f>
        <v>0</v>
      </c>
      <c r="AD39" s="94">
        <f>'DATOS -CUARTO'!BK39</f>
        <v>0</v>
      </c>
      <c r="AE39" s="94">
        <f>'DATOS -CUARTO'!BL39</f>
        <v>1</v>
      </c>
      <c r="AF39" s="94">
        <f>'DATOS -CUARTO'!BM39</f>
        <v>0</v>
      </c>
      <c r="AG39" s="102">
        <f>'DATOS -CUARTO'!BN39</f>
        <v>1</v>
      </c>
      <c r="AH39" s="102">
        <f>'DATOS -CUARTO'!BO39</f>
        <v>1</v>
      </c>
      <c r="AI39" s="102">
        <f>'DATOS -CUARTO'!BP39</f>
        <v>0</v>
      </c>
      <c r="AJ39" s="102">
        <f>'DATOS -CUARTO'!BQ39</f>
        <v>1</v>
      </c>
      <c r="AK39" s="103">
        <f t="shared" si="43"/>
        <v>1</v>
      </c>
      <c r="AL39" s="103">
        <f t="shared" si="44"/>
        <v>1.12415</v>
      </c>
      <c r="AM39" s="103">
        <f t="shared" si="45"/>
        <v>1</v>
      </c>
      <c r="AN39" s="103">
        <f t="shared" si="46"/>
        <v>1.1006800000000001</v>
      </c>
      <c r="AO39" s="103">
        <f t="shared" si="47"/>
        <v>1</v>
      </c>
      <c r="AP39" s="103">
        <f t="shared" si="48"/>
        <v>1.6495770000000001</v>
      </c>
      <c r="AQ39" s="103">
        <f t="shared" si="49"/>
        <v>0</v>
      </c>
      <c r="AR39" s="103">
        <f t="shared" si="50"/>
        <v>0</v>
      </c>
      <c r="AS39" s="103">
        <f t="shared" si="51"/>
        <v>1</v>
      </c>
      <c r="AT39" s="103">
        <f t="shared" si="52"/>
        <v>1.6587874499999999</v>
      </c>
      <c r="AU39" s="103">
        <f t="shared" si="53"/>
        <v>1</v>
      </c>
      <c r="AV39" s="103">
        <f t="shared" si="54"/>
        <v>1.6782674</v>
      </c>
      <c r="AW39" s="104">
        <f t="shared" si="55"/>
        <v>1</v>
      </c>
      <c r="AX39" s="104">
        <f t="shared" si="56"/>
        <v>1.12415</v>
      </c>
      <c r="AY39" s="104">
        <f t="shared" si="57"/>
        <v>1</v>
      </c>
      <c r="AZ39" s="104">
        <f t="shared" si="58"/>
        <v>1.1006800000000001</v>
      </c>
      <c r="BA39" s="104">
        <f t="shared" si="59"/>
        <v>2</v>
      </c>
      <c r="BB39" s="104">
        <f t="shared" si="60"/>
        <v>1.942896</v>
      </c>
      <c r="BC39" s="104">
        <f t="shared" si="61"/>
        <v>0</v>
      </c>
      <c r="BD39" s="104">
        <f t="shared" si="62"/>
        <v>0</v>
      </c>
      <c r="BE39" s="105">
        <f t="shared" si="63"/>
        <v>1</v>
      </c>
      <c r="BF39" s="105">
        <f t="shared" si="64"/>
        <v>1.2698590000000001</v>
      </c>
      <c r="BG39" s="105">
        <f t="shared" si="65"/>
        <v>0</v>
      </c>
      <c r="BH39" s="105">
        <f t="shared" si="66"/>
        <v>0</v>
      </c>
      <c r="BI39" s="105">
        <f t="shared" si="67"/>
        <v>1</v>
      </c>
      <c r="BJ39" s="105">
        <f t="shared" si="68"/>
        <v>0.79674</v>
      </c>
      <c r="BK39" s="105">
        <f t="shared" si="69"/>
        <v>0</v>
      </c>
      <c r="BL39" s="105">
        <f t="shared" si="70"/>
        <v>0</v>
      </c>
      <c r="BM39" s="106">
        <f t="shared" si="71"/>
        <v>1</v>
      </c>
      <c r="BN39" s="106">
        <f t="shared" si="72"/>
        <v>1.52482685</v>
      </c>
      <c r="BO39" s="106">
        <f t="shared" si="73"/>
        <v>0</v>
      </c>
      <c r="BP39" s="106">
        <f t="shared" si="74"/>
        <v>0</v>
      </c>
      <c r="BQ39" s="106">
        <f t="shared" si="75"/>
        <v>1</v>
      </c>
      <c r="BR39" s="106">
        <f t="shared" si="76"/>
        <v>1.1547487000000001</v>
      </c>
      <c r="BS39" s="106">
        <f t="shared" si="77"/>
        <v>2</v>
      </c>
      <c r="BT39" s="106">
        <f t="shared" si="78"/>
        <v>2.2517399999999999</v>
      </c>
      <c r="BU39" s="107">
        <f t="shared" si="79"/>
        <v>1</v>
      </c>
      <c r="BV39" s="107">
        <f t="shared" si="80"/>
        <v>1.2413000000000001</v>
      </c>
      <c r="BW39" s="108">
        <f t="shared" si="15"/>
        <v>1.12415</v>
      </c>
      <c r="BX39" s="109">
        <f t="shared" si="16"/>
        <v>1.1006800000000001</v>
      </c>
      <c r="BY39" s="108">
        <f t="shared" si="17"/>
        <v>1.6495770000000001</v>
      </c>
      <c r="BZ39" s="110">
        <f t="shared" si="18"/>
        <v>0</v>
      </c>
      <c r="CA39" s="109">
        <f t="shared" si="19"/>
        <v>1.6587874499999999</v>
      </c>
      <c r="CB39" s="110">
        <f t="shared" si="20"/>
        <v>1.6782674</v>
      </c>
      <c r="CC39" s="111">
        <f t="shared" si="21"/>
        <v>1.12415</v>
      </c>
      <c r="CD39" s="112">
        <f t="shared" si="22"/>
        <v>1.1006800000000001</v>
      </c>
      <c r="CE39" s="113">
        <f t="shared" si="23"/>
        <v>1.942896</v>
      </c>
      <c r="CF39" s="114">
        <f t="shared" si="24"/>
        <v>0</v>
      </c>
      <c r="CG39" s="84">
        <f t="shared" si="81"/>
        <v>1.2698590000000001</v>
      </c>
      <c r="CH39" s="113">
        <f t="shared" si="25"/>
        <v>0</v>
      </c>
      <c r="CI39" s="114">
        <f t="shared" si="26"/>
        <v>0.79674</v>
      </c>
      <c r="CJ39" s="109">
        <f t="shared" si="27"/>
        <v>0</v>
      </c>
      <c r="CK39" s="115">
        <f t="shared" si="28"/>
        <v>1.52482685</v>
      </c>
      <c r="CL39" s="116">
        <f t="shared" si="29"/>
        <v>0</v>
      </c>
      <c r="CM39" s="117">
        <f t="shared" si="30"/>
        <v>1.1547487000000001</v>
      </c>
      <c r="CN39" s="111">
        <f t="shared" si="31"/>
        <v>2.2517399999999999</v>
      </c>
      <c r="CO39" s="118">
        <f t="shared" si="32"/>
        <v>1.2413000000000001</v>
      </c>
      <c r="CP39" s="119">
        <f t="shared" si="82"/>
        <v>19.618402400000001</v>
      </c>
      <c r="CQ39" s="119">
        <f t="shared" si="83"/>
        <v>26</v>
      </c>
      <c r="CR39" s="118">
        <f t="shared" si="33"/>
        <v>16</v>
      </c>
      <c r="CS39" s="118">
        <f t="shared" si="34"/>
        <v>17</v>
      </c>
      <c r="CT39" s="57" t="s">
        <v>235</v>
      </c>
      <c r="CU39" s="96">
        <f t="shared" si="35"/>
        <v>7.2114618500000001</v>
      </c>
      <c r="CV39" s="96">
        <f t="shared" si="36"/>
        <v>4.167726</v>
      </c>
      <c r="CW39" s="96">
        <f t="shared" si="37"/>
        <v>2.0665990000000001</v>
      </c>
      <c r="CX39" s="96">
        <f t="shared" si="38"/>
        <v>2.67957555</v>
      </c>
      <c r="CY39" s="96">
        <f t="shared" si="39"/>
        <v>3.4930400000000001</v>
      </c>
      <c r="CZ39" s="58" t="s">
        <v>235</v>
      </c>
      <c r="DA39" s="122">
        <f t="shared" ref="DA39:DE39" si="204">CU39/$CP39</f>
        <v>0.36758660073156602</v>
      </c>
      <c r="DB39" s="122">
        <f t="shared" si="204"/>
        <v>0.212439622504634</v>
      </c>
      <c r="DC39" s="122">
        <f t="shared" si="204"/>
        <v>0.105339821146701</v>
      </c>
      <c r="DD39" s="122">
        <f t="shared" si="204"/>
        <v>0.136584799076198</v>
      </c>
      <c r="DE39" s="122">
        <f t="shared" si="204"/>
        <v>0.178049156540902</v>
      </c>
      <c r="DF39" s="58" t="s">
        <v>235</v>
      </c>
      <c r="DG39" s="122">
        <f t="shared" si="41"/>
        <v>0.48484848484848497</v>
      </c>
      <c r="DH39" s="122">
        <f t="shared" si="42"/>
        <v>0.51515151515151503</v>
      </c>
      <c r="DI39" s="46">
        <f>'RANKING-QUINTOS'!L34</f>
        <v>0</v>
      </c>
      <c r="DJ39" s="46">
        <f t="shared" si="85"/>
        <v>10</v>
      </c>
      <c r="DK39" s="124" t="str">
        <f t="shared" si="86"/>
        <v>SOLa0987</v>
      </c>
      <c r="DL39" s="46" t="str">
        <f t="shared" si="87"/>
        <v>CURRO  TICONA  DAYAN NICOLE</v>
      </c>
      <c r="DM39" s="46">
        <v>4</v>
      </c>
      <c r="DN39" s="46" t="s">
        <v>198</v>
      </c>
      <c r="DO39" s="46" t="s">
        <v>248</v>
      </c>
      <c r="DP39" s="46" t="s">
        <v>249</v>
      </c>
      <c r="DQ39" s="46">
        <f t="shared" si="88"/>
        <v>27</v>
      </c>
      <c r="DR39" s="46" t="str">
        <f t="shared" si="89"/>
        <v/>
      </c>
      <c r="DS39" s="46">
        <v>33</v>
      </c>
      <c r="DT39" s="46">
        <f t="shared" si="90"/>
        <v>16</v>
      </c>
      <c r="DU39" s="46">
        <f t="shared" si="91"/>
        <v>17</v>
      </c>
      <c r="DV39" s="46">
        <f>'RESULTADOS CUARTO'!HX39</f>
        <v>19.618402400000001</v>
      </c>
      <c r="DW39" s="46">
        <f t="shared" si="92"/>
        <v>10</v>
      </c>
      <c r="DX39" s="125">
        <f t="shared" si="93"/>
        <v>0.48484848484848497</v>
      </c>
      <c r="DY39" s="125"/>
      <c r="EC39" s="126">
        <f t="shared" si="94"/>
        <v>1</v>
      </c>
      <c r="ED39" s="126">
        <v>1.6782674</v>
      </c>
      <c r="EE39" s="126">
        <f t="shared" si="95"/>
        <v>1</v>
      </c>
      <c r="EF39" s="126">
        <f t="shared" si="96"/>
        <v>0</v>
      </c>
      <c r="EG39" s="126">
        <f t="shared" si="97"/>
        <v>1.6782674</v>
      </c>
      <c r="EH39" s="127">
        <f t="shared" si="98"/>
        <v>1</v>
      </c>
      <c r="EI39" s="127">
        <v>1.6587874499999999</v>
      </c>
      <c r="EJ39" s="127">
        <f t="shared" si="99"/>
        <v>1</v>
      </c>
      <c r="EK39" s="127">
        <f t="shared" si="100"/>
        <v>0</v>
      </c>
      <c r="EL39" s="127">
        <f t="shared" si="101"/>
        <v>1.6587874499999999</v>
      </c>
      <c r="EM39" s="123">
        <f t="shared" si="102"/>
        <v>1</v>
      </c>
      <c r="EN39" s="123">
        <v>1.6495770000000001</v>
      </c>
      <c r="EO39" s="123">
        <f t="shared" si="103"/>
        <v>1</v>
      </c>
      <c r="EP39" s="123">
        <f t="shared" si="104"/>
        <v>0</v>
      </c>
      <c r="EQ39" s="123">
        <f t="shared" si="105"/>
        <v>1.6495770000000001</v>
      </c>
      <c r="ER39" s="128">
        <f t="shared" si="106"/>
        <v>1</v>
      </c>
      <c r="ES39" s="128">
        <v>1.6583374</v>
      </c>
      <c r="ET39" s="128">
        <f t="shared" si="107"/>
        <v>0</v>
      </c>
      <c r="EU39" s="128">
        <f t="shared" si="108"/>
        <v>1</v>
      </c>
      <c r="EV39" s="128">
        <f t="shared" si="109"/>
        <v>0</v>
      </c>
      <c r="EW39" s="64">
        <f t="shared" si="110"/>
        <v>4.9866318500000002</v>
      </c>
      <c r="EX39" s="129">
        <f t="shared" si="111"/>
        <v>2</v>
      </c>
      <c r="EY39" s="129">
        <v>1.52482685</v>
      </c>
      <c r="EZ39" s="129">
        <f t="shared" si="112"/>
        <v>1</v>
      </c>
      <c r="FA39" s="129">
        <f t="shared" si="113"/>
        <v>1</v>
      </c>
      <c r="FB39" s="129">
        <f t="shared" si="114"/>
        <v>1.52482685</v>
      </c>
      <c r="FC39" s="128">
        <f t="shared" si="115"/>
        <v>2</v>
      </c>
      <c r="FD39" s="128">
        <v>1.4254114250000001</v>
      </c>
      <c r="FE39" s="128">
        <f t="shared" si="116"/>
        <v>0</v>
      </c>
      <c r="FF39" s="128">
        <f t="shared" si="117"/>
        <v>2</v>
      </c>
      <c r="FG39" s="128">
        <f t="shared" si="118"/>
        <v>0</v>
      </c>
      <c r="FH39" s="123">
        <f t="shared" si="119"/>
        <v>2</v>
      </c>
      <c r="FI39" s="123">
        <v>1.1547487000000001</v>
      </c>
      <c r="FJ39" s="123">
        <f t="shared" si="120"/>
        <v>1</v>
      </c>
      <c r="FK39" s="123">
        <f t="shared" si="121"/>
        <v>1</v>
      </c>
      <c r="FL39" s="123">
        <f t="shared" si="122"/>
        <v>1.1547487000000001</v>
      </c>
      <c r="FM39" s="82">
        <f t="shared" si="123"/>
        <v>2.67957555</v>
      </c>
      <c r="FN39" s="128">
        <f t="shared" si="124"/>
        <v>3</v>
      </c>
      <c r="FO39" s="128">
        <v>1.021414</v>
      </c>
      <c r="FP39" s="128">
        <f t="shared" si="125"/>
        <v>0</v>
      </c>
      <c r="FQ39" s="128">
        <f t="shared" si="126"/>
        <v>3</v>
      </c>
      <c r="FR39" s="128">
        <f t="shared" si="127"/>
        <v>0</v>
      </c>
      <c r="FS39" s="127">
        <f t="shared" si="128"/>
        <v>2</v>
      </c>
      <c r="FT39" s="127">
        <v>0.97144799999999998</v>
      </c>
      <c r="FU39" s="127">
        <f t="shared" si="129"/>
        <v>2</v>
      </c>
      <c r="FV39" s="127">
        <f t="shared" si="130"/>
        <v>0</v>
      </c>
      <c r="FW39" s="127">
        <f t="shared" si="131"/>
        <v>1.942896</v>
      </c>
      <c r="FX39" s="129">
        <f t="shared" si="177"/>
        <v>3</v>
      </c>
      <c r="FY39" s="129">
        <v>1.2698590000000001</v>
      </c>
      <c r="FZ39" s="129">
        <f t="shared" si="133"/>
        <v>1</v>
      </c>
      <c r="GA39" s="129">
        <f t="shared" si="134"/>
        <v>2</v>
      </c>
      <c r="GB39" s="129">
        <f t="shared" si="135"/>
        <v>1.2698590000000001</v>
      </c>
      <c r="GC39" s="130">
        <f t="shared" si="136"/>
        <v>2</v>
      </c>
      <c r="GD39" s="130">
        <v>1.2101409999999999</v>
      </c>
      <c r="GE39" s="130">
        <f t="shared" si="137"/>
        <v>0</v>
      </c>
      <c r="GF39" s="130">
        <f t="shared" si="138"/>
        <v>2</v>
      </c>
      <c r="GG39" s="130">
        <f t="shared" si="139"/>
        <v>0</v>
      </c>
      <c r="GH39" s="131">
        <f t="shared" si="140"/>
        <v>1</v>
      </c>
      <c r="GI39" s="131">
        <v>0.80188999999999999</v>
      </c>
      <c r="GJ39" s="131">
        <f t="shared" si="141"/>
        <v>0</v>
      </c>
      <c r="GK39" s="131">
        <f t="shared" si="142"/>
        <v>1</v>
      </c>
      <c r="GL39" s="131">
        <f t="shared" si="143"/>
        <v>0</v>
      </c>
      <c r="GM39" s="129">
        <f t="shared" si="144"/>
        <v>1</v>
      </c>
      <c r="GN39" s="129">
        <v>0.79674</v>
      </c>
      <c r="GO39" s="129">
        <f t="shared" si="145"/>
        <v>1</v>
      </c>
      <c r="GP39" s="129">
        <f t="shared" si="146"/>
        <v>0</v>
      </c>
      <c r="GQ39" s="129">
        <f t="shared" si="147"/>
        <v>0.79674</v>
      </c>
      <c r="GR39" s="108">
        <f t="shared" si="148"/>
        <v>2</v>
      </c>
      <c r="GS39" s="108">
        <v>1.1258699999999999</v>
      </c>
      <c r="GT39" s="108">
        <f t="shared" si="149"/>
        <v>2</v>
      </c>
      <c r="GU39" s="108">
        <f t="shared" si="150"/>
        <v>0</v>
      </c>
      <c r="GV39" s="108">
        <f t="shared" si="151"/>
        <v>2.2517399999999999</v>
      </c>
      <c r="GW39" s="130">
        <f t="shared" si="152"/>
        <v>2</v>
      </c>
      <c r="GX39" s="130">
        <v>1.2413000000000001</v>
      </c>
      <c r="GY39" s="130">
        <f t="shared" si="153"/>
        <v>1</v>
      </c>
      <c r="GZ39" s="130">
        <f t="shared" si="154"/>
        <v>1</v>
      </c>
      <c r="HA39" s="130">
        <f t="shared" si="155"/>
        <v>1.2413000000000001</v>
      </c>
      <c r="HB39" s="82">
        <f t="shared" si="156"/>
        <v>7.502535</v>
      </c>
      <c r="HC39" s="132">
        <f t="shared" si="157"/>
        <v>1</v>
      </c>
      <c r="HD39" s="132">
        <v>1.12415</v>
      </c>
      <c r="HE39" s="132">
        <f t="shared" si="158"/>
        <v>1</v>
      </c>
      <c r="HF39" s="132">
        <f t="shared" si="159"/>
        <v>0</v>
      </c>
      <c r="HG39" s="132">
        <f t="shared" si="160"/>
        <v>1.12415</v>
      </c>
      <c r="HH39" s="126">
        <f t="shared" si="161"/>
        <v>2</v>
      </c>
      <c r="HI39" s="126">
        <v>1.1006800000000001</v>
      </c>
      <c r="HJ39" s="126">
        <f t="shared" si="162"/>
        <v>1</v>
      </c>
      <c r="HK39" s="126">
        <f t="shared" si="163"/>
        <v>1</v>
      </c>
      <c r="HL39" s="126">
        <f t="shared" si="164"/>
        <v>1.1006800000000001</v>
      </c>
      <c r="HM39" s="128">
        <f t="shared" si="165"/>
        <v>2</v>
      </c>
      <c r="HN39" s="128">
        <v>1.1006800000000001</v>
      </c>
      <c r="HO39" s="128">
        <f t="shared" si="166"/>
        <v>1</v>
      </c>
      <c r="HP39" s="128">
        <f t="shared" si="167"/>
        <v>1</v>
      </c>
      <c r="HQ39" s="128">
        <f t="shared" si="168"/>
        <v>1.1006800000000001</v>
      </c>
      <c r="HR39" s="123">
        <f t="shared" si="169"/>
        <v>2</v>
      </c>
      <c r="HS39" s="123">
        <v>1.12415</v>
      </c>
      <c r="HT39" s="123">
        <f t="shared" si="170"/>
        <v>1</v>
      </c>
      <c r="HU39" s="123">
        <f t="shared" si="171"/>
        <v>1</v>
      </c>
      <c r="HV39" s="123">
        <f t="shared" si="172"/>
        <v>1.12415</v>
      </c>
      <c r="HW39" s="82">
        <f t="shared" si="173"/>
        <v>4.4496599999999997</v>
      </c>
      <c r="HX39" s="133">
        <f t="shared" si="174"/>
        <v>19.618402400000001</v>
      </c>
      <c r="IK39" s="46" t="s">
        <v>26</v>
      </c>
      <c r="IL39" s="46" t="s">
        <v>179</v>
      </c>
      <c r="IM39" s="46" t="s">
        <v>344</v>
      </c>
    </row>
    <row r="40" spans="1:247">
      <c r="A40" s="76">
        <v>32</v>
      </c>
      <c r="B40" s="80" t="s">
        <v>180</v>
      </c>
      <c r="C40" s="58" t="s">
        <v>251</v>
      </c>
      <c r="D40" s="78">
        <f>'DATOS -CUARTO'!AK40</f>
        <v>1</v>
      </c>
      <c r="E40" s="78">
        <f>'DATOS -CUARTO'!AL40</f>
        <v>1</v>
      </c>
      <c r="F40" s="78">
        <f>'DATOS -CUARTO'!AM40</f>
        <v>0</v>
      </c>
      <c r="G40" s="78">
        <f>'DATOS -CUARTO'!AN40</f>
        <v>0</v>
      </c>
      <c r="H40" s="78">
        <f>'DATOS -CUARTO'!AO40</f>
        <v>0</v>
      </c>
      <c r="I40" s="78">
        <f>'DATOS -CUARTO'!AP40</f>
        <v>0</v>
      </c>
      <c r="J40" s="78">
        <f>'DATOS -CUARTO'!AQ40</f>
        <v>0</v>
      </c>
      <c r="K40" s="88">
        <f>'DATOS -CUARTO'!AR40</f>
        <v>0</v>
      </c>
      <c r="L40" s="88">
        <f>'DATOS -CUARTO'!AS40</f>
        <v>0</v>
      </c>
      <c r="M40" s="88">
        <f>'DATOS -CUARTO'!AT40</f>
        <v>0</v>
      </c>
      <c r="N40" s="88">
        <f>'DATOS -CUARTO'!AU40</f>
        <v>0</v>
      </c>
      <c r="O40" s="88">
        <f>'DATOS -CUARTO'!AV40</f>
        <v>1</v>
      </c>
      <c r="P40" s="88">
        <f>'DATOS -CUARTO'!AW40</f>
        <v>1</v>
      </c>
      <c r="Q40" s="88">
        <f>'DATOS -CUARTO'!AX40</f>
        <v>1</v>
      </c>
      <c r="R40" s="88">
        <f>'DATOS -CUARTO'!AY40</f>
        <v>1</v>
      </c>
      <c r="S40" s="88">
        <f>'DATOS -CUARTO'!AZ40</f>
        <v>0</v>
      </c>
      <c r="T40" s="91">
        <f>'DATOS -CUARTO'!BA40</f>
        <v>1</v>
      </c>
      <c r="U40" s="91">
        <f>'DATOS -CUARTO'!BB40</f>
        <v>0</v>
      </c>
      <c r="V40" s="91">
        <f>'DATOS -CUARTO'!BC40</f>
        <v>0</v>
      </c>
      <c r="W40" s="91">
        <f>'DATOS -CUARTO'!BD40</f>
        <v>1</v>
      </c>
      <c r="X40" s="91">
        <f>'DATOS -CUARTO'!BE40</f>
        <v>1</v>
      </c>
      <c r="Y40" s="91">
        <f>'DATOS -CUARTO'!BF40</f>
        <v>1</v>
      </c>
      <c r="Z40" s="91">
        <f>'DATOS -CUARTO'!BG40</f>
        <v>0</v>
      </c>
      <c r="AA40" s="94">
        <f>'DATOS -CUARTO'!BH40</f>
        <v>0</v>
      </c>
      <c r="AB40" s="94">
        <f>'DATOS -CUARTO'!BI40</f>
        <v>0</v>
      </c>
      <c r="AC40" s="94">
        <f>'DATOS -CUARTO'!BJ40</f>
        <v>1</v>
      </c>
      <c r="AD40" s="94">
        <f>'DATOS -CUARTO'!BK40</f>
        <v>0</v>
      </c>
      <c r="AE40" s="94">
        <f>'DATOS -CUARTO'!BL40</f>
        <v>0</v>
      </c>
      <c r="AF40" s="94">
        <f>'DATOS -CUARTO'!BM40</f>
        <v>1</v>
      </c>
      <c r="AG40" s="102">
        <f>'DATOS -CUARTO'!BN40</f>
        <v>1</v>
      </c>
      <c r="AH40" s="102">
        <f>'DATOS -CUARTO'!BO40</f>
        <v>1</v>
      </c>
      <c r="AI40" s="102">
        <f>'DATOS -CUARTO'!BP40</f>
        <v>1</v>
      </c>
      <c r="AJ40" s="102">
        <f>'DATOS -CUARTO'!BQ40</f>
        <v>0</v>
      </c>
      <c r="AK40" s="103">
        <f t="shared" si="43"/>
        <v>1</v>
      </c>
      <c r="AL40" s="103">
        <f t="shared" si="44"/>
        <v>1.12415</v>
      </c>
      <c r="AM40" s="103">
        <f t="shared" si="45"/>
        <v>1</v>
      </c>
      <c r="AN40" s="103">
        <f t="shared" si="46"/>
        <v>1.1006800000000001</v>
      </c>
      <c r="AO40" s="103">
        <f t="shared" si="47"/>
        <v>0</v>
      </c>
      <c r="AP40" s="103">
        <f t="shared" si="48"/>
        <v>0</v>
      </c>
      <c r="AQ40" s="103">
        <f t="shared" si="49"/>
        <v>0</v>
      </c>
      <c r="AR40" s="103">
        <f t="shared" si="50"/>
        <v>0</v>
      </c>
      <c r="AS40" s="103">
        <f t="shared" si="51"/>
        <v>0</v>
      </c>
      <c r="AT40" s="103">
        <f t="shared" si="52"/>
        <v>0</v>
      </c>
      <c r="AU40" s="103">
        <f t="shared" si="53"/>
        <v>0</v>
      </c>
      <c r="AV40" s="103">
        <f t="shared" si="54"/>
        <v>0</v>
      </c>
      <c r="AW40" s="104">
        <f t="shared" si="55"/>
        <v>0</v>
      </c>
      <c r="AX40" s="104">
        <f t="shared" si="56"/>
        <v>0</v>
      </c>
      <c r="AY40" s="104">
        <f t="shared" si="57"/>
        <v>0</v>
      </c>
      <c r="AZ40" s="104">
        <f t="shared" si="58"/>
        <v>0</v>
      </c>
      <c r="BA40" s="104">
        <f t="shared" si="59"/>
        <v>2</v>
      </c>
      <c r="BB40" s="104">
        <f t="shared" si="60"/>
        <v>1.942896</v>
      </c>
      <c r="BC40" s="104">
        <f t="shared" si="61"/>
        <v>2</v>
      </c>
      <c r="BD40" s="104">
        <f t="shared" si="62"/>
        <v>2.0428280000000001</v>
      </c>
      <c r="BE40" s="105">
        <f t="shared" si="63"/>
        <v>1</v>
      </c>
      <c r="BF40" s="105">
        <f t="shared" si="64"/>
        <v>1.2698590000000001</v>
      </c>
      <c r="BG40" s="105">
        <f t="shared" si="65"/>
        <v>2</v>
      </c>
      <c r="BH40" s="105">
        <f t="shared" si="66"/>
        <v>2.4202819999999998</v>
      </c>
      <c r="BI40" s="105">
        <f t="shared" si="67"/>
        <v>1</v>
      </c>
      <c r="BJ40" s="105">
        <f t="shared" si="68"/>
        <v>0.79674</v>
      </c>
      <c r="BK40" s="105">
        <f t="shared" si="69"/>
        <v>0</v>
      </c>
      <c r="BL40" s="105">
        <f t="shared" si="70"/>
        <v>0</v>
      </c>
      <c r="BM40" s="106">
        <f t="shared" si="71"/>
        <v>0</v>
      </c>
      <c r="BN40" s="106">
        <f t="shared" si="72"/>
        <v>0</v>
      </c>
      <c r="BO40" s="106">
        <f t="shared" si="73"/>
        <v>1</v>
      </c>
      <c r="BP40" s="106">
        <f t="shared" si="74"/>
        <v>1.4254114250000001</v>
      </c>
      <c r="BQ40" s="106">
        <f t="shared" si="75"/>
        <v>1</v>
      </c>
      <c r="BR40" s="106">
        <f t="shared" si="76"/>
        <v>1.1547487000000001</v>
      </c>
      <c r="BS40" s="106">
        <f t="shared" si="77"/>
        <v>2</v>
      </c>
      <c r="BT40" s="106">
        <f t="shared" si="78"/>
        <v>2.2517399999999999</v>
      </c>
      <c r="BU40" s="107">
        <f t="shared" si="79"/>
        <v>1</v>
      </c>
      <c r="BV40" s="107">
        <f t="shared" si="80"/>
        <v>1.2413000000000001</v>
      </c>
      <c r="BW40" s="108">
        <f t="shared" si="15"/>
        <v>1.12415</v>
      </c>
      <c r="BX40" s="109">
        <f t="shared" si="16"/>
        <v>1.1006800000000001</v>
      </c>
      <c r="BY40" s="108">
        <f t="shared" si="17"/>
        <v>0</v>
      </c>
      <c r="BZ40" s="110">
        <f t="shared" si="18"/>
        <v>0</v>
      </c>
      <c r="CA40" s="109">
        <f t="shared" si="19"/>
        <v>0</v>
      </c>
      <c r="CB40" s="110">
        <f t="shared" si="20"/>
        <v>0</v>
      </c>
      <c r="CC40" s="111">
        <f t="shared" si="21"/>
        <v>0</v>
      </c>
      <c r="CD40" s="112">
        <f t="shared" si="22"/>
        <v>0</v>
      </c>
      <c r="CE40" s="113">
        <f t="shared" si="23"/>
        <v>1.942896</v>
      </c>
      <c r="CF40" s="114">
        <f t="shared" si="24"/>
        <v>2.0428280000000001</v>
      </c>
      <c r="CG40" s="84">
        <f t="shared" si="81"/>
        <v>1.2698590000000001</v>
      </c>
      <c r="CH40" s="113">
        <f t="shared" si="25"/>
        <v>2.4202819999999998</v>
      </c>
      <c r="CI40" s="114">
        <f t="shared" si="26"/>
        <v>0.79674</v>
      </c>
      <c r="CJ40" s="109">
        <f t="shared" si="27"/>
        <v>0</v>
      </c>
      <c r="CK40" s="115">
        <f t="shared" si="28"/>
        <v>0</v>
      </c>
      <c r="CL40" s="116">
        <f t="shared" si="29"/>
        <v>1.4254114250000001</v>
      </c>
      <c r="CM40" s="117">
        <f t="shared" si="30"/>
        <v>1.1547487000000001</v>
      </c>
      <c r="CN40" s="111">
        <f t="shared" si="31"/>
        <v>2.2517399999999999</v>
      </c>
      <c r="CO40" s="118">
        <f t="shared" si="32"/>
        <v>1.2413000000000001</v>
      </c>
      <c r="CP40" s="119">
        <f t="shared" si="82"/>
        <v>16.770635124999998</v>
      </c>
      <c r="CQ40" s="119">
        <f t="shared" si="83"/>
        <v>36</v>
      </c>
      <c r="CR40" s="118">
        <f t="shared" si="33"/>
        <v>15</v>
      </c>
      <c r="CS40" s="118">
        <f t="shared" si="34"/>
        <v>18</v>
      </c>
      <c r="CT40" s="57" t="s">
        <v>236</v>
      </c>
      <c r="CU40" s="96">
        <f t="shared" si="35"/>
        <v>2.2248299999999999</v>
      </c>
      <c r="CV40" s="96">
        <f t="shared" si="36"/>
        <v>3.9857239999999998</v>
      </c>
      <c r="CW40" s="96">
        <f t="shared" si="37"/>
        <v>4.4868810000000003</v>
      </c>
      <c r="CX40" s="96">
        <f t="shared" si="38"/>
        <v>2.5801601249999999</v>
      </c>
      <c r="CY40" s="96">
        <f t="shared" si="39"/>
        <v>3.4930400000000001</v>
      </c>
      <c r="CZ40" s="58" t="s">
        <v>236</v>
      </c>
      <c r="DA40" s="122">
        <f t="shared" ref="DA40:DE40" si="205">CU40/$CP40</f>
        <v>0.132662238693837</v>
      </c>
      <c r="DB40" s="122">
        <f t="shared" si="205"/>
        <v>0.23766088584555001</v>
      </c>
      <c r="DC40" s="122">
        <f t="shared" si="205"/>
        <v>0.26754389243800297</v>
      </c>
      <c r="DD40" s="122">
        <f t="shared" si="205"/>
        <v>0.15384987543815501</v>
      </c>
      <c r="DE40" s="122">
        <f t="shared" si="205"/>
        <v>0.20828310758445401</v>
      </c>
      <c r="DF40" s="58" t="s">
        <v>236</v>
      </c>
      <c r="DG40" s="122">
        <f t="shared" si="41"/>
        <v>0.45454545454545497</v>
      </c>
      <c r="DH40" s="122">
        <f t="shared" si="42"/>
        <v>0.54545454545454497</v>
      </c>
      <c r="DI40" s="46">
        <f>'RANKING-QUINTOS'!L35</f>
        <v>0</v>
      </c>
      <c r="DJ40" s="46">
        <f t="shared" si="85"/>
        <v>9</v>
      </c>
      <c r="DK40" s="124" t="str">
        <f t="shared" si="86"/>
        <v>ClvUdi55</v>
      </c>
      <c r="DL40" s="46" t="str">
        <f t="shared" si="87"/>
        <v>GALLARDO  ESPERILLA  CLAUDIA SOFIA</v>
      </c>
      <c r="DM40" s="46">
        <v>4</v>
      </c>
      <c r="DN40" s="46" t="s">
        <v>198</v>
      </c>
      <c r="DO40" s="46" t="s">
        <v>248</v>
      </c>
      <c r="DP40" s="46" t="s">
        <v>249</v>
      </c>
      <c r="DQ40" s="46">
        <f t="shared" si="88"/>
        <v>34</v>
      </c>
      <c r="DR40" s="46" t="str">
        <f t="shared" si="89"/>
        <v/>
      </c>
      <c r="DS40" s="46">
        <v>33</v>
      </c>
      <c r="DT40" s="46">
        <f t="shared" si="90"/>
        <v>15</v>
      </c>
      <c r="DU40" s="46">
        <f t="shared" si="91"/>
        <v>18</v>
      </c>
      <c r="DV40" s="46">
        <f>'RESULTADOS CUARTO'!HX40</f>
        <v>18.448902525000001</v>
      </c>
      <c r="DW40" s="46">
        <f t="shared" si="92"/>
        <v>9</v>
      </c>
      <c r="DX40" s="125">
        <f t="shared" si="93"/>
        <v>0.45454545454545497</v>
      </c>
      <c r="DY40" s="125"/>
      <c r="EC40" s="126">
        <f t="shared" si="94"/>
        <v>1</v>
      </c>
      <c r="ED40" s="126">
        <v>1.6782674</v>
      </c>
      <c r="EE40" s="126">
        <f t="shared" si="95"/>
        <v>1</v>
      </c>
      <c r="EF40" s="126">
        <f t="shared" si="96"/>
        <v>0</v>
      </c>
      <c r="EG40" s="126">
        <f t="shared" si="97"/>
        <v>1.6782674</v>
      </c>
      <c r="EH40" s="127">
        <f t="shared" si="98"/>
        <v>1</v>
      </c>
      <c r="EI40" s="127">
        <v>1.6587874499999999</v>
      </c>
      <c r="EJ40" s="127">
        <f t="shared" si="99"/>
        <v>0</v>
      </c>
      <c r="EK40" s="127">
        <f t="shared" si="100"/>
        <v>1</v>
      </c>
      <c r="EL40" s="127">
        <f t="shared" si="101"/>
        <v>0</v>
      </c>
      <c r="EM40" s="123">
        <f t="shared" si="102"/>
        <v>1</v>
      </c>
      <c r="EN40" s="123">
        <v>1.6495770000000001</v>
      </c>
      <c r="EO40" s="123">
        <f t="shared" si="103"/>
        <v>0</v>
      </c>
      <c r="EP40" s="123">
        <f t="shared" si="104"/>
        <v>1</v>
      </c>
      <c r="EQ40" s="123">
        <f t="shared" si="105"/>
        <v>0</v>
      </c>
      <c r="ER40" s="128">
        <f t="shared" si="106"/>
        <v>1</v>
      </c>
      <c r="ES40" s="128">
        <v>1.6583374</v>
      </c>
      <c r="ET40" s="128">
        <f t="shared" si="107"/>
        <v>0</v>
      </c>
      <c r="EU40" s="128">
        <f t="shared" si="108"/>
        <v>1</v>
      </c>
      <c r="EV40" s="128">
        <f t="shared" si="109"/>
        <v>0</v>
      </c>
      <c r="EW40" s="64">
        <f t="shared" si="110"/>
        <v>1.6782674</v>
      </c>
      <c r="EX40" s="129">
        <f t="shared" si="111"/>
        <v>2</v>
      </c>
      <c r="EY40" s="129">
        <v>1.52482685</v>
      </c>
      <c r="EZ40" s="129">
        <f t="shared" si="112"/>
        <v>0</v>
      </c>
      <c r="FA40" s="129">
        <f t="shared" si="113"/>
        <v>2</v>
      </c>
      <c r="FB40" s="129">
        <f t="shared" si="114"/>
        <v>0</v>
      </c>
      <c r="FC40" s="128">
        <f t="shared" si="115"/>
        <v>2</v>
      </c>
      <c r="FD40" s="128">
        <v>1.4254114250000001</v>
      </c>
      <c r="FE40" s="128">
        <f t="shared" si="116"/>
        <v>1</v>
      </c>
      <c r="FF40" s="128">
        <f t="shared" si="117"/>
        <v>1</v>
      </c>
      <c r="FG40" s="128">
        <f t="shared" si="118"/>
        <v>1.4254114250000001</v>
      </c>
      <c r="FH40" s="123">
        <f t="shared" si="119"/>
        <v>2</v>
      </c>
      <c r="FI40" s="123">
        <v>1.1547487000000001</v>
      </c>
      <c r="FJ40" s="123">
        <f t="shared" si="120"/>
        <v>1</v>
      </c>
      <c r="FK40" s="123">
        <f t="shared" si="121"/>
        <v>1</v>
      </c>
      <c r="FL40" s="123">
        <f t="shared" si="122"/>
        <v>1.1547487000000001</v>
      </c>
      <c r="FM40" s="82">
        <f t="shared" si="123"/>
        <v>2.5801601249999999</v>
      </c>
      <c r="FN40" s="128">
        <f t="shared" si="124"/>
        <v>3</v>
      </c>
      <c r="FO40" s="128">
        <v>1.021414</v>
      </c>
      <c r="FP40" s="128">
        <f t="shared" si="125"/>
        <v>2</v>
      </c>
      <c r="FQ40" s="128">
        <f t="shared" si="126"/>
        <v>1</v>
      </c>
      <c r="FR40" s="128">
        <f t="shared" si="127"/>
        <v>2.0428280000000001</v>
      </c>
      <c r="FS40" s="127">
        <f t="shared" si="128"/>
        <v>2</v>
      </c>
      <c r="FT40" s="127">
        <v>0.97144799999999998</v>
      </c>
      <c r="FU40" s="127">
        <f t="shared" si="129"/>
        <v>2</v>
      </c>
      <c r="FV40" s="127">
        <f t="shared" si="130"/>
        <v>0</v>
      </c>
      <c r="FW40" s="127">
        <f t="shared" si="131"/>
        <v>1.942896</v>
      </c>
      <c r="FX40" s="129">
        <f t="shared" si="177"/>
        <v>3</v>
      </c>
      <c r="FY40" s="129">
        <v>1.2698590000000001</v>
      </c>
      <c r="FZ40" s="129">
        <f t="shared" si="133"/>
        <v>1</v>
      </c>
      <c r="GA40" s="129">
        <f t="shared" si="134"/>
        <v>2</v>
      </c>
      <c r="GB40" s="129">
        <f t="shared" si="135"/>
        <v>1.2698590000000001</v>
      </c>
      <c r="GC40" s="130">
        <f t="shared" si="136"/>
        <v>2</v>
      </c>
      <c r="GD40" s="130">
        <v>1.2101409999999999</v>
      </c>
      <c r="GE40" s="130">
        <f t="shared" si="137"/>
        <v>2</v>
      </c>
      <c r="GF40" s="130">
        <f t="shared" si="138"/>
        <v>0</v>
      </c>
      <c r="GG40" s="130">
        <f t="shared" si="139"/>
        <v>2.4202819999999998</v>
      </c>
      <c r="GH40" s="131">
        <f t="shared" si="140"/>
        <v>1</v>
      </c>
      <c r="GI40" s="131">
        <v>0.80188999999999999</v>
      </c>
      <c r="GJ40" s="131">
        <f t="shared" si="141"/>
        <v>0</v>
      </c>
      <c r="GK40" s="131">
        <f t="shared" si="142"/>
        <v>1</v>
      </c>
      <c r="GL40" s="131">
        <f t="shared" si="143"/>
        <v>0</v>
      </c>
      <c r="GM40" s="129">
        <f t="shared" si="144"/>
        <v>1</v>
      </c>
      <c r="GN40" s="129">
        <v>0.79674</v>
      </c>
      <c r="GO40" s="129">
        <f t="shared" si="145"/>
        <v>1</v>
      </c>
      <c r="GP40" s="129">
        <f t="shared" si="146"/>
        <v>0</v>
      </c>
      <c r="GQ40" s="129">
        <f t="shared" si="147"/>
        <v>0.79674</v>
      </c>
      <c r="GR40" s="108">
        <f t="shared" si="148"/>
        <v>2</v>
      </c>
      <c r="GS40" s="108">
        <v>1.1258699999999999</v>
      </c>
      <c r="GT40" s="108">
        <f t="shared" si="149"/>
        <v>2</v>
      </c>
      <c r="GU40" s="108">
        <f t="shared" si="150"/>
        <v>0</v>
      </c>
      <c r="GV40" s="108">
        <f t="shared" si="151"/>
        <v>2.2517399999999999</v>
      </c>
      <c r="GW40" s="130">
        <f t="shared" si="152"/>
        <v>2</v>
      </c>
      <c r="GX40" s="130">
        <v>1.2413000000000001</v>
      </c>
      <c r="GY40" s="130">
        <f t="shared" si="153"/>
        <v>1</v>
      </c>
      <c r="GZ40" s="130">
        <f t="shared" si="154"/>
        <v>1</v>
      </c>
      <c r="HA40" s="130">
        <f t="shared" si="155"/>
        <v>1.2413000000000001</v>
      </c>
      <c r="HB40" s="82">
        <f t="shared" si="156"/>
        <v>11.965645</v>
      </c>
      <c r="HC40" s="132">
        <f t="shared" si="157"/>
        <v>1</v>
      </c>
      <c r="HD40" s="132">
        <v>1.12415</v>
      </c>
      <c r="HE40" s="132">
        <f t="shared" si="158"/>
        <v>1</v>
      </c>
      <c r="HF40" s="132">
        <f t="shared" si="159"/>
        <v>0</v>
      </c>
      <c r="HG40" s="132">
        <f t="shared" si="160"/>
        <v>1.12415</v>
      </c>
      <c r="HH40" s="126">
        <f t="shared" si="161"/>
        <v>2</v>
      </c>
      <c r="HI40" s="126">
        <v>1.1006800000000001</v>
      </c>
      <c r="HJ40" s="126">
        <f t="shared" si="162"/>
        <v>1</v>
      </c>
      <c r="HK40" s="126">
        <f t="shared" si="163"/>
        <v>1</v>
      </c>
      <c r="HL40" s="126">
        <f t="shared" si="164"/>
        <v>1.1006800000000001</v>
      </c>
      <c r="HM40" s="128">
        <f t="shared" si="165"/>
        <v>2</v>
      </c>
      <c r="HN40" s="128">
        <v>1.1006800000000001</v>
      </c>
      <c r="HO40" s="128">
        <f t="shared" si="166"/>
        <v>0</v>
      </c>
      <c r="HP40" s="128">
        <f t="shared" si="167"/>
        <v>2</v>
      </c>
      <c r="HQ40" s="128">
        <f t="shared" si="168"/>
        <v>0</v>
      </c>
      <c r="HR40" s="123">
        <f t="shared" si="169"/>
        <v>2</v>
      </c>
      <c r="HS40" s="123">
        <v>1.12415</v>
      </c>
      <c r="HT40" s="123">
        <f t="shared" si="170"/>
        <v>0</v>
      </c>
      <c r="HU40" s="123">
        <f t="shared" si="171"/>
        <v>2</v>
      </c>
      <c r="HV40" s="123">
        <f t="shared" si="172"/>
        <v>0</v>
      </c>
      <c r="HW40" s="82">
        <f t="shared" si="173"/>
        <v>2.2248299999999999</v>
      </c>
      <c r="HX40" s="133">
        <f t="shared" si="174"/>
        <v>18.448902525000001</v>
      </c>
      <c r="IK40" s="46" t="s">
        <v>26</v>
      </c>
      <c r="IL40" s="46" t="s">
        <v>180</v>
      </c>
      <c r="IM40" s="46" t="s">
        <v>345</v>
      </c>
    </row>
    <row r="41" spans="1:247">
      <c r="A41" s="76">
        <v>33</v>
      </c>
      <c r="B41" s="80" t="s">
        <v>181</v>
      </c>
      <c r="C41" s="58" t="s">
        <v>251</v>
      </c>
      <c r="D41" s="78">
        <f>'DATOS -CUARTO'!AK41</f>
        <v>1</v>
      </c>
      <c r="E41" s="78">
        <f>'DATOS -CUARTO'!AL41</f>
        <v>1</v>
      </c>
      <c r="F41" s="78">
        <f>'DATOS -CUARTO'!AM41</f>
        <v>1</v>
      </c>
      <c r="G41" s="78">
        <f>'DATOS -CUARTO'!AN41</f>
        <v>0</v>
      </c>
      <c r="H41" s="78">
        <f>'DATOS -CUARTO'!AO41</f>
        <v>0</v>
      </c>
      <c r="I41" s="78">
        <f>'DATOS -CUARTO'!AP41</f>
        <v>0</v>
      </c>
      <c r="J41" s="78">
        <f>'DATOS -CUARTO'!AQ41</f>
        <v>1</v>
      </c>
      <c r="K41" s="88">
        <f>'DATOS -CUARTO'!AR41</f>
        <v>0</v>
      </c>
      <c r="L41" s="88">
        <f>'DATOS -CUARTO'!AS41</f>
        <v>1</v>
      </c>
      <c r="M41" s="88">
        <f>'DATOS -CUARTO'!AT41</f>
        <v>1</v>
      </c>
      <c r="N41" s="88">
        <f>'DATOS -CUARTO'!AU41</f>
        <v>0</v>
      </c>
      <c r="O41" s="88">
        <f>'DATOS -CUARTO'!AV41</f>
        <v>1</v>
      </c>
      <c r="P41" s="88">
        <f>'DATOS -CUARTO'!AW41</f>
        <v>1</v>
      </c>
      <c r="Q41" s="88">
        <f>'DATOS -CUARTO'!AX41</f>
        <v>0</v>
      </c>
      <c r="R41" s="88">
        <f>'DATOS -CUARTO'!AY41</f>
        <v>0</v>
      </c>
      <c r="S41" s="88">
        <f>'DATOS -CUARTO'!AZ41</f>
        <v>0</v>
      </c>
      <c r="T41" s="91">
        <f>'DATOS -CUARTO'!BA41</f>
        <v>0</v>
      </c>
      <c r="U41" s="91">
        <f>'DATOS -CUARTO'!BB41</f>
        <v>0</v>
      </c>
      <c r="V41" s="91">
        <f>'DATOS -CUARTO'!BC41</f>
        <v>1</v>
      </c>
      <c r="W41" s="91">
        <f>'DATOS -CUARTO'!BD41</f>
        <v>1</v>
      </c>
      <c r="X41" s="91">
        <f>'DATOS -CUARTO'!BE41</f>
        <v>1</v>
      </c>
      <c r="Y41" s="91">
        <f>'DATOS -CUARTO'!BF41</f>
        <v>0</v>
      </c>
      <c r="Z41" s="91">
        <f>'DATOS -CUARTO'!BG41</f>
        <v>0</v>
      </c>
      <c r="AA41" s="94">
        <f>'DATOS -CUARTO'!BH41</f>
        <v>0</v>
      </c>
      <c r="AB41" s="94">
        <f>'DATOS -CUARTO'!BI41</f>
        <v>1</v>
      </c>
      <c r="AC41" s="94">
        <f>'DATOS -CUARTO'!BJ41</f>
        <v>0</v>
      </c>
      <c r="AD41" s="94">
        <f>'DATOS -CUARTO'!BK41</f>
        <v>0</v>
      </c>
      <c r="AE41" s="94">
        <f>'DATOS -CUARTO'!BL41</f>
        <v>0</v>
      </c>
      <c r="AF41" s="94">
        <f>'DATOS -CUARTO'!BM41</f>
        <v>0</v>
      </c>
      <c r="AG41" s="102">
        <f>'DATOS -CUARTO'!BN41</f>
        <v>1</v>
      </c>
      <c r="AH41" s="102">
        <f>'DATOS -CUARTO'!BO41</f>
        <v>1</v>
      </c>
      <c r="AI41" s="102">
        <f>'DATOS -CUARTO'!BP41</f>
        <v>1</v>
      </c>
      <c r="AJ41" s="102">
        <f>'DATOS -CUARTO'!BQ41</f>
        <v>0</v>
      </c>
      <c r="AK41" s="103">
        <f t="shared" si="43"/>
        <v>1</v>
      </c>
      <c r="AL41" s="103">
        <f t="shared" si="44"/>
        <v>1.12415</v>
      </c>
      <c r="AM41" s="103">
        <f t="shared" si="45"/>
        <v>2</v>
      </c>
      <c r="AN41" s="103">
        <f t="shared" si="46"/>
        <v>2.2013600000000002</v>
      </c>
      <c r="AO41" s="103">
        <f t="shared" si="47"/>
        <v>0</v>
      </c>
      <c r="AP41" s="103">
        <f t="shared" si="48"/>
        <v>0</v>
      </c>
      <c r="AQ41" s="103">
        <f t="shared" si="49"/>
        <v>0</v>
      </c>
      <c r="AR41" s="103">
        <f t="shared" si="50"/>
        <v>0</v>
      </c>
      <c r="AS41" s="103">
        <f t="shared" si="51"/>
        <v>0</v>
      </c>
      <c r="AT41" s="103">
        <f t="shared" si="52"/>
        <v>0</v>
      </c>
      <c r="AU41" s="103">
        <f t="shared" si="53"/>
        <v>1</v>
      </c>
      <c r="AV41" s="103">
        <f t="shared" si="54"/>
        <v>1.6782674</v>
      </c>
      <c r="AW41" s="104">
        <f t="shared" si="55"/>
        <v>1</v>
      </c>
      <c r="AX41" s="104">
        <f t="shared" si="56"/>
        <v>1.12415</v>
      </c>
      <c r="AY41" s="104">
        <f t="shared" si="57"/>
        <v>1</v>
      </c>
      <c r="AZ41" s="104">
        <f t="shared" si="58"/>
        <v>1.1006800000000001</v>
      </c>
      <c r="BA41" s="104">
        <f t="shared" si="59"/>
        <v>2</v>
      </c>
      <c r="BB41" s="104">
        <f t="shared" si="60"/>
        <v>1.942896</v>
      </c>
      <c r="BC41" s="104">
        <f t="shared" si="61"/>
        <v>0</v>
      </c>
      <c r="BD41" s="104">
        <f t="shared" si="62"/>
        <v>0</v>
      </c>
      <c r="BE41" s="105">
        <f t="shared" si="63"/>
        <v>1</v>
      </c>
      <c r="BF41" s="105">
        <f t="shared" si="64"/>
        <v>1.2698590000000001</v>
      </c>
      <c r="BG41" s="105">
        <f t="shared" si="65"/>
        <v>2</v>
      </c>
      <c r="BH41" s="105">
        <f t="shared" si="66"/>
        <v>2.4202819999999998</v>
      </c>
      <c r="BI41" s="105">
        <f t="shared" si="67"/>
        <v>0</v>
      </c>
      <c r="BJ41" s="105">
        <f t="shared" si="68"/>
        <v>0</v>
      </c>
      <c r="BK41" s="105">
        <f t="shared" si="69"/>
        <v>0</v>
      </c>
      <c r="BL41" s="105">
        <f t="shared" si="70"/>
        <v>0</v>
      </c>
      <c r="BM41" s="106">
        <f t="shared" si="71"/>
        <v>1</v>
      </c>
      <c r="BN41" s="106">
        <f t="shared" si="72"/>
        <v>1.52482685</v>
      </c>
      <c r="BO41" s="106">
        <f t="shared" si="73"/>
        <v>0</v>
      </c>
      <c r="BP41" s="106">
        <f t="shared" si="74"/>
        <v>0</v>
      </c>
      <c r="BQ41" s="106">
        <f t="shared" si="75"/>
        <v>0</v>
      </c>
      <c r="BR41" s="106">
        <f t="shared" si="76"/>
        <v>0</v>
      </c>
      <c r="BS41" s="106">
        <f t="shared" si="77"/>
        <v>2</v>
      </c>
      <c r="BT41" s="106">
        <f t="shared" si="78"/>
        <v>2.2517399999999999</v>
      </c>
      <c r="BU41" s="107">
        <f t="shared" si="79"/>
        <v>1</v>
      </c>
      <c r="BV41" s="107">
        <f t="shared" si="80"/>
        <v>1.2413000000000001</v>
      </c>
      <c r="BW41" s="108">
        <f t="shared" si="15"/>
        <v>1.12415</v>
      </c>
      <c r="BX41" s="109">
        <f t="shared" si="16"/>
        <v>2.2013600000000002</v>
      </c>
      <c r="BY41" s="108">
        <f t="shared" si="17"/>
        <v>0</v>
      </c>
      <c r="BZ41" s="110">
        <f t="shared" si="18"/>
        <v>0</v>
      </c>
      <c r="CA41" s="109">
        <f t="shared" si="19"/>
        <v>0</v>
      </c>
      <c r="CB41" s="110">
        <f t="shared" si="20"/>
        <v>1.6782674</v>
      </c>
      <c r="CC41" s="111">
        <f t="shared" si="21"/>
        <v>1.12415</v>
      </c>
      <c r="CD41" s="112">
        <f t="shared" si="22"/>
        <v>1.1006800000000001</v>
      </c>
      <c r="CE41" s="113">
        <f t="shared" si="23"/>
        <v>1.942896</v>
      </c>
      <c r="CF41" s="114">
        <f t="shared" si="24"/>
        <v>0</v>
      </c>
      <c r="CG41" s="84">
        <f t="shared" si="81"/>
        <v>1.2698590000000001</v>
      </c>
      <c r="CH41" s="113">
        <f t="shared" si="25"/>
        <v>2.4202819999999998</v>
      </c>
      <c r="CI41" s="114">
        <f t="shared" si="26"/>
        <v>0</v>
      </c>
      <c r="CJ41" s="109">
        <f t="shared" si="27"/>
        <v>0</v>
      </c>
      <c r="CK41" s="115">
        <f t="shared" si="28"/>
        <v>1.52482685</v>
      </c>
      <c r="CL41" s="116">
        <f t="shared" si="29"/>
        <v>0</v>
      </c>
      <c r="CM41" s="117">
        <f t="shared" si="30"/>
        <v>0</v>
      </c>
      <c r="CN41" s="111">
        <f t="shared" si="31"/>
        <v>2.2517399999999999</v>
      </c>
      <c r="CO41" s="118">
        <f t="shared" si="32"/>
        <v>1.2413000000000001</v>
      </c>
      <c r="CP41" s="119">
        <f t="shared" si="82"/>
        <v>17.87951125</v>
      </c>
      <c r="CQ41" s="119">
        <f t="shared" si="83"/>
        <v>31</v>
      </c>
      <c r="CR41" s="118">
        <f t="shared" si="33"/>
        <v>15</v>
      </c>
      <c r="CS41" s="118">
        <f t="shared" si="34"/>
        <v>18</v>
      </c>
      <c r="CT41" s="57" t="s">
        <v>237</v>
      </c>
      <c r="CU41" s="96">
        <f t="shared" si="35"/>
        <v>5.0037773999999997</v>
      </c>
      <c r="CV41" s="96">
        <f t="shared" si="36"/>
        <v>4.167726</v>
      </c>
      <c r="CW41" s="96">
        <f t="shared" si="37"/>
        <v>3.6901410000000001</v>
      </c>
      <c r="CX41" s="96">
        <f t="shared" si="38"/>
        <v>1.52482685</v>
      </c>
      <c r="CY41" s="96">
        <f t="shared" si="39"/>
        <v>3.4930400000000001</v>
      </c>
      <c r="CZ41" s="58" t="s">
        <v>237</v>
      </c>
      <c r="DA41" s="122">
        <f t="shared" ref="DA41:DE41" si="206">CU41/$CP41</f>
        <v>0.27986097215045502</v>
      </c>
      <c r="DB41" s="122">
        <f t="shared" si="206"/>
        <v>0.23310066711135599</v>
      </c>
      <c r="DC41" s="122">
        <f t="shared" si="206"/>
        <v>0.206389366487856</v>
      </c>
      <c r="DD41" s="122">
        <f t="shared" si="206"/>
        <v>8.52834749607599E-2</v>
      </c>
      <c r="DE41" s="122">
        <f t="shared" si="206"/>
        <v>0.19536551928957199</v>
      </c>
      <c r="DF41" s="58" t="s">
        <v>237</v>
      </c>
      <c r="DG41" s="122">
        <f t="shared" si="41"/>
        <v>0.45454545454545497</v>
      </c>
      <c r="DH41" s="122">
        <f t="shared" si="42"/>
        <v>0.54545454545454497</v>
      </c>
      <c r="DI41" s="46">
        <f>'RANKING-QUINTOS'!L36</f>
        <v>0</v>
      </c>
      <c r="DJ41" s="46">
        <f t="shared" si="85"/>
        <v>9</v>
      </c>
      <c r="DK41" s="124" t="str">
        <f t="shared" si="86"/>
        <v>Tefa1708</v>
      </c>
      <c r="DL41" s="46" t="str">
        <f t="shared" si="87"/>
        <v>HUAMAN  BENAVENTE  STHEFANY MILAGROS</v>
      </c>
      <c r="DM41" s="46">
        <v>4</v>
      </c>
      <c r="DN41" s="46" t="s">
        <v>198</v>
      </c>
      <c r="DO41" s="46" t="s">
        <v>248</v>
      </c>
      <c r="DP41" s="46" t="s">
        <v>249</v>
      </c>
      <c r="DQ41" s="46">
        <f t="shared" si="88"/>
        <v>36</v>
      </c>
      <c r="DR41" s="46" t="str">
        <f t="shared" si="89"/>
        <v/>
      </c>
      <c r="DS41" s="46">
        <v>33</v>
      </c>
      <c r="DT41" s="46">
        <f t="shared" si="90"/>
        <v>15</v>
      </c>
      <c r="DU41" s="46">
        <f t="shared" si="91"/>
        <v>18</v>
      </c>
      <c r="DV41" s="46">
        <f>'RESULTADOS CUARTO'!HX41</f>
        <v>17.87951125</v>
      </c>
      <c r="DW41" s="46">
        <f t="shared" si="92"/>
        <v>9</v>
      </c>
      <c r="DX41" s="125">
        <f t="shared" si="93"/>
        <v>0.45454545454545497</v>
      </c>
      <c r="DY41" s="125"/>
      <c r="EC41" s="126">
        <f t="shared" si="94"/>
        <v>1</v>
      </c>
      <c r="ED41" s="126">
        <v>1.6782674</v>
      </c>
      <c r="EE41" s="126">
        <f t="shared" si="95"/>
        <v>1</v>
      </c>
      <c r="EF41" s="126">
        <f t="shared" si="96"/>
        <v>0</v>
      </c>
      <c r="EG41" s="126">
        <f t="shared" si="97"/>
        <v>1.6782674</v>
      </c>
      <c r="EH41" s="127">
        <f t="shared" si="98"/>
        <v>1</v>
      </c>
      <c r="EI41" s="127">
        <v>1.6587874499999999</v>
      </c>
      <c r="EJ41" s="127">
        <f t="shared" si="99"/>
        <v>0</v>
      </c>
      <c r="EK41" s="127">
        <f t="shared" si="100"/>
        <v>1</v>
      </c>
      <c r="EL41" s="127">
        <f t="shared" si="101"/>
        <v>0</v>
      </c>
      <c r="EM41" s="123">
        <f t="shared" si="102"/>
        <v>1</v>
      </c>
      <c r="EN41" s="123">
        <v>1.6495770000000001</v>
      </c>
      <c r="EO41" s="123">
        <f t="shared" si="103"/>
        <v>0</v>
      </c>
      <c r="EP41" s="123">
        <f t="shared" si="104"/>
        <v>1</v>
      </c>
      <c r="EQ41" s="123">
        <f t="shared" si="105"/>
        <v>0</v>
      </c>
      <c r="ER41" s="128">
        <f t="shared" si="106"/>
        <v>1</v>
      </c>
      <c r="ES41" s="128">
        <v>1.6583374</v>
      </c>
      <c r="ET41" s="128">
        <f t="shared" si="107"/>
        <v>0</v>
      </c>
      <c r="EU41" s="128">
        <f t="shared" si="108"/>
        <v>1</v>
      </c>
      <c r="EV41" s="128">
        <f t="shared" si="109"/>
        <v>0</v>
      </c>
      <c r="EW41" s="64">
        <f t="shared" si="110"/>
        <v>1.6782674</v>
      </c>
      <c r="EX41" s="129">
        <f t="shared" si="111"/>
        <v>2</v>
      </c>
      <c r="EY41" s="129">
        <v>1.52482685</v>
      </c>
      <c r="EZ41" s="129">
        <f t="shared" si="112"/>
        <v>1</v>
      </c>
      <c r="FA41" s="129">
        <f t="shared" si="113"/>
        <v>1</v>
      </c>
      <c r="FB41" s="129">
        <f t="shared" si="114"/>
        <v>1.52482685</v>
      </c>
      <c r="FC41" s="128">
        <f t="shared" si="115"/>
        <v>2</v>
      </c>
      <c r="FD41" s="128">
        <v>1.4254114250000001</v>
      </c>
      <c r="FE41" s="128">
        <f t="shared" si="116"/>
        <v>0</v>
      </c>
      <c r="FF41" s="128">
        <f t="shared" si="117"/>
        <v>2</v>
      </c>
      <c r="FG41" s="128">
        <f t="shared" si="118"/>
        <v>0</v>
      </c>
      <c r="FH41" s="123">
        <f t="shared" si="119"/>
        <v>2</v>
      </c>
      <c r="FI41" s="123">
        <v>1.1547487000000001</v>
      </c>
      <c r="FJ41" s="123">
        <f t="shared" si="120"/>
        <v>0</v>
      </c>
      <c r="FK41" s="123">
        <f t="shared" si="121"/>
        <v>2</v>
      </c>
      <c r="FL41" s="123">
        <f t="shared" si="122"/>
        <v>0</v>
      </c>
      <c r="FM41" s="82">
        <f t="shared" si="123"/>
        <v>1.52482685</v>
      </c>
      <c r="FN41" s="128">
        <f t="shared" si="124"/>
        <v>3</v>
      </c>
      <c r="FO41" s="128">
        <v>1.021414</v>
      </c>
      <c r="FP41" s="128">
        <f t="shared" si="125"/>
        <v>0</v>
      </c>
      <c r="FQ41" s="128">
        <f t="shared" si="126"/>
        <v>3</v>
      </c>
      <c r="FR41" s="128">
        <f t="shared" si="127"/>
        <v>0</v>
      </c>
      <c r="FS41" s="127">
        <f t="shared" si="128"/>
        <v>2</v>
      </c>
      <c r="FT41" s="127">
        <v>0.97144799999999998</v>
      </c>
      <c r="FU41" s="127">
        <f t="shared" si="129"/>
        <v>2</v>
      </c>
      <c r="FV41" s="127">
        <f t="shared" si="130"/>
        <v>0</v>
      </c>
      <c r="FW41" s="127">
        <f t="shared" si="131"/>
        <v>1.942896</v>
      </c>
      <c r="FX41" s="129">
        <f t="shared" si="177"/>
        <v>3</v>
      </c>
      <c r="FY41" s="129">
        <v>1.2698590000000001</v>
      </c>
      <c r="FZ41" s="129">
        <f t="shared" si="133"/>
        <v>1</v>
      </c>
      <c r="GA41" s="129">
        <f t="shared" si="134"/>
        <v>2</v>
      </c>
      <c r="GB41" s="129">
        <f t="shared" si="135"/>
        <v>1.2698590000000001</v>
      </c>
      <c r="GC41" s="130">
        <f t="shared" si="136"/>
        <v>2</v>
      </c>
      <c r="GD41" s="130">
        <v>1.2101409999999999</v>
      </c>
      <c r="GE41" s="130">
        <f t="shared" si="137"/>
        <v>2</v>
      </c>
      <c r="GF41" s="130">
        <f t="shared" si="138"/>
        <v>0</v>
      </c>
      <c r="GG41" s="130">
        <f t="shared" si="139"/>
        <v>2.4202819999999998</v>
      </c>
      <c r="GH41" s="131">
        <f t="shared" si="140"/>
        <v>1</v>
      </c>
      <c r="GI41" s="131">
        <v>0.80188999999999999</v>
      </c>
      <c r="GJ41" s="131">
        <f t="shared" si="141"/>
        <v>0</v>
      </c>
      <c r="GK41" s="131">
        <f t="shared" si="142"/>
        <v>1</v>
      </c>
      <c r="GL41" s="131">
        <f t="shared" si="143"/>
        <v>0</v>
      </c>
      <c r="GM41" s="129">
        <f t="shared" si="144"/>
        <v>1</v>
      </c>
      <c r="GN41" s="129">
        <v>0.79674</v>
      </c>
      <c r="GO41" s="129">
        <f t="shared" si="145"/>
        <v>0</v>
      </c>
      <c r="GP41" s="129">
        <f t="shared" si="146"/>
        <v>1</v>
      </c>
      <c r="GQ41" s="129">
        <f t="shared" si="147"/>
        <v>0</v>
      </c>
      <c r="GR41" s="108">
        <f t="shared" si="148"/>
        <v>2</v>
      </c>
      <c r="GS41" s="108">
        <v>1.1258699999999999</v>
      </c>
      <c r="GT41" s="108">
        <f t="shared" si="149"/>
        <v>2</v>
      </c>
      <c r="GU41" s="108">
        <f t="shared" si="150"/>
        <v>0</v>
      </c>
      <c r="GV41" s="108">
        <f t="shared" si="151"/>
        <v>2.2517399999999999</v>
      </c>
      <c r="GW41" s="130">
        <f t="shared" si="152"/>
        <v>2</v>
      </c>
      <c r="GX41" s="130">
        <v>1.2413000000000001</v>
      </c>
      <c r="GY41" s="130">
        <f t="shared" si="153"/>
        <v>1</v>
      </c>
      <c r="GZ41" s="130">
        <f t="shared" si="154"/>
        <v>1</v>
      </c>
      <c r="HA41" s="130">
        <f t="shared" si="155"/>
        <v>1.2413000000000001</v>
      </c>
      <c r="HB41" s="82">
        <f t="shared" si="156"/>
        <v>9.1260770000000004</v>
      </c>
      <c r="HC41" s="132">
        <f t="shared" si="157"/>
        <v>1</v>
      </c>
      <c r="HD41" s="132">
        <v>1.12415</v>
      </c>
      <c r="HE41" s="132">
        <f t="shared" si="158"/>
        <v>1</v>
      </c>
      <c r="HF41" s="132">
        <f t="shared" si="159"/>
        <v>0</v>
      </c>
      <c r="HG41" s="132">
        <f t="shared" si="160"/>
        <v>1.12415</v>
      </c>
      <c r="HH41" s="126">
        <f t="shared" si="161"/>
        <v>2</v>
      </c>
      <c r="HI41" s="126">
        <v>1.1006800000000001</v>
      </c>
      <c r="HJ41" s="126">
        <f t="shared" si="162"/>
        <v>2</v>
      </c>
      <c r="HK41" s="126">
        <f t="shared" si="163"/>
        <v>0</v>
      </c>
      <c r="HL41" s="126">
        <f t="shared" si="164"/>
        <v>2.2013600000000002</v>
      </c>
      <c r="HM41" s="128">
        <f t="shared" si="165"/>
        <v>2</v>
      </c>
      <c r="HN41" s="128">
        <v>1.1006800000000001</v>
      </c>
      <c r="HO41" s="128">
        <f t="shared" si="166"/>
        <v>1</v>
      </c>
      <c r="HP41" s="128">
        <f t="shared" si="167"/>
        <v>1</v>
      </c>
      <c r="HQ41" s="128">
        <f t="shared" si="168"/>
        <v>1.1006800000000001</v>
      </c>
      <c r="HR41" s="123">
        <f t="shared" si="169"/>
        <v>2</v>
      </c>
      <c r="HS41" s="123">
        <v>1.12415</v>
      </c>
      <c r="HT41" s="123">
        <f t="shared" si="170"/>
        <v>1</v>
      </c>
      <c r="HU41" s="123">
        <f t="shared" si="171"/>
        <v>1</v>
      </c>
      <c r="HV41" s="123">
        <f t="shared" si="172"/>
        <v>1.12415</v>
      </c>
      <c r="HW41" s="82">
        <f t="shared" si="173"/>
        <v>5.5503400000000003</v>
      </c>
      <c r="HX41" s="133">
        <f t="shared" si="174"/>
        <v>17.87951125</v>
      </c>
      <c r="IK41" s="46" t="s">
        <v>26</v>
      </c>
      <c r="IL41" s="46" t="s">
        <v>181</v>
      </c>
      <c r="IM41" s="46" t="s">
        <v>346</v>
      </c>
    </row>
    <row r="42" spans="1:247">
      <c r="A42" s="76">
        <v>34</v>
      </c>
      <c r="B42" s="80" t="s">
        <v>182</v>
      </c>
      <c r="C42" s="58" t="s">
        <v>251</v>
      </c>
      <c r="D42" s="78">
        <f>'DATOS -CUARTO'!AK42</f>
        <v>1</v>
      </c>
      <c r="E42" s="78">
        <f>'DATOS -CUARTO'!AL42</f>
        <v>0</v>
      </c>
      <c r="F42" s="78">
        <f>'DATOS -CUARTO'!AM42</f>
        <v>0</v>
      </c>
      <c r="G42" s="78">
        <f>'DATOS -CUARTO'!AN42</f>
        <v>0</v>
      </c>
      <c r="H42" s="78">
        <f>'DATOS -CUARTO'!AO42</f>
        <v>0</v>
      </c>
      <c r="I42" s="78">
        <f>'DATOS -CUARTO'!AP42</f>
        <v>0</v>
      </c>
      <c r="J42" s="78">
        <f>'DATOS -CUARTO'!AQ42</f>
        <v>1</v>
      </c>
      <c r="K42" s="88">
        <f>'DATOS -CUARTO'!AR42</f>
        <v>1</v>
      </c>
      <c r="L42" s="88">
        <f>'DATOS -CUARTO'!AS42</f>
        <v>1</v>
      </c>
      <c r="M42" s="88">
        <f>'DATOS -CUARTO'!AT42</f>
        <v>1</v>
      </c>
      <c r="N42" s="88">
        <f>'DATOS -CUARTO'!AU42</f>
        <v>0</v>
      </c>
      <c r="O42" s="88">
        <f>'DATOS -CUARTO'!AV42</f>
        <v>1</v>
      </c>
      <c r="P42" s="88">
        <f>'DATOS -CUARTO'!AW42</f>
        <v>1</v>
      </c>
      <c r="Q42" s="88">
        <f>'DATOS -CUARTO'!AX42</f>
        <v>0</v>
      </c>
      <c r="R42" s="88">
        <f>'DATOS -CUARTO'!AY42</f>
        <v>0</v>
      </c>
      <c r="S42" s="88">
        <f>'DATOS -CUARTO'!AZ42</f>
        <v>0</v>
      </c>
      <c r="T42" s="91">
        <f>'DATOS -CUARTO'!BA42</f>
        <v>0</v>
      </c>
      <c r="U42" s="91">
        <f>'DATOS -CUARTO'!BB42</f>
        <v>0</v>
      </c>
      <c r="V42" s="91">
        <f>'DATOS -CUARTO'!BC42</f>
        <v>1</v>
      </c>
      <c r="W42" s="91">
        <f>'DATOS -CUARTO'!BD42</f>
        <v>1</v>
      </c>
      <c r="X42" s="91">
        <f>'DATOS -CUARTO'!BE42</f>
        <v>1</v>
      </c>
      <c r="Y42" s="91">
        <f>'DATOS -CUARTO'!BF42</f>
        <v>1</v>
      </c>
      <c r="Z42" s="91">
        <f>'DATOS -CUARTO'!BG42</f>
        <v>0</v>
      </c>
      <c r="AA42" s="94">
        <f>'DATOS -CUARTO'!BH42</f>
        <v>0</v>
      </c>
      <c r="AB42" s="94">
        <f>'DATOS -CUARTO'!BI42</f>
        <v>0</v>
      </c>
      <c r="AC42" s="94">
        <f>'DATOS -CUARTO'!BJ42</f>
        <v>1</v>
      </c>
      <c r="AD42" s="94">
        <f>'DATOS -CUARTO'!BK42</f>
        <v>1</v>
      </c>
      <c r="AE42" s="94">
        <f>'DATOS -CUARTO'!BL42</f>
        <v>0</v>
      </c>
      <c r="AF42" s="94">
        <f>'DATOS -CUARTO'!BM42</f>
        <v>0</v>
      </c>
      <c r="AG42" s="102">
        <f>'DATOS -CUARTO'!BN42</f>
        <v>1</v>
      </c>
      <c r="AH42" s="102">
        <f>'DATOS -CUARTO'!BO42</f>
        <v>1</v>
      </c>
      <c r="AI42" s="102">
        <f>'DATOS -CUARTO'!BP42</f>
        <v>0</v>
      </c>
      <c r="AJ42" s="102">
        <f>'DATOS -CUARTO'!BQ42</f>
        <v>1</v>
      </c>
      <c r="AK42" s="103">
        <f t="shared" si="43"/>
        <v>1</v>
      </c>
      <c r="AL42" s="103">
        <f t="shared" si="44"/>
        <v>1.12415</v>
      </c>
      <c r="AM42" s="103">
        <f t="shared" si="45"/>
        <v>0</v>
      </c>
      <c r="AN42" s="103">
        <f t="shared" si="46"/>
        <v>0</v>
      </c>
      <c r="AO42" s="103">
        <f t="shared" si="47"/>
        <v>0</v>
      </c>
      <c r="AP42" s="103">
        <f t="shared" si="48"/>
        <v>0</v>
      </c>
      <c r="AQ42" s="103">
        <f t="shared" si="49"/>
        <v>0</v>
      </c>
      <c r="AR42" s="103">
        <f t="shared" si="50"/>
        <v>0</v>
      </c>
      <c r="AS42" s="103">
        <f t="shared" si="51"/>
        <v>0</v>
      </c>
      <c r="AT42" s="103">
        <f t="shared" si="52"/>
        <v>0</v>
      </c>
      <c r="AU42" s="103">
        <f t="shared" si="53"/>
        <v>1</v>
      </c>
      <c r="AV42" s="103">
        <f t="shared" si="54"/>
        <v>1.6782674</v>
      </c>
      <c r="AW42" s="104">
        <f t="shared" si="55"/>
        <v>2</v>
      </c>
      <c r="AX42" s="104">
        <f t="shared" si="56"/>
        <v>2.2483</v>
      </c>
      <c r="AY42" s="104">
        <f t="shared" si="57"/>
        <v>1</v>
      </c>
      <c r="AZ42" s="104">
        <f t="shared" si="58"/>
        <v>1.1006800000000001</v>
      </c>
      <c r="BA42" s="104">
        <f t="shared" si="59"/>
        <v>2</v>
      </c>
      <c r="BB42" s="104">
        <f t="shared" si="60"/>
        <v>1.942896</v>
      </c>
      <c r="BC42" s="104">
        <f t="shared" si="61"/>
        <v>0</v>
      </c>
      <c r="BD42" s="104">
        <f t="shared" si="62"/>
        <v>0</v>
      </c>
      <c r="BE42" s="105">
        <f t="shared" si="63"/>
        <v>1</v>
      </c>
      <c r="BF42" s="105">
        <f t="shared" si="64"/>
        <v>1.2698590000000001</v>
      </c>
      <c r="BG42" s="105">
        <f t="shared" si="65"/>
        <v>2</v>
      </c>
      <c r="BH42" s="105">
        <f t="shared" si="66"/>
        <v>2.4202819999999998</v>
      </c>
      <c r="BI42" s="105">
        <f t="shared" si="67"/>
        <v>1</v>
      </c>
      <c r="BJ42" s="105">
        <f t="shared" si="68"/>
        <v>0.79674</v>
      </c>
      <c r="BK42" s="105">
        <f t="shared" si="69"/>
        <v>0</v>
      </c>
      <c r="BL42" s="105">
        <f t="shared" si="70"/>
        <v>0</v>
      </c>
      <c r="BM42" s="106">
        <f t="shared" si="71"/>
        <v>0</v>
      </c>
      <c r="BN42" s="106">
        <f t="shared" si="72"/>
        <v>0</v>
      </c>
      <c r="BO42" s="106">
        <f t="shared" si="73"/>
        <v>2</v>
      </c>
      <c r="BP42" s="106">
        <f t="shared" si="74"/>
        <v>2.8508228500000001</v>
      </c>
      <c r="BQ42" s="106">
        <f t="shared" si="75"/>
        <v>0</v>
      </c>
      <c r="BR42" s="106">
        <f t="shared" si="76"/>
        <v>0</v>
      </c>
      <c r="BS42" s="106">
        <f t="shared" si="77"/>
        <v>2</v>
      </c>
      <c r="BT42" s="106">
        <f t="shared" si="78"/>
        <v>2.2517399999999999</v>
      </c>
      <c r="BU42" s="107">
        <f t="shared" si="79"/>
        <v>1</v>
      </c>
      <c r="BV42" s="107">
        <f t="shared" si="80"/>
        <v>1.2413000000000001</v>
      </c>
      <c r="BW42" s="108">
        <f t="shared" si="15"/>
        <v>1.12415</v>
      </c>
      <c r="BX42" s="109">
        <f t="shared" si="16"/>
        <v>0</v>
      </c>
      <c r="BY42" s="108">
        <f t="shared" si="17"/>
        <v>0</v>
      </c>
      <c r="BZ42" s="110">
        <f t="shared" si="18"/>
        <v>0</v>
      </c>
      <c r="CA42" s="109">
        <f t="shared" si="19"/>
        <v>0</v>
      </c>
      <c r="CB42" s="110">
        <f t="shared" si="20"/>
        <v>1.6782674</v>
      </c>
      <c r="CC42" s="111">
        <f t="shared" si="21"/>
        <v>2.2483</v>
      </c>
      <c r="CD42" s="112">
        <f t="shared" si="22"/>
        <v>1.1006800000000001</v>
      </c>
      <c r="CE42" s="113">
        <f t="shared" si="23"/>
        <v>1.942896</v>
      </c>
      <c r="CF42" s="114">
        <f t="shared" si="24"/>
        <v>0</v>
      </c>
      <c r="CG42" s="84">
        <f t="shared" si="81"/>
        <v>1.2698590000000001</v>
      </c>
      <c r="CH42" s="113">
        <f t="shared" si="25"/>
        <v>2.4202819999999998</v>
      </c>
      <c r="CI42" s="114">
        <f t="shared" si="26"/>
        <v>0.79674</v>
      </c>
      <c r="CJ42" s="109">
        <f t="shared" si="27"/>
        <v>0</v>
      </c>
      <c r="CK42" s="115">
        <f t="shared" si="28"/>
        <v>0</v>
      </c>
      <c r="CL42" s="116">
        <f t="shared" si="29"/>
        <v>2.8508228500000001</v>
      </c>
      <c r="CM42" s="117">
        <f t="shared" si="30"/>
        <v>0</v>
      </c>
      <c r="CN42" s="111">
        <f t="shared" si="31"/>
        <v>2.2517399999999999</v>
      </c>
      <c r="CO42" s="118">
        <f t="shared" si="32"/>
        <v>1.2413000000000001</v>
      </c>
      <c r="CP42" s="119">
        <f t="shared" si="82"/>
        <v>18.925037249999999</v>
      </c>
      <c r="CQ42" s="119">
        <f t="shared" si="83"/>
        <v>28</v>
      </c>
      <c r="CR42" s="118">
        <f t="shared" si="33"/>
        <v>16</v>
      </c>
      <c r="CS42" s="118">
        <f t="shared" si="34"/>
        <v>17</v>
      </c>
      <c r="CT42" s="57" t="s">
        <v>238</v>
      </c>
      <c r="CU42" s="96">
        <f t="shared" si="35"/>
        <v>2.8024173999999999</v>
      </c>
      <c r="CV42" s="96">
        <f t="shared" si="36"/>
        <v>5.2918760000000002</v>
      </c>
      <c r="CW42" s="96">
        <f t="shared" si="37"/>
        <v>4.4868810000000003</v>
      </c>
      <c r="CX42" s="96">
        <f t="shared" si="38"/>
        <v>2.8508228500000001</v>
      </c>
      <c r="CY42" s="96">
        <f t="shared" si="39"/>
        <v>3.4930400000000001</v>
      </c>
      <c r="CZ42" s="58" t="s">
        <v>238</v>
      </c>
      <c r="DA42" s="122">
        <f t="shared" ref="DA42:DE42" si="207">CU42/$CP42</f>
        <v>0.148079888191501</v>
      </c>
      <c r="DB42" s="122">
        <f t="shared" si="207"/>
        <v>0.27962301632986197</v>
      </c>
      <c r="DC42" s="122">
        <f t="shared" si="207"/>
        <v>0.237087036645067</v>
      </c>
      <c r="DD42" s="122">
        <f t="shared" si="207"/>
        <v>0.15063763480835399</v>
      </c>
      <c r="DE42" s="122">
        <f t="shared" si="207"/>
        <v>0.18457242402521601</v>
      </c>
      <c r="DF42" s="58" t="s">
        <v>238</v>
      </c>
      <c r="DG42" s="122">
        <f t="shared" si="41"/>
        <v>0.48484848484848497</v>
      </c>
      <c r="DH42" s="122">
        <f t="shared" si="42"/>
        <v>0.51515151515151503</v>
      </c>
      <c r="DI42" s="46">
        <f>'RANKING-QUINTOS'!L37</f>
        <v>0</v>
      </c>
      <c r="DJ42" s="46">
        <f t="shared" si="85"/>
        <v>9</v>
      </c>
      <c r="DK42" s="124" t="str">
        <f t="shared" si="86"/>
        <v>SayKi270</v>
      </c>
      <c r="DL42" s="46" t="str">
        <f t="shared" si="87"/>
        <v>HUANCA  BEGAZO  KIARA EMILIA ALEXANDRA</v>
      </c>
      <c r="DM42" s="46">
        <v>4</v>
      </c>
      <c r="DN42" s="46" t="s">
        <v>198</v>
      </c>
      <c r="DO42" s="46" t="s">
        <v>248</v>
      </c>
      <c r="DP42" s="46" t="s">
        <v>249</v>
      </c>
      <c r="DQ42" s="46">
        <f t="shared" si="88"/>
        <v>30</v>
      </c>
      <c r="DR42" s="46" t="str">
        <f t="shared" si="89"/>
        <v/>
      </c>
      <c r="DS42" s="46">
        <v>33</v>
      </c>
      <c r="DT42" s="46">
        <f t="shared" si="90"/>
        <v>16</v>
      </c>
      <c r="DU42" s="46">
        <f t="shared" si="91"/>
        <v>17</v>
      </c>
      <c r="DV42" s="46">
        <f>'RESULTADOS CUARTO'!HX42</f>
        <v>18.925037249999999</v>
      </c>
      <c r="DW42" s="46">
        <f t="shared" si="92"/>
        <v>9</v>
      </c>
      <c r="DX42" s="125">
        <f t="shared" si="93"/>
        <v>0.48484848484848497</v>
      </c>
      <c r="DY42" s="125"/>
      <c r="EC42" s="126">
        <f t="shared" si="94"/>
        <v>1</v>
      </c>
      <c r="ED42" s="126">
        <v>1.6782674</v>
      </c>
      <c r="EE42" s="126">
        <f t="shared" si="95"/>
        <v>1</v>
      </c>
      <c r="EF42" s="126">
        <f t="shared" si="96"/>
        <v>0</v>
      </c>
      <c r="EG42" s="126">
        <f t="shared" si="97"/>
        <v>1.6782674</v>
      </c>
      <c r="EH42" s="127">
        <f t="shared" si="98"/>
        <v>1</v>
      </c>
      <c r="EI42" s="127">
        <v>1.6587874499999999</v>
      </c>
      <c r="EJ42" s="127">
        <f t="shared" si="99"/>
        <v>0</v>
      </c>
      <c r="EK42" s="127">
        <f t="shared" si="100"/>
        <v>1</v>
      </c>
      <c r="EL42" s="127">
        <f t="shared" si="101"/>
        <v>0</v>
      </c>
      <c r="EM42" s="123">
        <f t="shared" si="102"/>
        <v>1</v>
      </c>
      <c r="EN42" s="123">
        <v>1.6495770000000001</v>
      </c>
      <c r="EO42" s="123">
        <f t="shared" si="103"/>
        <v>0</v>
      </c>
      <c r="EP42" s="123">
        <f t="shared" si="104"/>
        <v>1</v>
      </c>
      <c r="EQ42" s="123">
        <f t="shared" si="105"/>
        <v>0</v>
      </c>
      <c r="ER42" s="128">
        <f t="shared" si="106"/>
        <v>1</v>
      </c>
      <c r="ES42" s="128">
        <v>1.6583374</v>
      </c>
      <c r="ET42" s="128">
        <f t="shared" si="107"/>
        <v>0</v>
      </c>
      <c r="EU42" s="128">
        <f t="shared" si="108"/>
        <v>1</v>
      </c>
      <c r="EV42" s="128">
        <f t="shared" si="109"/>
        <v>0</v>
      </c>
      <c r="EW42" s="64">
        <f t="shared" si="110"/>
        <v>1.6782674</v>
      </c>
      <c r="EX42" s="129">
        <f t="shared" si="111"/>
        <v>2</v>
      </c>
      <c r="EY42" s="129">
        <v>1.52482685</v>
      </c>
      <c r="EZ42" s="129">
        <f t="shared" si="112"/>
        <v>0</v>
      </c>
      <c r="FA42" s="129">
        <f t="shared" si="113"/>
        <v>2</v>
      </c>
      <c r="FB42" s="129">
        <f t="shared" si="114"/>
        <v>0</v>
      </c>
      <c r="FC42" s="128">
        <f t="shared" si="115"/>
        <v>2</v>
      </c>
      <c r="FD42" s="128">
        <v>1.4254114250000001</v>
      </c>
      <c r="FE42" s="128">
        <f t="shared" si="116"/>
        <v>2</v>
      </c>
      <c r="FF42" s="128">
        <f t="shared" si="117"/>
        <v>0</v>
      </c>
      <c r="FG42" s="128">
        <f t="shared" si="118"/>
        <v>2.8508228500000001</v>
      </c>
      <c r="FH42" s="123">
        <f t="shared" si="119"/>
        <v>2</v>
      </c>
      <c r="FI42" s="123">
        <v>1.1547487000000001</v>
      </c>
      <c r="FJ42" s="123">
        <f t="shared" si="120"/>
        <v>0</v>
      </c>
      <c r="FK42" s="123">
        <f t="shared" si="121"/>
        <v>2</v>
      </c>
      <c r="FL42" s="123">
        <f t="shared" si="122"/>
        <v>0</v>
      </c>
      <c r="FM42" s="82">
        <f t="shared" si="123"/>
        <v>2.8508228500000001</v>
      </c>
      <c r="FN42" s="128">
        <f t="shared" si="124"/>
        <v>3</v>
      </c>
      <c r="FO42" s="128">
        <v>1.021414</v>
      </c>
      <c r="FP42" s="128">
        <f t="shared" si="125"/>
        <v>0</v>
      </c>
      <c r="FQ42" s="128">
        <f t="shared" si="126"/>
        <v>3</v>
      </c>
      <c r="FR42" s="128">
        <f t="shared" si="127"/>
        <v>0</v>
      </c>
      <c r="FS42" s="127">
        <f t="shared" si="128"/>
        <v>2</v>
      </c>
      <c r="FT42" s="127">
        <v>0.97144799999999998</v>
      </c>
      <c r="FU42" s="127">
        <f t="shared" si="129"/>
        <v>2</v>
      </c>
      <c r="FV42" s="127">
        <f t="shared" si="130"/>
        <v>0</v>
      </c>
      <c r="FW42" s="127">
        <f t="shared" si="131"/>
        <v>1.942896</v>
      </c>
      <c r="FX42" s="129">
        <f t="shared" si="177"/>
        <v>3</v>
      </c>
      <c r="FY42" s="129">
        <v>1.2698590000000001</v>
      </c>
      <c r="FZ42" s="129">
        <f t="shared" si="133"/>
        <v>1</v>
      </c>
      <c r="GA42" s="129">
        <f t="shared" si="134"/>
        <v>2</v>
      </c>
      <c r="GB42" s="129">
        <f t="shared" si="135"/>
        <v>1.2698590000000001</v>
      </c>
      <c r="GC42" s="130">
        <f t="shared" si="136"/>
        <v>2</v>
      </c>
      <c r="GD42" s="130">
        <v>1.2101409999999999</v>
      </c>
      <c r="GE42" s="130">
        <f t="shared" si="137"/>
        <v>2</v>
      </c>
      <c r="GF42" s="130">
        <f t="shared" si="138"/>
        <v>0</v>
      </c>
      <c r="GG42" s="130">
        <f t="shared" si="139"/>
        <v>2.4202819999999998</v>
      </c>
      <c r="GH42" s="131">
        <f t="shared" si="140"/>
        <v>1</v>
      </c>
      <c r="GI42" s="131">
        <v>0.80188999999999999</v>
      </c>
      <c r="GJ42" s="131">
        <f t="shared" si="141"/>
        <v>0</v>
      </c>
      <c r="GK42" s="131">
        <f t="shared" si="142"/>
        <v>1</v>
      </c>
      <c r="GL42" s="131">
        <f t="shared" si="143"/>
        <v>0</v>
      </c>
      <c r="GM42" s="129">
        <f t="shared" si="144"/>
        <v>1</v>
      </c>
      <c r="GN42" s="129">
        <v>0.79674</v>
      </c>
      <c r="GO42" s="129">
        <f t="shared" si="145"/>
        <v>1</v>
      </c>
      <c r="GP42" s="129">
        <f t="shared" si="146"/>
        <v>0</v>
      </c>
      <c r="GQ42" s="129">
        <f t="shared" si="147"/>
        <v>0.79674</v>
      </c>
      <c r="GR42" s="108">
        <f t="shared" si="148"/>
        <v>2</v>
      </c>
      <c r="GS42" s="108">
        <v>1.1258699999999999</v>
      </c>
      <c r="GT42" s="108">
        <f t="shared" si="149"/>
        <v>2</v>
      </c>
      <c r="GU42" s="108">
        <f t="shared" si="150"/>
        <v>0</v>
      </c>
      <c r="GV42" s="108">
        <f t="shared" si="151"/>
        <v>2.2517399999999999</v>
      </c>
      <c r="GW42" s="130">
        <f t="shared" si="152"/>
        <v>2</v>
      </c>
      <c r="GX42" s="130">
        <v>1.2413000000000001</v>
      </c>
      <c r="GY42" s="130">
        <f t="shared" si="153"/>
        <v>1</v>
      </c>
      <c r="GZ42" s="130">
        <f t="shared" si="154"/>
        <v>1</v>
      </c>
      <c r="HA42" s="130">
        <f t="shared" si="155"/>
        <v>1.2413000000000001</v>
      </c>
      <c r="HB42" s="82">
        <f t="shared" si="156"/>
        <v>9.9228170000000002</v>
      </c>
      <c r="HC42" s="132">
        <f t="shared" si="157"/>
        <v>1</v>
      </c>
      <c r="HD42" s="132">
        <v>1.12415</v>
      </c>
      <c r="HE42" s="132">
        <f t="shared" si="158"/>
        <v>1</v>
      </c>
      <c r="HF42" s="132">
        <f t="shared" si="159"/>
        <v>0</v>
      </c>
      <c r="HG42" s="132">
        <f t="shared" si="160"/>
        <v>1.12415</v>
      </c>
      <c r="HH42" s="126">
        <f t="shared" si="161"/>
        <v>2</v>
      </c>
      <c r="HI42" s="126">
        <v>1.1006800000000001</v>
      </c>
      <c r="HJ42" s="126">
        <f t="shared" si="162"/>
        <v>0</v>
      </c>
      <c r="HK42" s="126">
        <f t="shared" si="163"/>
        <v>2</v>
      </c>
      <c r="HL42" s="126">
        <f t="shared" si="164"/>
        <v>0</v>
      </c>
      <c r="HM42" s="128">
        <f t="shared" si="165"/>
        <v>2</v>
      </c>
      <c r="HN42" s="128">
        <v>1.1006800000000001</v>
      </c>
      <c r="HO42" s="128">
        <f t="shared" si="166"/>
        <v>1</v>
      </c>
      <c r="HP42" s="128">
        <f t="shared" si="167"/>
        <v>1</v>
      </c>
      <c r="HQ42" s="128">
        <f t="shared" si="168"/>
        <v>1.1006800000000001</v>
      </c>
      <c r="HR42" s="123">
        <f t="shared" si="169"/>
        <v>2</v>
      </c>
      <c r="HS42" s="123">
        <v>1.12415</v>
      </c>
      <c r="HT42" s="123">
        <f t="shared" si="170"/>
        <v>2</v>
      </c>
      <c r="HU42" s="123">
        <f t="shared" si="171"/>
        <v>0</v>
      </c>
      <c r="HV42" s="123">
        <f t="shared" si="172"/>
        <v>2.2483</v>
      </c>
      <c r="HW42" s="82">
        <f t="shared" si="173"/>
        <v>4.4731300000000003</v>
      </c>
      <c r="HX42" s="133">
        <f t="shared" si="174"/>
        <v>18.925037249999999</v>
      </c>
      <c r="IK42" s="46" t="s">
        <v>26</v>
      </c>
      <c r="IL42" s="46" t="s">
        <v>182</v>
      </c>
      <c r="IM42" s="46" t="s">
        <v>347</v>
      </c>
    </row>
    <row r="43" spans="1:247">
      <c r="A43" s="76">
        <v>35</v>
      </c>
      <c r="B43" s="80" t="s">
        <v>183</v>
      </c>
      <c r="C43" s="58" t="s">
        <v>251</v>
      </c>
      <c r="D43" s="78">
        <f>'DATOS -CUARTO'!AK43</f>
        <v>1</v>
      </c>
      <c r="E43" s="78">
        <f>'DATOS -CUARTO'!AL43</f>
        <v>0</v>
      </c>
      <c r="F43" s="78">
        <f>'DATOS -CUARTO'!AM43</f>
        <v>0</v>
      </c>
      <c r="G43" s="78">
        <f>'DATOS -CUARTO'!AN43</f>
        <v>0</v>
      </c>
      <c r="H43" s="78">
        <f>'DATOS -CUARTO'!AO43</f>
        <v>0</v>
      </c>
      <c r="I43" s="78">
        <f>'DATOS -CUARTO'!AP43</f>
        <v>1</v>
      </c>
      <c r="J43" s="78">
        <f>'DATOS -CUARTO'!AQ43</f>
        <v>1</v>
      </c>
      <c r="K43" s="88">
        <f>'DATOS -CUARTO'!AR43</f>
        <v>0</v>
      </c>
      <c r="L43" s="88">
        <f>'DATOS -CUARTO'!AS43</f>
        <v>1</v>
      </c>
      <c r="M43" s="88">
        <f>'DATOS -CUARTO'!AT43</f>
        <v>0</v>
      </c>
      <c r="N43" s="88">
        <f>'DATOS -CUARTO'!AU43</f>
        <v>0</v>
      </c>
      <c r="O43" s="88">
        <f>'DATOS -CUARTO'!AV43</f>
        <v>1</v>
      </c>
      <c r="P43" s="88">
        <f>'DATOS -CUARTO'!AW43</f>
        <v>1</v>
      </c>
      <c r="Q43" s="88">
        <f>'DATOS -CUARTO'!AX43</f>
        <v>0</v>
      </c>
      <c r="R43" s="88">
        <f>'DATOS -CUARTO'!AY43</f>
        <v>1</v>
      </c>
      <c r="S43" s="88">
        <f>'DATOS -CUARTO'!AZ43</f>
        <v>0</v>
      </c>
      <c r="T43" s="91">
        <f>'DATOS -CUARTO'!BA43</f>
        <v>0</v>
      </c>
      <c r="U43" s="91">
        <f>'DATOS -CUARTO'!BB43</f>
        <v>0</v>
      </c>
      <c r="V43" s="91">
        <f>'DATOS -CUARTO'!BC43</f>
        <v>1</v>
      </c>
      <c r="W43" s="91">
        <f>'DATOS -CUARTO'!BD43</f>
        <v>0</v>
      </c>
      <c r="X43" s="91">
        <f>'DATOS -CUARTO'!BE43</f>
        <v>1</v>
      </c>
      <c r="Y43" s="91">
        <f>'DATOS -CUARTO'!BF43</f>
        <v>1</v>
      </c>
      <c r="Z43" s="91">
        <f>'DATOS -CUARTO'!BG43</f>
        <v>0</v>
      </c>
      <c r="AA43" s="94">
        <f>'DATOS -CUARTO'!BH43</f>
        <v>0</v>
      </c>
      <c r="AB43" s="94">
        <f>'DATOS -CUARTO'!BI43</f>
        <v>0</v>
      </c>
      <c r="AC43" s="94">
        <f>'DATOS -CUARTO'!BJ43</f>
        <v>0</v>
      </c>
      <c r="AD43" s="94">
        <f>'DATOS -CUARTO'!BK43</f>
        <v>0</v>
      </c>
      <c r="AE43" s="94">
        <f>'DATOS -CUARTO'!BL43</f>
        <v>0</v>
      </c>
      <c r="AF43" s="94">
        <f>'DATOS -CUARTO'!BM43</f>
        <v>0</v>
      </c>
      <c r="AG43" s="102">
        <f>'DATOS -CUARTO'!BN43</f>
        <v>1</v>
      </c>
      <c r="AH43" s="102">
        <f>'DATOS -CUARTO'!BO43</f>
        <v>1</v>
      </c>
      <c r="AI43" s="102">
        <f>'DATOS -CUARTO'!BP43</f>
        <v>1</v>
      </c>
      <c r="AJ43" s="102">
        <f>'DATOS -CUARTO'!BQ43</f>
        <v>0</v>
      </c>
      <c r="AK43" s="103">
        <f t="shared" si="43"/>
        <v>1</v>
      </c>
      <c r="AL43" s="103">
        <f t="shared" si="44"/>
        <v>1.12415</v>
      </c>
      <c r="AM43" s="103">
        <f t="shared" si="45"/>
        <v>0</v>
      </c>
      <c r="AN43" s="103">
        <f t="shared" si="46"/>
        <v>0</v>
      </c>
      <c r="AO43" s="103">
        <f t="shared" si="47"/>
        <v>0</v>
      </c>
      <c r="AP43" s="103">
        <f t="shared" si="48"/>
        <v>0</v>
      </c>
      <c r="AQ43" s="103">
        <f t="shared" si="49"/>
        <v>0</v>
      </c>
      <c r="AR43" s="103">
        <f t="shared" si="50"/>
        <v>0</v>
      </c>
      <c r="AS43" s="103">
        <f t="shared" si="51"/>
        <v>1</v>
      </c>
      <c r="AT43" s="103">
        <f t="shared" si="52"/>
        <v>1.6587874499999999</v>
      </c>
      <c r="AU43" s="103">
        <f t="shared" si="53"/>
        <v>1</v>
      </c>
      <c r="AV43" s="103">
        <f t="shared" si="54"/>
        <v>1.6782674</v>
      </c>
      <c r="AW43" s="104">
        <f t="shared" si="55"/>
        <v>1</v>
      </c>
      <c r="AX43" s="104">
        <f t="shared" si="56"/>
        <v>1.12415</v>
      </c>
      <c r="AY43" s="104">
        <f t="shared" si="57"/>
        <v>0</v>
      </c>
      <c r="AZ43" s="104">
        <f t="shared" si="58"/>
        <v>0</v>
      </c>
      <c r="BA43" s="104">
        <f t="shared" si="59"/>
        <v>2</v>
      </c>
      <c r="BB43" s="104">
        <f t="shared" si="60"/>
        <v>1.942896</v>
      </c>
      <c r="BC43" s="104">
        <f t="shared" si="61"/>
        <v>1</v>
      </c>
      <c r="BD43" s="104">
        <f t="shared" si="62"/>
        <v>1.021414</v>
      </c>
      <c r="BE43" s="105">
        <f t="shared" si="63"/>
        <v>1</v>
      </c>
      <c r="BF43" s="105">
        <f t="shared" si="64"/>
        <v>1.2698590000000001</v>
      </c>
      <c r="BG43" s="105">
        <f t="shared" si="65"/>
        <v>1</v>
      </c>
      <c r="BH43" s="105">
        <f t="shared" si="66"/>
        <v>1.2101409999999999</v>
      </c>
      <c r="BI43" s="105">
        <f t="shared" si="67"/>
        <v>1</v>
      </c>
      <c r="BJ43" s="105">
        <f t="shared" si="68"/>
        <v>0.79674</v>
      </c>
      <c r="BK43" s="105">
        <f t="shared" si="69"/>
        <v>0</v>
      </c>
      <c r="BL43" s="105">
        <f t="shared" si="70"/>
        <v>0</v>
      </c>
      <c r="BM43" s="106">
        <f t="shared" si="71"/>
        <v>0</v>
      </c>
      <c r="BN43" s="106">
        <f t="shared" si="72"/>
        <v>0</v>
      </c>
      <c r="BO43" s="106">
        <f t="shared" si="73"/>
        <v>0</v>
      </c>
      <c r="BP43" s="106">
        <f t="shared" si="74"/>
        <v>0</v>
      </c>
      <c r="BQ43" s="106">
        <f t="shared" si="75"/>
        <v>0</v>
      </c>
      <c r="BR43" s="106">
        <f t="shared" si="76"/>
        <v>0</v>
      </c>
      <c r="BS43" s="106">
        <f t="shared" si="77"/>
        <v>2</v>
      </c>
      <c r="BT43" s="106">
        <f t="shared" si="78"/>
        <v>2.2517399999999999</v>
      </c>
      <c r="BU43" s="107">
        <f t="shared" si="79"/>
        <v>1</v>
      </c>
      <c r="BV43" s="107">
        <f t="shared" si="80"/>
        <v>1.2413000000000001</v>
      </c>
      <c r="BW43" s="108">
        <f t="shared" si="15"/>
        <v>1.12415</v>
      </c>
      <c r="BX43" s="109">
        <f t="shared" si="16"/>
        <v>0</v>
      </c>
      <c r="BY43" s="108">
        <f t="shared" si="17"/>
        <v>0</v>
      </c>
      <c r="BZ43" s="110">
        <f t="shared" si="18"/>
        <v>0</v>
      </c>
      <c r="CA43" s="109">
        <f t="shared" si="19"/>
        <v>1.6587874499999999</v>
      </c>
      <c r="CB43" s="110">
        <f t="shared" si="20"/>
        <v>1.6782674</v>
      </c>
      <c r="CC43" s="111">
        <f t="shared" si="21"/>
        <v>1.12415</v>
      </c>
      <c r="CD43" s="112">
        <f t="shared" si="22"/>
        <v>0</v>
      </c>
      <c r="CE43" s="113">
        <f t="shared" si="23"/>
        <v>1.942896</v>
      </c>
      <c r="CF43" s="114">
        <f t="shared" si="24"/>
        <v>1.021414</v>
      </c>
      <c r="CG43" s="84">
        <f t="shared" si="81"/>
        <v>1.2698590000000001</v>
      </c>
      <c r="CH43" s="113">
        <f t="shared" si="25"/>
        <v>1.2101409999999999</v>
      </c>
      <c r="CI43" s="114">
        <f t="shared" si="26"/>
        <v>0.79674</v>
      </c>
      <c r="CJ43" s="109">
        <f t="shared" si="27"/>
        <v>0</v>
      </c>
      <c r="CK43" s="115">
        <f t="shared" si="28"/>
        <v>0</v>
      </c>
      <c r="CL43" s="116">
        <f t="shared" si="29"/>
        <v>0</v>
      </c>
      <c r="CM43" s="117">
        <f t="shared" si="30"/>
        <v>0</v>
      </c>
      <c r="CN43" s="111">
        <f t="shared" si="31"/>
        <v>2.2517399999999999</v>
      </c>
      <c r="CO43" s="118">
        <f t="shared" si="32"/>
        <v>1.2413000000000001</v>
      </c>
      <c r="CP43" s="119">
        <f t="shared" si="82"/>
        <v>15.31944485</v>
      </c>
      <c r="CQ43" s="119">
        <f t="shared" si="83"/>
        <v>38</v>
      </c>
      <c r="CR43" s="118">
        <f t="shared" si="33"/>
        <v>13</v>
      </c>
      <c r="CS43" s="118">
        <f t="shared" si="34"/>
        <v>20</v>
      </c>
      <c r="CT43" s="57" t="s">
        <v>239</v>
      </c>
      <c r="CU43" s="96">
        <f t="shared" si="35"/>
        <v>4.4612048499999997</v>
      </c>
      <c r="CV43" s="96">
        <f t="shared" si="36"/>
        <v>4.0884600000000004</v>
      </c>
      <c r="CW43" s="96">
        <f t="shared" si="37"/>
        <v>3.2767400000000002</v>
      </c>
      <c r="CX43" s="96">
        <f t="shared" si="38"/>
        <v>0</v>
      </c>
      <c r="CY43" s="96">
        <f t="shared" si="39"/>
        <v>3.4930400000000001</v>
      </c>
      <c r="CZ43" s="58" t="s">
        <v>239</v>
      </c>
      <c r="DA43" s="122">
        <f t="shared" ref="DA43:DE43" si="208">CU43/$CP43</f>
        <v>0.29121191359620302</v>
      </c>
      <c r="DB43" s="122">
        <f t="shared" si="208"/>
        <v>0.26688042811159701</v>
      </c>
      <c r="DC43" s="122">
        <f t="shared" si="208"/>
        <v>0.21389417384795101</v>
      </c>
      <c r="DD43" s="122">
        <f t="shared" si="208"/>
        <v>0</v>
      </c>
      <c r="DE43" s="122">
        <f t="shared" si="208"/>
        <v>0.22801348444424899</v>
      </c>
      <c r="DF43" s="58" t="s">
        <v>239</v>
      </c>
      <c r="DG43" s="122">
        <f t="shared" si="41"/>
        <v>0.39393939393939398</v>
      </c>
      <c r="DH43" s="122">
        <f t="shared" si="42"/>
        <v>0.60606060606060597</v>
      </c>
      <c r="DI43" s="46">
        <f>'RANKING-QUINTOS'!L38</f>
        <v>0</v>
      </c>
      <c r="DJ43" s="46">
        <f t="shared" si="85"/>
        <v>8</v>
      </c>
      <c r="DK43" s="124" t="str">
        <f t="shared" si="86"/>
        <v>Fati2010</v>
      </c>
      <c r="DL43" s="46" t="str">
        <f t="shared" si="87"/>
        <v>MAMANI  CONDORI  FATIMA LUCIA</v>
      </c>
      <c r="DM43" s="46">
        <v>4</v>
      </c>
      <c r="DN43" s="46" t="s">
        <v>198</v>
      </c>
      <c r="DO43" s="46" t="s">
        <v>248</v>
      </c>
      <c r="DP43" s="46" t="s">
        <v>249</v>
      </c>
      <c r="DQ43" s="46">
        <f t="shared" si="88"/>
        <v>38</v>
      </c>
      <c r="DR43" s="46" t="str">
        <f t="shared" si="89"/>
        <v/>
      </c>
      <c r="DS43" s="46">
        <v>33</v>
      </c>
      <c r="DT43" s="46">
        <f t="shared" si="90"/>
        <v>13</v>
      </c>
      <c r="DU43" s="46">
        <f t="shared" si="91"/>
        <v>20</v>
      </c>
      <c r="DV43" s="46">
        <f>'RESULTADOS CUARTO'!HX43</f>
        <v>15.31944485</v>
      </c>
      <c r="DW43" s="46">
        <f t="shared" si="92"/>
        <v>8</v>
      </c>
      <c r="DX43" s="125">
        <f t="shared" si="93"/>
        <v>0.39393939393939398</v>
      </c>
      <c r="DY43" s="125"/>
      <c r="EC43" s="126">
        <f t="shared" si="94"/>
        <v>1</v>
      </c>
      <c r="ED43" s="126">
        <v>1.6782674</v>
      </c>
      <c r="EE43" s="126">
        <f t="shared" si="95"/>
        <v>1</v>
      </c>
      <c r="EF43" s="126">
        <f t="shared" si="96"/>
        <v>0</v>
      </c>
      <c r="EG43" s="126">
        <f t="shared" si="97"/>
        <v>1.6782674</v>
      </c>
      <c r="EH43" s="127">
        <f t="shared" si="98"/>
        <v>1</v>
      </c>
      <c r="EI43" s="127">
        <v>1.6587874499999999</v>
      </c>
      <c r="EJ43" s="127">
        <f t="shared" si="99"/>
        <v>1</v>
      </c>
      <c r="EK43" s="127">
        <f t="shared" si="100"/>
        <v>0</v>
      </c>
      <c r="EL43" s="127">
        <f t="shared" si="101"/>
        <v>1.6587874499999999</v>
      </c>
      <c r="EM43" s="123">
        <f t="shared" si="102"/>
        <v>1</v>
      </c>
      <c r="EN43" s="123">
        <v>1.6495770000000001</v>
      </c>
      <c r="EO43" s="123">
        <f t="shared" si="103"/>
        <v>0</v>
      </c>
      <c r="EP43" s="123">
        <f t="shared" si="104"/>
        <v>1</v>
      </c>
      <c r="EQ43" s="123">
        <f t="shared" si="105"/>
        <v>0</v>
      </c>
      <c r="ER43" s="128">
        <f t="shared" si="106"/>
        <v>1</v>
      </c>
      <c r="ES43" s="128">
        <v>1.6583374</v>
      </c>
      <c r="ET43" s="128">
        <f t="shared" si="107"/>
        <v>0</v>
      </c>
      <c r="EU43" s="128">
        <f t="shared" si="108"/>
        <v>1</v>
      </c>
      <c r="EV43" s="128">
        <f t="shared" si="109"/>
        <v>0</v>
      </c>
      <c r="EW43" s="64">
        <f t="shared" si="110"/>
        <v>3.3370548499999999</v>
      </c>
      <c r="EX43" s="129">
        <f t="shared" si="111"/>
        <v>2</v>
      </c>
      <c r="EY43" s="129">
        <v>1.52482685</v>
      </c>
      <c r="EZ43" s="129">
        <f t="shared" si="112"/>
        <v>0</v>
      </c>
      <c r="FA43" s="129">
        <f t="shared" si="113"/>
        <v>2</v>
      </c>
      <c r="FB43" s="129">
        <f t="shared" si="114"/>
        <v>0</v>
      </c>
      <c r="FC43" s="128">
        <f t="shared" si="115"/>
        <v>2</v>
      </c>
      <c r="FD43" s="128">
        <v>1.4254114250000001</v>
      </c>
      <c r="FE43" s="128">
        <f t="shared" si="116"/>
        <v>0</v>
      </c>
      <c r="FF43" s="128">
        <f t="shared" si="117"/>
        <v>2</v>
      </c>
      <c r="FG43" s="128">
        <f t="shared" si="118"/>
        <v>0</v>
      </c>
      <c r="FH43" s="123">
        <f t="shared" si="119"/>
        <v>2</v>
      </c>
      <c r="FI43" s="123">
        <v>1.1547487000000001</v>
      </c>
      <c r="FJ43" s="123">
        <f t="shared" si="120"/>
        <v>0</v>
      </c>
      <c r="FK43" s="123">
        <f t="shared" si="121"/>
        <v>2</v>
      </c>
      <c r="FL43" s="123">
        <f t="shared" si="122"/>
        <v>0</v>
      </c>
      <c r="FM43" s="82">
        <f t="shared" si="123"/>
        <v>0</v>
      </c>
      <c r="FN43" s="128">
        <f t="shared" si="124"/>
        <v>3</v>
      </c>
      <c r="FO43" s="128">
        <v>1.021414</v>
      </c>
      <c r="FP43" s="128">
        <f t="shared" si="125"/>
        <v>1</v>
      </c>
      <c r="FQ43" s="128">
        <f t="shared" si="126"/>
        <v>2</v>
      </c>
      <c r="FR43" s="128">
        <f t="shared" si="127"/>
        <v>1.021414</v>
      </c>
      <c r="FS43" s="127">
        <f t="shared" si="128"/>
        <v>2</v>
      </c>
      <c r="FT43" s="127">
        <v>0.97144799999999998</v>
      </c>
      <c r="FU43" s="127">
        <f t="shared" si="129"/>
        <v>2</v>
      </c>
      <c r="FV43" s="127">
        <f t="shared" si="130"/>
        <v>0</v>
      </c>
      <c r="FW43" s="127">
        <f t="shared" si="131"/>
        <v>1.942896</v>
      </c>
      <c r="FX43" s="129">
        <f t="shared" si="177"/>
        <v>3</v>
      </c>
      <c r="FY43" s="129">
        <v>1.2698590000000001</v>
      </c>
      <c r="FZ43" s="129">
        <f t="shared" si="133"/>
        <v>1</v>
      </c>
      <c r="GA43" s="129">
        <f t="shared" si="134"/>
        <v>2</v>
      </c>
      <c r="GB43" s="129">
        <f t="shared" si="135"/>
        <v>1.2698590000000001</v>
      </c>
      <c r="GC43" s="130">
        <f t="shared" si="136"/>
        <v>2</v>
      </c>
      <c r="GD43" s="130">
        <v>1.2101409999999999</v>
      </c>
      <c r="GE43" s="130">
        <f t="shared" si="137"/>
        <v>1</v>
      </c>
      <c r="GF43" s="130">
        <f t="shared" si="138"/>
        <v>1</v>
      </c>
      <c r="GG43" s="130">
        <f t="shared" si="139"/>
        <v>1.2101409999999999</v>
      </c>
      <c r="GH43" s="131">
        <f t="shared" si="140"/>
        <v>1</v>
      </c>
      <c r="GI43" s="131">
        <v>0.80188999999999999</v>
      </c>
      <c r="GJ43" s="131">
        <f t="shared" si="141"/>
        <v>0</v>
      </c>
      <c r="GK43" s="131">
        <f t="shared" si="142"/>
        <v>1</v>
      </c>
      <c r="GL43" s="131">
        <f t="shared" si="143"/>
        <v>0</v>
      </c>
      <c r="GM43" s="129">
        <f t="shared" si="144"/>
        <v>1</v>
      </c>
      <c r="GN43" s="129">
        <v>0.79674</v>
      </c>
      <c r="GO43" s="129">
        <f t="shared" si="145"/>
        <v>1</v>
      </c>
      <c r="GP43" s="129">
        <f t="shared" si="146"/>
        <v>0</v>
      </c>
      <c r="GQ43" s="129">
        <f t="shared" si="147"/>
        <v>0.79674</v>
      </c>
      <c r="GR43" s="108">
        <f t="shared" si="148"/>
        <v>2</v>
      </c>
      <c r="GS43" s="108">
        <v>1.1258699999999999</v>
      </c>
      <c r="GT43" s="108">
        <f t="shared" si="149"/>
        <v>2</v>
      </c>
      <c r="GU43" s="108">
        <f t="shared" si="150"/>
        <v>0</v>
      </c>
      <c r="GV43" s="108">
        <f t="shared" si="151"/>
        <v>2.2517399999999999</v>
      </c>
      <c r="GW43" s="130">
        <f t="shared" si="152"/>
        <v>2</v>
      </c>
      <c r="GX43" s="130">
        <v>1.2413000000000001</v>
      </c>
      <c r="GY43" s="130">
        <f t="shared" si="153"/>
        <v>1</v>
      </c>
      <c r="GZ43" s="130">
        <f t="shared" si="154"/>
        <v>1</v>
      </c>
      <c r="HA43" s="130">
        <f t="shared" si="155"/>
        <v>1.2413000000000001</v>
      </c>
      <c r="HB43" s="82">
        <f t="shared" si="156"/>
        <v>9.7340900000000001</v>
      </c>
      <c r="HC43" s="132">
        <f t="shared" si="157"/>
        <v>1</v>
      </c>
      <c r="HD43" s="132">
        <v>1.12415</v>
      </c>
      <c r="HE43" s="132">
        <f t="shared" si="158"/>
        <v>1</v>
      </c>
      <c r="HF43" s="132">
        <f t="shared" si="159"/>
        <v>0</v>
      </c>
      <c r="HG43" s="132">
        <f t="shared" si="160"/>
        <v>1.12415</v>
      </c>
      <c r="HH43" s="126">
        <f t="shared" si="161"/>
        <v>2</v>
      </c>
      <c r="HI43" s="126">
        <v>1.1006800000000001</v>
      </c>
      <c r="HJ43" s="126">
        <f t="shared" si="162"/>
        <v>0</v>
      </c>
      <c r="HK43" s="126">
        <f t="shared" si="163"/>
        <v>2</v>
      </c>
      <c r="HL43" s="126">
        <f t="shared" si="164"/>
        <v>0</v>
      </c>
      <c r="HM43" s="128">
        <f t="shared" si="165"/>
        <v>2</v>
      </c>
      <c r="HN43" s="128">
        <v>1.1006800000000001</v>
      </c>
      <c r="HO43" s="128">
        <f t="shared" si="166"/>
        <v>0</v>
      </c>
      <c r="HP43" s="128">
        <f t="shared" si="167"/>
        <v>2</v>
      </c>
      <c r="HQ43" s="128">
        <f t="shared" si="168"/>
        <v>0</v>
      </c>
      <c r="HR43" s="123">
        <f t="shared" si="169"/>
        <v>2</v>
      </c>
      <c r="HS43" s="123">
        <v>1.12415</v>
      </c>
      <c r="HT43" s="123">
        <f t="shared" si="170"/>
        <v>1</v>
      </c>
      <c r="HU43" s="123">
        <f t="shared" si="171"/>
        <v>1</v>
      </c>
      <c r="HV43" s="123">
        <f t="shared" si="172"/>
        <v>1.12415</v>
      </c>
      <c r="HW43" s="82">
        <f t="shared" si="173"/>
        <v>2.2483</v>
      </c>
      <c r="HX43" s="133">
        <f t="shared" si="174"/>
        <v>15.31944485</v>
      </c>
      <c r="IK43" s="46" t="s">
        <v>26</v>
      </c>
      <c r="IL43" s="46" t="s">
        <v>183</v>
      </c>
      <c r="IM43" s="46" t="s">
        <v>348</v>
      </c>
    </row>
    <row r="44" spans="1:247">
      <c r="A44" s="76">
        <v>36</v>
      </c>
      <c r="B44" s="80" t="s">
        <v>184</v>
      </c>
      <c r="C44" s="58" t="s">
        <v>251</v>
      </c>
      <c r="D44" s="78">
        <f>'DATOS -CUARTO'!AK44</f>
        <v>0</v>
      </c>
      <c r="E44" s="78">
        <f>'DATOS -CUARTO'!AL44</f>
        <v>1</v>
      </c>
      <c r="F44" s="78">
        <f>'DATOS -CUARTO'!AM44</f>
        <v>0</v>
      </c>
      <c r="G44" s="78">
        <f>'DATOS -CUARTO'!AN44</f>
        <v>1</v>
      </c>
      <c r="H44" s="78">
        <f>'DATOS -CUARTO'!AO44</f>
        <v>0</v>
      </c>
      <c r="I44" s="78">
        <f>'DATOS -CUARTO'!AP44</f>
        <v>1</v>
      </c>
      <c r="J44" s="78">
        <f>'DATOS -CUARTO'!AQ44</f>
        <v>0</v>
      </c>
      <c r="K44" s="88">
        <f>'DATOS -CUARTO'!AR44</f>
        <v>0</v>
      </c>
      <c r="L44" s="88">
        <f>'DATOS -CUARTO'!AS44</f>
        <v>1</v>
      </c>
      <c r="M44" s="88">
        <f>'DATOS -CUARTO'!AT44</f>
        <v>1</v>
      </c>
      <c r="N44" s="88">
        <f>'DATOS -CUARTO'!AU44</f>
        <v>1</v>
      </c>
      <c r="O44" s="88">
        <f>'DATOS -CUARTO'!AV44</f>
        <v>1</v>
      </c>
      <c r="P44" s="88">
        <f>'DATOS -CUARTO'!AW44</f>
        <v>1</v>
      </c>
      <c r="Q44" s="88">
        <f>'DATOS -CUARTO'!AX44</f>
        <v>0</v>
      </c>
      <c r="R44" s="88">
        <f>'DATOS -CUARTO'!AY44</f>
        <v>0</v>
      </c>
      <c r="S44" s="88">
        <f>'DATOS -CUARTO'!AZ44</f>
        <v>1</v>
      </c>
      <c r="T44" s="91">
        <f>'DATOS -CUARTO'!BA44</f>
        <v>1</v>
      </c>
      <c r="U44" s="91">
        <f>'DATOS -CUARTO'!BB44</f>
        <v>0</v>
      </c>
      <c r="V44" s="91">
        <f>'DATOS -CUARTO'!BC44</f>
        <v>1</v>
      </c>
      <c r="W44" s="91">
        <f>'DATOS -CUARTO'!BD44</f>
        <v>1</v>
      </c>
      <c r="X44" s="91">
        <f>'DATOS -CUARTO'!BE44</f>
        <v>0</v>
      </c>
      <c r="Y44" s="91">
        <f>'DATOS -CUARTO'!BF44</f>
        <v>1</v>
      </c>
      <c r="Z44" s="91">
        <f>'DATOS -CUARTO'!BG44</f>
        <v>1</v>
      </c>
      <c r="AA44" s="94">
        <f>'DATOS -CUARTO'!BH44</f>
        <v>0</v>
      </c>
      <c r="AB44" s="94">
        <f>'DATOS -CUARTO'!BI44</f>
        <v>1</v>
      </c>
      <c r="AC44" s="94">
        <f>'DATOS -CUARTO'!BJ44</f>
        <v>1</v>
      </c>
      <c r="AD44" s="94">
        <f>'DATOS -CUARTO'!BK44</f>
        <v>0</v>
      </c>
      <c r="AE44" s="94">
        <f>'DATOS -CUARTO'!BL44</f>
        <v>0</v>
      </c>
      <c r="AF44" s="94">
        <f>'DATOS -CUARTO'!BM44</f>
        <v>1</v>
      </c>
      <c r="AG44" s="102">
        <f>'DATOS -CUARTO'!BN44</f>
        <v>1</v>
      </c>
      <c r="AH44" s="102">
        <f>'DATOS -CUARTO'!BO44</f>
        <v>1</v>
      </c>
      <c r="AI44" s="102">
        <f>'DATOS -CUARTO'!BP44</f>
        <v>1</v>
      </c>
      <c r="AJ44" s="102">
        <f>'DATOS -CUARTO'!BQ44</f>
        <v>0</v>
      </c>
      <c r="AK44" s="103">
        <f t="shared" si="43"/>
        <v>0</v>
      </c>
      <c r="AL44" s="103">
        <f t="shared" si="44"/>
        <v>0</v>
      </c>
      <c r="AM44" s="103">
        <f t="shared" si="45"/>
        <v>1</v>
      </c>
      <c r="AN44" s="103">
        <f t="shared" si="46"/>
        <v>1.1006800000000001</v>
      </c>
      <c r="AO44" s="103">
        <f t="shared" si="47"/>
        <v>1</v>
      </c>
      <c r="AP44" s="103">
        <f t="shared" si="48"/>
        <v>1.6495770000000001</v>
      </c>
      <c r="AQ44" s="103">
        <f t="shared" si="49"/>
        <v>0</v>
      </c>
      <c r="AR44" s="103">
        <f t="shared" si="50"/>
        <v>0</v>
      </c>
      <c r="AS44" s="103">
        <f t="shared" si="51"/>
        <v>1</v>
      </c>
      <c r="AT44" s="103">
        <f t="shared" si="52"/>
        <v>1.6587874499999999</v>
      </c>
      <c r="AU44" s="103">
        <f t="shared" si="53"/>
        <v>0</v>
      </c>
      <c r="AV44" s="103">
        <f t="shared" si="54"/>
        <v>0</v>
      </c>
      <c r="AW44" s="104">
        <f t="shared" si="55"/>
        <v>1</v>
      </c>
      <c r="AX44" s="104">
        <f t="shared" si="56"/>
        <v>1.12415</v>
      </c>
      <c r="AY44" s="104">
        <f t="shared" si="57"/>
        <v>2</v>
      </c>
      <c r="AZ44" s="104">
        <f t="shared" si="58"/>
        <v>2.2013600000000002</v>
      </c>
      <c r="BA44" s="104">
        <f t="shared" si="59"/>
        <v>2</v>
      </c>
      <c r="BB44" s="104">
        <f t="shared" si="60"/>
        <v>1.942896</v>
      </c>
      <c r="BC44" s="104">
        <f t="shared" si="61"/>
        <v>1</v>
      </c>
      <c r="BD44" s="104">
        <f t="shared" si="62"/>
        <v>1.021414</v>
      </c>
      <c r="BE44" s="105">
        <f t="shared" si="63"/>
        <v>2</v>
      </c>
      <c r="BF44" s="105">
        <f t="shared" si="64"/>
        <v>2.5397180000000001</v>
      </c>
      <c r="BG44" s="105">
        <f t="shared" si="65"/>
        <v>1</v>
      </c>
      <c r="BH44" s="105">
        <f t="shared" si="66"/>
        <v>1.2101409999999999</v>
      </c>
      <c r="BI44" s="105">
        <f t="shared" si="67"/>
        <v>1</v>
      </c>
      <c r="BJ44" s="105">
        <f t="shared" si="68"/>
        <v>0.79674</v>
      </c>
      <c r="BK44" s="105">
        <f t="shared" si="69"/>
        <v>1</v>
      </c>
      <c r="BL44" s="105">
        <f t="shared" si="70"/>
        <v>0.80188999999999999</v>
      </c>
      <c r="BM44" s="106">
        <f t="shared" si="71"/>
        <v>1</v>
      </c>
      <c r="BN44" s="106">
        <f t="shared" si="72"/>
        <v>1.52482685</v>
      </c>
      <c r="BO44" s="106">
        <f t="shared" si="73"/>
        <v>1</v>
      </c>
      <c r="BP44" s="106">
        <f t="shared" si="74"/>
        <v>1.4254114250000001</v>
      </c>
      <c r="BQ44" s="106">
        <f t="shared" si="75"/>
        <v>1</v>
      </c>
      <c r="BR44" s="106">
        <f t="shared" si="76"/>
        <v>1.1547487000000001</v>
      </c>
      <c r="BS44" s="106">
        <f t="shared" si="77"/>
        <v>2</v>
      </c>
      <c r="BT44" s="106">
        <f t="shared" si="78"/>
        <v>2.2517399999999999</v>
      </c>
      <c r="BU44" s="107">
        <f t="shared" si="79"/>
        <v>1</v>
      </c>
      <c r="BV44" s="107">
        <f t="shared" si="80"/>
        <v>1.2413000000000001</v>
      </c>
      <c r="BW44" s="108">
        <f t="shared" si="15"/>
        <v>0</v>
      </c>
      <c r="BX44" s="109">
        <f t="shared" si="16"/>
        <v>1.1006800000000001</v>
      </c>
      <c r="BY44" s="108">
        <f t="shared" si="17"/>
        <v>1.6495770000000001</v>
      </c>
      <c r="BZ44" s="110">
        <f t="shared" si="18"/>
        <v>0</v>
      </c>
      <c r="CA44" s="109">
        <f t="shared" si="19"/>
        <v>1.6587874499999999</v>
      </c>
      <c r="CB44" s="110">
        <f t="shared" si="20"/>
        <v>0</v>
      </c>
      <c r="CC44" s="111">
        <f t="shared" si="21"/>
        <v>1.12415</v>
      </c>
      <c r="CD44" s="112">
        <f t="shared" si="22"/>
        <v>2.2013600000000002</v>
      </c>
      <c r="CE44" s="113">
        <f t="shared" si="23"/>
        <v>1.942896</v>
      </c>
      <c r="CF44" s="114">
        <f t="shared" si="24"/>
        <v>1.021414</v>
      </c>
      <c r="CG44" s="84">
        <f t="shared" si="81"/>
        <v>2.5397180000000001</v>
      </c>
      <c r="CH44" s="113">
        <f t="shared" si="25"/>
        <v>1.2101409999999999</v>
      </c>
      <c r="CI44" s="114">
        <f t="shared" si="26"/>
        <v>0.79674</v>
      </c>
      <c r="CJ44" s="109">
        <f t="shared" si="27"/>
        <v>0.80188999999999999</v>
      </c>
      <c r="CK44" s="115">
        <f t="shared" si="28"/>
        <v>1.52482685</v>
      </c>
      <c r="CL44" s="116">
        <f t="shared" si="29"/>
        <v>1.4254114250000001</v>
      </c>
      <c r="CM44" s="117">
        <f t="shared" si="30"/>
        <v>1.1547487000000001</v>
      </c>
      <c r="CN44" s="111">
        <f t="shared" si="31"/>
        <v>2.2517399999999999</v>
      </c>
      <c r="CO44" s="118">
        <f t="shared" si="32"/>
        <v>1.2413000000000001</v>
      </c>
      <c r="CP44" s="119">
        <f t="shared" si="82"/>
        <v>23.645380424999999</v>
      </c>
      <c r="CQ44" s="119">
        <f t="shared" si="83"/>
        <v>16</v>
      </c>
      <c r="CR44" s="118">
        <f t="shared" si="33"/>
        <v>20</v>
      </c>
      <c r="CS44" s="118">
        <f t="shared" si="34"/>
        <v>13</v>
      </c>
      <c r="CT44" s="57" t="s">
        <v>240</v>
      </c>
      <c r="CU44" s="96">
        <f t="shared" si="35"/>
        <v>4.4090444499999997</v>
      </c>
      <c r="CV44" s="96">
        <f t="shared" si="36"/>
        <v>6.2898199999999997</v>
      </c>
      <c r="CW44" s="96">
        <f t="shared" si="37"/>
        <v>5.3484889999999998</v>
      </c>
      <c r="CX44" s="96">
        <f t="shared" si="38"/>
        <v>4.1049869750000001</v>
      </c>
      <c r="CY44" s="96">
        <f t="shared" si="39"/>
        <v>3.4930400000000001</v>
      </c>
      <c r="CZ44" s="58" t="s">
        <v>240</v>
      </c>
      <c r="DA44" s="122">
        <f t="shared" ref="DA44:DE44" si="209">CU44/$CP44</f>
        <v>0.18646536324441501</v>
      </c>
      <c r="DB44" s="122">
        <f t="shared" si="209"/>
        <v>0.26600629327789699</v>
      </c>
      <c r="DC44" s="122">
        <f t="shared" si="209"/>
        <v>0.22619593780547101</v>
      </c>
      <c r="DD44" s="122">
        <f t="shared" si="209"/>
        <v>0.17360629861805199</v>
      </c>
      <c r="DE44" s="122">
        <f t="shared" si="209"/>
        <v>0.147726107054165</v>
      </c>
      <c r="DF44" s="58" t="s">
        <v>240</v>
      </c>
      <c r="DG44" s="122">
        <f t="shared" si="41"/>
        <v>0.60606060606060597</v>
      </c>
      <c r="DH44" s="122">
        <f t="shared" si="42"/>
        <v>0.39393939393939398</v>
      </c>
      <c r="DI44" s="46">
        <f>'RANKING-QUINTOS'!L39</f>
        <v>0</v>
      </c>
      <c r="DJ44" s="46">
        <f t="shared" si="85"/>
        <v>12</v>
      </c>
      <c r="DK44" s="124" t="str">
        <f t="shared" si="86"/>
        <v>Naye1511</v>
      </c>
      <c r="DL44" s="46" t="str">
        <f t="shared" si="87"/>
        <v>MUÑOZ  VALVERDE  NAYELI MARIE</v>
      </c>
      <c r="DM44" s="46">
        <v>4</v>
      </c>
      <c r="DN44" s="46" t="s">
        <v>198</v>
      </c>
      <c r="DO44" s="46" t="s">
        <v>248</v>
      </c>
      <c r="DP44" s="46" t="s">
        <v>249</v>
      </c>
      <c r="DQ44" s="46">
        <f t="shared" si="88"/>
        <v>17</v>
      </c>
      <c r="DR44" s="46" t="str">
        <f t="shared" si="89"/>
        <v/>
      </c>
      <c r="DS44" s="46">
        <v>33</v>
      </c>
      <c r="DT44" s="46">
        <f t="shared" si="90"/>
        <v>20</v>
      </c>
      <c r="DU44" s="46">
        <f t="shared" si="91"/>
        <v>13</v>
      </c>
      <c r="DV44" s="46">
        <f>'RESULTADOS CUARTO'!HX44</f>
        <v>23.645380424999999</v>
      </c>
      <c r="DW44" s="46">
        <f t="shared" si="92"/>
        <v>12</v>
      </c>
      <c r="DX44" s="125">
        <f t="shared" si="93"/>
        <v>0.60606060606060597</v>
      </c>
      <c r="DY44" s="125"/>
      <c r="EC44" s="126">
        <f t="shared" si="94"/>
        <v>1</v>
      </c>
      <c r="ED44" s="126">
        <v>1.6782674</v>
      </c>
      <c r="EE44" s="126">
        <f t="shared" si="95"/>
        <v>0</v>
      </c>
      <c r="EF44" s="126">
        <f t="shared" si="96"/>
        <v>1</v>
      </c>
      <c r="EG44" s="126">
        <f t="shared" si="97"/>
        <v>0</v>
      </c>
      <c r="EH44" s="127">
        <f t="shared" si="98"/>
        <v>1</v>
      </c>
      <c r="EI44" s="127">
        <v>1.6587874499999999</v>
      </c>
      <c r="EJ44" s="127">
        <f t="shared" si="99"/>
        <v>1</v>
      </c>
      <c r="EK44" s="127">
        <f t="shared" si="100"/>
        <v>0</v>
      </c>
      <c r="EL44" s="127">
        <f t="shared" si="101"/>
        <v>1.6587874499999999</v>
      </c>
      <c r="EM44" s="123">
        <f t="shared" si="102"/>
        <v>1</v>
      </c>
      <c r="EN44" s="123">
        <v>1.6495770000000001</v>
      </c>
      <c r="EO44" s="123">
        <f t="shared" si="103"/>
        <v>1</v>
      </c>
      <c r="EP44" s="123">
        <f t="shared" si="104"/>
        <v>0</v>
      </c>
      <c r="EQ44" s="123">
        <f t="shared" si="105"/>
        <v>1.6495770000000001</v>
      </c>
      <c r="ER44" s="128">
        <f t="shared" si="106"/>
        <v>1</v>
      </c>
      <c r="ES44" s="128">
        <v>1.6583374</v>
      </c>
      <c r="ET44" s="128">
        <f t="shared" si="107"/>
        <v>0</v>
      </c>
      <c r="EU44" s="128">
        <f t="shared" si="108"/>
        <v>1</v>
      </c>
      <c r="EV44" s="128">
        <f t="shared" si="109"/>
        <v>0</v>
      </c>
      <c r="EW44" s="64">
        <f t="shared" si="110"/>
        <v>3.30836445</v>
      </c>
      <c r="EX44" s="129">
        <f t="shared" si="111"/>
        <v>2</v>
      </c>
      <c r="EY44" s="129">
        <v>1.52482685</v>
      </c>
      <c r="EZ44" s="129">
        <f t="shared" si="112"/>
        <v>1</v>
      </c>
      <c r="FA44" s="129">
        <f t="shared" si="113"/>
        <v>1</v>
      </c>
      <c r="FB44" s="129">
        <f t="shared" si="114"/>
        <v>1.52482685</v>
      </c>
      <c r="FC44" s="128">
        <f t="shared" si="115"/>
        <v>2</v>
      </c>
      <c r="FD44" s="128">
        <v>1.4254114250000001</v>
      </c>
      <c r="FE44" s="128">
        <f t="shared" si="116"/>
        <v>1</v>
      </c>
      <c r="FF44" s="128">
        <f t="shared" si="117"/>
        <v>1</v>
      </c>
      <c r="FG44" s="128">
        <f t="shared" si="118"/>
        <v>1.4254114250000001</v>
      </c>
      <c r="FH44" s="123">
        <f t="shared" si="119"/>
        <v>2</v>
      </c>
      <c r="FI44" s="123">
        <v>1.1547487000000001</v>
      </c>
      <c r="FJ44" s="123">
        <f t="shared" si="120"/>
        <v>1</v>
      </c>
      <c r="FK44" s="123">
        <f t="shared" si="121"/>
        <v>1</v>
      </c>
      <c r="FL44" s="123">
        <f t="shared" si="122"/>
        <v>1.1547487000000001</v>
      </c>
      <c r="FM44" s="82">
        <f t="shared" si="123"/>
        <v>4.1049869750000001</v>
      </c>
      <c r="FN44" s="128">
        <f t="shared" si="124"/>
        <v>3</v>
      </c>
      <c r="FO44" s="128">
        <v>1.021414</v>
      </c>
      <c r="FP44" s="128">
        <f t="shared" si="125"/>
        <v>1</v>
      </c>
      <c r="FQ44" s="128">
        <f t="shared" si="126"/>
        <v>2</v>
      </c>
      <c r="FR44" s="128">
        <f t="shared" si="127"/>
        <v>1.021414</v>
      </c>
      <c r="FS44" s="127">
        <f t="shared" si="128"/>
        <v>2</v>
      </c>
      <c r="FT44" s="127">
        <v>0.97144799999999998</v>
      </c>
      <c r="FU44" s="127">
        <f t="shared" si="129"/>
        <v>2</v>
      </c>
      <c r="FV44" s="127">
        <f t="shared" si="130"/>
        <v>0</v>
      </c>
      <c r="FW44" s="127">
        <f t="shared" si="131"/>
        <v>1.942896</v>
      </c>
      <c r="FX44" s="129">
        <f t="shared" si="177"/>
        <v>3</v>
      </c>
      <c r="FY44" s="129">
        <v>1.2698590000000001</v>
      </c>
      <c r="FZ44" s="129">
        <f t="shared" si="133"/>
        <v>2</v>
      </c>
      <c r="GA44" s="129">
        <f t="shared" si="134"/>
        <v>1</v>
      </c>
      <c r="GB44" s="129">
        <f t="shared" si="135"/>
        <v>2.5397180000000001</v>
      </c>
      <c r="GC44" s="130">
        <f t="shared" si="136"/>
        <v>2</v>
      </c>
      <c r="GD44" s="130">
        <v>1.2101409999999999</v>
      </c>
      <c r="GE44" s="130">
        <f t="shared" si="137"/>
        <v>1</v>
      </c>
      <c r="GF44" s="130">
        <f t="shared" si="138"/>
        <v>1</v>
      </c>
      <c r="GG44" s="130">
        <f t="shared" si="139"/>
        <v>1.2101409999999999</v>
      </c>
      <c r="GH44" s="131">
        <f t="shared" si="140"/>
        <v>1</v>
      </c>
      <c r="GI44" s="131">
        <v>0.80188999999999999</v>
      </c>
      <c r="GJ44" s="131">
        <f t="shared" si="141"/>
        <v>1</v>
      </c>
      <c r="GK44" s="131">
        <f t="shared" si="142"/>
        <v>0</v>
      </c>
      <c r="GL44" s="131">
        <f t="shared" si="143"/>
        <v>0.80188999999999999</v>
      </c>
      <c r="GM44" s="129">
        <f t="shared" si="144"/>
        <v>1</v>
      </c>
      <c r="GN44" s="129">
        <v>0.79674</v>
      </c>
      <c r="GO44" s="129">
        <f t="shared" si="145"/>
        <v>1</v>
      </c>
      <c r="GP44" s="129">
        <f t="shared" si="146"/>
        <v>0</v>
      </c>
      <c r="GQ44" s="129">
        <f t="shared" si="147"/>
        <v>0.79674</v>
      </c>
      <c r="GR44" s="108">
        <f t="shared" si="148"/>
        <v>2</v>
      </c>
      <c r="GS44" s="108">
        <v>1.1258699999999999</v>
      </c>
      <c r="GT44" s="108">
        <f t="shared" si="149"/>
        <v>2</v>
      </c>
      <c r="GU44" s="108">
        <f t="shared" si="150"/>
        <v>0</v>
      </c>
      <c r="GV44" s="108">
        <f t="shared" si="151"/>
        <v>2.2517399999999999</v>
      </c>
      <c r="GW44" s="130">
        <f t="shared" si="152"/>
        <v>2</v>
      </c>
      <c r="GX44" s="130">
        <v>1.2413000000000001</v>
      </c>
      <c r="GY44" s="130">
        <f t="shared" si="153"/>
        <v>1</v>
      </c>
      <c r="GZ44" s="130">
        <f t="shared" si="154"/>
        <v>1</v>
      </c>
      <c r="HA44" s="130">
        <f t="shared" si="155"/>
        <v>1.2413000000000001</v>
      </c>
      <c r="HB44" s="82">
        <f t="shared" si="156"/>
        <v>11.805839000000001</v>
      </c>
      <c r="HC44" s="132">
        <f t="shared" si="157"/>
        <v>1</v>
      </c>
      <c r="HD44" s="132">
        <v>1.12415</v>
      </c>
      <c r="HE44" s="132">
        <f t="shared" si="158"/>
        <v>0</v>
      </c>
      <c r="HF44" s="132">
        <f t="shared" si="159"/>
        <v>1</v>
      </c>
      <c r="HG44" s="132">
        <f t="shared" si="160"/>
        <v>0</v>
      </c>
      <c r="HH44" s="126">
        <f t="shared" si="161"/>
        <v>2</v>
      </c>
      <c r="HI44" s="126">
        <v>1.1006800000000001</v>
      </c>
      <c r="HJ44" s="126">
        <f t="shared" si="162"/>
        <v>1</v>
      </c>
      <c r="HK44" s="126">
        <f t="shared" si="163"/>
        <v>1</v>
      </c>
      <c r="HL44" s="126">
        <f t="shared" si="164"/>
        <v>1.1006800000000001</v>
      </c>
      <c r="HM44" s="128">
        <f t="shared" si="165"/>
        <v>2</v>
      </c>
      <c r="HN44" s="128">
        <v>1.1006800000000001</v>
      </c>
      <c r="HO44" s="128">
        <f t="shared" si="166"/>
        <v>2</v>
      </c>
      <c r="HP44" s="128">
        <f t="shared" si="167"/>
        <v>0</v>
      </c>
      <c r="HQ44" s="128">
        <f t="shared" si="168"/>
        <v>2.2013600000000002</v>
      </c>
      <c r="HR44" s="123">
        <f t="shared" si="169"/>
        <v>2</v>
      </c>
      <c r="HS44" s="123">
        <v>1.12415</v>
      </c>
      <c r="HT44" s="123">
        <f t="shared" si="170"/>
        <v>1</v>
      </c>
      <c r="HU44" s="123">
        <f t="shared" si="171"/>
        <v>1</v>
      </c>
      <c r="HV44" s="123">
        <f t="shared" si="172"/>
        <v>1.12415</v>
      </c>
      <c r="HW44" s="82">
        <f t="shared" si="173"/>
        <v>4.4261900000000001</v>
      </c>
      <c r="HX44" s="133">
        <f t="shared" si="174"/>
        <v>23.645380424999999</v>
      </c>
      <c r="IK44" s="46" t="s">
        <v>26</v>
      </c>
      <c r="IL44" s="46" t="s">
        <v>184</v>
      </c>
      <c r="IM44" s="46" t="s">
        <v>349</v>
      </c>
    </row>
    <row r="45" spans="1:247">
      <c r="A45" s="76">
        <v>37</v>
      </c>
      <c r="B45" s="80" t="s">
        <v>185</v>
      </c>
      <c r="C45" s="58" t="s">
        <v>251</v>
      </c>
      <c r="D45" s="78">
        <f>'DATOS -CUARTO'!AK45</f>
        <v>1</v>
      </c>
      <c r="E45" s="78">
        <f>'DATOS -CUARTO'!AL45</f>
        <v>1</v>
      </c>
      <c r="F45" s="78">
        <f>'DATOS -CUARTO'!AM45</f>
        <v>1</v>
      </c>
      <c r="G45" s="78">
        <f>'DATOS -CUARTO'!AN45</f>
        <v>1</v>
      </c>
      <c r="H45" s="78">
        <f>'DATOS -CUARTO'!AO45</f>
        <v>0</v>
      </c>
      <c r="I45" s="78">
        <f>'DATOS -CUARTO'!AP45</f>
        <v>1</v>
      </c>
      <c r="J45" s="78">
        <f>'DATOS -CUARTO'!AQ45</f>
        <v>1</v>
      </c>
      <c r="K45" s="88">
        <f>'DATOS -CUARTO'!AR45</f>
        <v>0</v>
      </c>
      <c r="L45" s="88">
        <f>'DATOS -CUARTO'!AS45</f>
        <v>1</v>
      </c>
      <c r="M45" s="88">
        <f>'DATOS -CUARTO'!AT45</f>
        <v>1</v>
      </c>
      <c r="N45" s="88">
        <f>'DATOS -CUARTO'!AU45</f>
        <v>0</v>
      </c>
      <c r="O45" s="88">
        <f>'DATOS -CUARTO'!AV45</f>
        <v>1</v>
      </c>
      <c r="P45" s="88">
        <f>'DATOS -CUARTO'!AW45</f>
        <v>1</v>
      </c>
      <c r="Q45" s="88">
        <f>'DATOS -CUARTO'!AX45</f>
        <v>0</v>
      </c>
      <c r="R45" s="88">
        <f>'DATOS -CUARTO'!AY45</f>
        <v>0</v>
      </c>
      <c r="S45" s="88">
        <f>'DATOS -CUARTO'!AZ45</f>
        <v>0</v>
      </c>
      <c r="T45" s="91">
        <f>'DATOS -CUARTO'!BA45</f>
        <v>1</v>
      </c>
      <c r="U45" s="91">
        <f>'DATOS -CUARTO'!BB45</f>
        <v>0</v>
      </c>
      <c r="V45" s="91">
        <f>'DATOS -CUARTO'!BC45</f>
        <v>1</v>
      </c>
      <c r="W45" s="91">
        <f>'DATOS -CUARTO'!BD45</f>
        <v>1</v>
      </c>
      <c r="X45" s="91">
        <f>'DATOS -CUARTO'!BE45</f>
        <v>0</v>
      </c>
      <c r="Y45" s="91">
        <f>'DATOS -CUARTO'!BF45</f>
        <v>1</v>
      </c>
      <c r="Z45" s="91">
        <f>'DATOS -CUARTO'!BG45</f>
        <v>0</v>
      </c>
      <c r="AA45" s="94">
        <f>'DATOS -CUARTO'!BH45</f>
        <v>0</v>
      </c>
      <c r="AB45" s="94">
        <f>'DATOS -CUARTO'!BI45</f>
        <v>1</v>
      </c>
      <c r="AC45" s="94">
        <f>'DATOS -CUARTO'!BJ45</f>
        <v>0</v>
      </c>
      <c r="AD45" s="94">
        <f>'DATOS -CUARTO'!BK45</f>
        <v>0</v>
      </c>
      <c r="AE45" s="94">
        <f>'DATOS -CUARTO'!BL45</f>
        <v>0</v>
      </c>
      <c r="AF45" s="94">
        <f>'DATOS -CUARTO'!BM45</f>
        <v>1</v>
      </c>
      <c r="AG45" s="102">
        <f>'DATOS -CUARTO'!BN45</f>
        <v>1</v>
      </c>
      <c r="AH45" s="102">
        <f>'DATOS -CUARTO'!BO45</f>
        <v>0</v>
      </c>
      <c r="AI45" s="102">
        <f>'DATOS -CUARTO'!BP45</f>
        <v>1</v>
      </c>
      <c r="AJ45" s="102">
        <f>'DATOS -CUARTO'!BQ45</f>
        <v>0</v>
      </c>
      <c r="AK45" s="103">
        <f t="shared" si="43"/>
        <v>1</v>
      </c>
      <c r="AL45" s="103">
        <f t="shared" si="44"/>
        <v>1.12415</v>
      </c>
      <c r="AM45" s="103">
        <f t="shared" si="45"/>
        <v>2</v>
      </c>
      <c r="AN45" s="103">
        <f t="shared" si="46"/>
        <v>2.2013600000000002</v>
      </c>
      <c r="AO45" s="103">
        <f t="shared" si="47"/>
        <v>1</v>
      </c>
      <c r="AP45" s="103">
        <f t="shared" si="48"/>
        <v>1.6495770000000001</v>
      </c>
      <c r="AQ45" s="103">
        <f t="shared" si="49"/>
        <v>0</v>
      </c>
      <c r="AR45" s="103">
        <f t="shared" si="50"/>
        <v>0</v>
      </c>
      <c r="AS45" s="103">
        <f t="shared" si="51"/>
        <v>1</v>
      </c>
      <c r="AT45" s="103">
        <f t="shared" si="52"/>
        <v>1.6587874499999999</v>
      </c>
      <c r="AU45" s="103">
        <f t="shared" si="53"/>
        <v>1</v>
      </c>
      <c r="AV45" s="103">
        <f t="shared" si="54"/>
        <v>1.6782674</v>
      </c>
      <c r="AW45" s="104">
        <f t="shared" si="55"/>
        <v>1</v>
      </c>
      <c r="AX45" s="104">
        <f t="shared" si="56"/>
        <v>1.12415</v>
      </c>
      <c r="AY45" s="104">
        <f t="shared" si="57"/>
        <v>1</v>
      </c>
      <c r="AZ45" s="104">
        <f t="shared" si="58"/>
        <v>1.1006800000000001</v>
      </c>
      <c r="BA45" s="104">
        <f t="shared" si="59"/>
        <v>2</v>
      </c>
      <c r="BB45" s="104">
        <f t="shared" si="60"/>
        <v>1.942896</v>
      </c>
      <c r="BC45" s="104">
        <f t="shared" si="61"/>
        <v>0</v>
      </c>
      <c r="BD45" s="104">
        <f t="shared" si="62"/>
        <v>0</v>
      </c>
      <c r="BE45" s="105">
        <f t="shared" si="63"/>
        <v>2</v>
      </c>
      <c r="BF45" s="105">
        <f t="shared" si="64"/>
        <v>2.5397180000000001</v>
      </c>
      <c r="BG45" s="105">
        <f t="shared" si="65"/>
        <v>1</v>
      </c>
      <c r="BH45" s="105">
        <f t="shared" si="66"/>
        <v>1.2101409999999999</v>
      </c>
      <c r="BI45" s="105">
        <f t="shared" si="67"/>
        <v>1</v>
      </c>
      <c r="BJ45" s="105">
        <f t="shared" si="68"/>
        <v>0.79674</v>
      </c>
      <c r="BK45" s="105">
        <f t="shared" si="69"/>
        <v>0</v>
      </c>
      <c r="BL45" s="105">
        <f t="shared" si="70"/>
        <v>0</v>
      </c>
      <c r="BM45" s="106">
        <f t="shared" si="71"/>
        <v>1</v>
      </c>
      <c r="BN45" s="106">
        <f t="shared" si="72"/>
        <v>1.52482685</v>
      </c>
      <c r="BO45" s="106">
        <f t="shared" si="73"/>
        <v>0</v>
      </c>
      <c r="BP45" s="106">
        <f t="shared" si="74"/>
        <v>0</v>
      </c>
      <c r="BQ45" s="106">
        <f t="shared" si="75"/>
        <v>1</v>
      </c>
      <c r="BR45" s="106">
        <f t="shared" si="76"/>
        <v>1.1547487000000001</v>
      </c>
      <c r="BS45" s="106">
        <f t="shared" si="77"/>
        <v>1</v>
      </c>
      <c r="BT45" s="106">
        <f t="shared" si="78"/>
        <v>1.1258699999999999</v>
      </c>
      <c r="BU45" s="107">
        <f t="shared" si="79"/>
        <v>1</v>
      </c>
      <c r="BV45" s="107">
        <f t="shared" si="80"/>
        <v>1.2413000000000001</v>
      </c>
      <c r="BW45" s="108">
        <f t="shared" si="15"/>
        <v>1.12415</v>
      </c>
      <c r="BX45" s="109">
        <f t="shared" si="16"/>
        <v>2.2013600000000002</v>
      </c>
      <c r="BY45" s="108">
        <f t="shared" si="17"/>
        <v>1.6495770000000001</v>
      </c>
      <c r="BZ45" s="110">
        <f t="shared" si="18"/>
        <v>0</v>
      </c>
      <c r="CA45" s="109">
        <f t="shared" si="19"/>
        <v>1.6587874499999999</v>
      </c>
      <c r="CB45" s="110">
        <f t="shared" si="20"/>
        <v>1.6782674</v>
      </c>
      <c r="CC45" s="111">
        <f t="shared" si="21"/>
        <v>1.12415</v>
      </c>
      <c r="CD45" s="112">
        <f t="shared" si="22"/>
        <v>1.1006800000000001</v>
      </c>
      <c r="CE45" s="113">
        <f t="shared" si="23"/>
        <v>1.942896</v>
      </c>
      <c r="CF45" s="114">
        <f t="shared" si="24"/>
        <v>0</v>
      </c>
      <c r="CG45" s="84">
        <f t="shared" si="81"/>
        <v>2.5397180000000001</v>
      </c>
      <c r="CH45" s="113">
        <f t="shared" si="25"/>
        <v>1.2101409999999999</v>
      </c>
      <c r="CI45" s="114">
        <f t="shared" si="26"/>
        <v>0.79674</v>
      </c>
      <c r="CJ45" s="109">
        <f t="shared" si="27"/>
        <v>0</v>
      </c>
      <c r="CK45" s="115">
        <f t="shared" si="28"/>
        <v>1.52482685</v>
      </c>
      <c r="CL45" s="116">
        <f t="shared" si="29"/>
        <v>0</v>
      </c>
      <c r="CM45" s="117">
        <f t="shared" si="30"/>
        <v>1.1547487000000001</v>
      </c>
      <c r="CN45" s="111">
        <f t="shared" si="31"/>
        <v>1.1258699999999999</v>
      </c>
      <c r="CO45" s="118">
        <f t="shared" si="32"/>
        <v>1.2413000000000001</v>
      </c>
      <c r="CP45" s="119">
        <f t="shared" si="82"/>
        <v>22.073212399999999</v>
      </c>
      <c r="CQ45" s="119">
        <f t="shared" si="83"/>
        <v>21</v>
      </c>
      <c r="CR45" s="118">
        <f t="shared" si="33"/>
        <v>18</v>
      </c>
      <c r="CS45" s="118">
        <f t="shared" si="34"/>
        <v>15</v>
      </c>
      <c r="CT45" s="57" t="s">
        <v>241</v>
      </c>
      <c r="CU45" s="96">
        <f t="shared" si="35"/>
        <v>8.3121418499999997</v>
      </c>
      <c r="CV45" s="96">
        <f t="shared" si="36"/>
        <v>4.167726</v>
      </c>
      <c r="CW45" s="96">
        <f t="shared" si="37"/>
        <v>4.5465989999999996</v>
      </c>
      <c r="CX45" s="96">
        <f t="shared" si="38"/>
        <v>2.67957555</v>
      </c>
      <c r="CY45" s="96">
        <f t="shared" si="39"/>
        <v>2.3671700000000002</v>
      </c>
      <c r="CZ45" s="58" t="s">
        <v>241</v>
      </c>
      <c r="DA45" s="122">
        <f t="shared" ref="DA45:DE45" si="210">CU45/$CP45</f>
        <v>0.37657146134288999</v>
      </c>
      <c r="DB45" s="122">
        <f t="shared" si="210"/>
        <v>0.18881374964706099</v>
      </c>
      <c r="DC45" s="122">
        <f t="shared" si="210"/>
        <v>0.20597812939995999</v>
      </c>
      <c r="DD45" s="122">
        <f t="shared" si="210"/>
        <v>0.121394906252975</v>
      </c>
      <c r="DE45" s="122">
        <f t="shared" si="210"/>
        <v>0.107241753357114</v>
      </c>
      <c r="DF45" s="58" t="s">
        <v>241</v>
      </c>
      <c r="DG45" s="122">
        <f t="shared" si="41"/>
        <v>0.54545454545454497</v>
      </c>
      <c r="DH45" s="122">
        <f t="shared" si="42"/>
        <v>0.45454545454545497</v>
      </c>
      <c r="DI45" s="46">
        <f>'RANKING-QUINTOS'!L40</f>
        <v>0</v>
      </c>
      <c r="DJ45" s="46">
        <f t="shared" si="85"/>
        <v>11</v>
      </c>
      <c r="DK45" s="124" t="str">
        <f t="shared" si="86"/>
        <v>Pompo18k</v>
      </c>
      <c r="DL45" s="46" t="str">
        <f t="shared" si="87"/>
        <v>PACCORI  CUNO  MASSIEL LUANA</v>
      </c>
      <c r="DM45" s="46">
        <v>4</v>
      </c>
      <c r="DN45" s="46" t="s">
        <v>198</v>
      </c>
      <c r="DO45" s="46" t="s">
        <v>248</v>
      </c>
      <c r="DP45" s="46" t="s">
        <v>249</v>
      </c>
      <c r="DQ45" s="46">
        <f t="shared" si="88"/>
        <v>20</v>
      </c>
      <c r="DR45" s="46" t="str">
        <f t="shared" si="89"/>
        <v/>
      </c>
      <c r="DS45" s="46">
        <v>33</v>
      </c>
      <c r="DT45" s="46">
        <f t="shared" si="90"/>
        <v>18</v>
      </c>
      <c r="DU45" s="46">
        <f t="shared" si="91"/>
        <v>15</v>
      </c>
      <c r="DV45" s="46">
        <f>'RESULTADOS CUARTO'!HX45</f>
        <v>22.073212399999999</v>
      </c>
      <c r="DW45" s="46">
        <f t="shared" si="92"/>
        <v>11</v>
      </c>
      <c r="DX45" s="125">
        <f t="shared" si="93"/>
        <v>0.54545454545454497</v>
      </c>
      <c r="DY45" s="125"/>
      <c r="EC45" s="126">
        <f t="shared" si="94"/>
        <v>1</v>
      </c>
      <c r="ED45" s="126">
        <v>1.6782674</v>
      </c>
      <c r="EE45" s="126">
        <f t="shared" si="95"/>
        <v>1</v>
      </c>
      <c r="EF45" s="126">
        <f t="shared" si="96"/>
        <v>0</v>
      </c>
      <c r="EG45" s="126">
        <f t="shared" si="97"/>
        <v>1.6782674</v>
      </c>
      <c r="EH45" s="127">
        <f t="shared" si="98"/>
        <v>1</v>
      </c>
      <c r="EI45" s="127">
        <v>1.6587874499999999</v>
      </c>
      <c r="EJ45" s="127">
        <f t="shared" si="99"/>
        <v>1</v>
      </c>
      <c r="EK45" s="127">
        <f t="shared" si="100"/>
        <v>0</v>
      </c>
      <c r="EL45" s="127">
        <f t="shared" si="101"/>
        <v>1.6587874499999999</v>
      </c>
      <c r="EM45" s="123">
        <f t="shared" si="102"/>
        <v>1</v>
      </c>
      <c r="EN45" s="123">
        <v>1.6495770000000001</v>
      </c>
      <c r="EO45" s="123">
        <f t="shared" si="103"/>
        <v>1</v>
      </c>
      <c r="EP45" s="123">
        <f t="shared" si="104"/>
        <v>0</v>
      </c>
      <c r="EQ45" s="123">
        <f t="shared" si="105"/>
        <v>1.6495770000000001</v>
      </c>
      <c r="ER45" s="128">
        <f t="shared" si="106"/>
        <v>1</v>
      </c>
      <c r="ES45" s="128">
        <v>1.6583374</v>
      </c>
      <c r="ET45" s="128">
        <f t="shared" si="107"/>
        <v>0</v>
      </c>
      <c r="EU45" s="128">
        <f t="shared" si="108"/>
        <v>1</v>
      </c>
      <c r="EV45" s="128">
        <f t="shared" si="109"/>
        <v>0</v>
      </c>
      <c r="EW45" s="64">
        <f t="shared" si="110"/>
        <v>4.9866318500000002</v>
      </c>
      <c r="EX45" s="129">
        <f t="shared" si="111"/>
        <v>2</v>
      </c>
      <c r="EY45" s="129">
        <v>1.52482685</v>
      </c>
      <c r="EZ45" s="129">
        <f t="shared" si="112"/>
        <v>1</v>
      </c>
      <c r="FA45" s="129">
        <f t="shared" si="113"/>
        <v>1</v>
      </c>
      <c r="FB45" s="129">
        <f t="shared" si="114"/>
        <v>1.52482685</v>
      </c>
      <c r="FC45" s="128">
        <f t="shared" si="115"/>
        <v>2</v>
      </c>
      <c r="FD45" s="128">
        <v>1.4254114250000001</v>
      </c>
      <c r="FE45" s="128">
        <f t="shared" si="116"/>
        <v>0</v>
      </c>
      <c r="FF45" s="128">
        <f t="shared" si="117"/>
        <v>2</v>
      </c>
      <c r="FG45" s="128">
        <f t="shared" si="118"/>
        <v>0</v>
      </c>
      <c r="FH45" s="123">
        <f t="shared" si="119"/>
        <v>2</v>
      </c>
      <c r="FI45" s="123">
        <v>1.1547487000000001</v>
      </c>
      <c r="FJ45" s="123">
        <f t="shared" si="120"/>
        <v>1</v>
      </c>
      <c r="FK45" s="123">
        <f t="shared" si="121"/>
        <v>1</v>
      </c>
      <c r="FL45" s="123">
        <f t="shared" si="122"/>
        <v>1.1547487000000001</v>
      </c>
      <c r="FM45" s="82">
        <f t="shared" si="123"/>
        <v>2.67957555</v>
      </c>
      <c r="FN45" s="128">
        <f t="shared" si="124"/>
        <v>3</v>
      </c>
      <c r="FO45" s="128">
        <v>1.021414</v>
      </c>
      <c r="FP45" s="128">
        <f t="shared" si="125"/>
        <v>0</v>
      </c>
      <c r="FQ45" s="128">
        <f t="shared" si="126"/>
        <v>3</v>
      </c>
      <c r="FR45" s="128">
        <f t="shared" si="127"/>
        <v>0</v>
      </c>
      <c r="FS45" s="127">
        <f t="shared" si="128"/>
        <v>2</v>
      </c>
      <c r="FT45" s="127">
        <v>0.97144799999999998</v>
      </c>
      <c r="FU45" s="127">
        <f t="shared" si="129"/>
        <v>2</v>
      </c>
      <c r="FV45" s="127">
        <f t="shared" si="130"/>
        <v>0</v>
      </c>
      <c r="FW45" s="127">
        <f t="shared" si="131"/>
        <v>1.942896</v>
      </c>
      <c r="FX45" s="129">
        <f t="shared" si="177"/>
        <v>3</v>
      </c>
      <c r="FY45" s="129">
        <v>1.2698590000000001</v>
      </c>
      <c r="FZ45" s="129">
        <f t="shared" si="133"/>
        <v>2</v>
      </c>
      <c r="GA45" s="129">
        <f t="shared" si="134"/>
        <v>1</v>
      </c>
      <c r="GB45" s="129">
        <f t="shared" si="135"/>
        <v>2.5397180000000001</v>
      </c>
      <c r="GC45" s="130">
        <f t="shared" si="136"/>
        <v>2</v>
      </c>
      <c r="GD45" s="130">
        <v>1.2101409999999999</v>
      </c>
      <c r="GE45" s="130">
        <f t="shared" si="137"/>
        <v>1</v>
      </c>
      <c r="GF45" s="130">
        <f t="shared" si="138"/>
        <v>1</v>
      </c>
      <c r="GG45" s="130">
        <f t="shared" si="139"/>
        <v>1.2101409999999999</v>
      </c>
      <c r="GH45" s="131">
        <f t="shared" si="140"/>
        <v>1</v>
      </c>
      <c r="GI45" s="131">
        <v>0.80188999999999999</v>
      </c>
      <c r="GJ45" s="131">
        <f t="shared" si="141"/>
        <v>0</v>
      </c>
      <c r="GK45" s="131">
        <f t="shared" si="142"/>
        <v>1</v>
      </c>
      <c r="GL45" s="131">
        <f t="shared" si="143"/>
        <v>0</v>
      </c>
      <c r="GM45" s="129">
        <f t="shared" si="144"/>
        <v>1</v>
      </c>
      <c r="GN45" s="129">
        <v>0.79674</v>
      </c>
      <c r="GO45" s="129">
        <f t="shared" si="145"/>
        <v>1</v>
      </c>
      <c r="GP45" s="129">
        <f t="shared" si="146"/>
        <v>0</v>
      </c>
      <c r="GQ45" s="129">
        <f t="shared" si="147"/>
        <v>0.79674</v>
      </c>
      <c r="GR45" s="108">
        <f t="shared" si="148"/>
        <v>2</v>
      </c>
      <c r="GS45" s="108">
        <v>1.1258699999999999</v>
      </c>
      <c r="GT45" s="108">
        <f t="shared" si="149"/>
        <v>1</v>
      </c>
      <c r="GU45" s="108">
        <f t="shared" si="150"/>
        <v>1</v>
      </c>
      <c r="GV45" s="108">
        <f t="shared" si="151"/>
        <v>1.1258699999999999</v>
      </c>
      <c r="GW45" s="130">
        <f t="shared" si="152"/>
        <v>2</v>
      </c>
      <c r="GX45" s="130">
        <v>1.2413000000000001</v>
      </c>
      <c r="GY45" s="130">
        <f t="shared" si="153"/>
        <v>1</v>
      </c>
      <c r="GZ45" s="130">
        <f t="shared" si="154"/>
        <v>1</v>
      </c>
      <c r="HA45" s="130">
        <f t="shared" si="155"/>
        <v>1.2413000000000001</v>
      </c>
      <c r="HB45" s="82">
        <f t="shared" si="156"/>
        <v>8.8566649999999996</v>
      </c>
      <c r="HC45" s="132">
        <f t="shared" si="157"/>
        <v>1</v>
      </c>
      <c r="HD45" s="132">
        <v>1.12415</v>
      </c>
      <c r="HE45" s="132">
        <f t="shared" si="158"/>
        <v>1</v>
      </c>
      <c r="HF45" s="132">
        <f t="shared" si="159"/>
        <v>0</v>
      </c>
      <c r="HG45" s="132">
        <f t="shared" si="160"/>
        <v>1.12415</v>
      </c>
      <c r="HH45" s="126">
        <f t="shared" si="161"/>
        <v>2</v>
      </c>
      <c r="HI45" s="126">
        <v>1.1006800000000001</v>
      </c>
      <c r="HJ45" s="126">
        <f t="shared" si="162"/>
        <v>2</v>
      </c>
      <c r="HK45" s="126">
        <f t="shared" si="163"/>
        <v>0</v>
      </c>
      <c r="HL45" s="126">
        <f t="shared" si="164"/>
        <v>2.2013600000000002</v>
      </c>
      <c r="HM45" s="128">
        <f t="shared" si="165"/>
        <v>2</v>
      </c>
      <c r="HN45" s="128">
        <v>1.1006800000000001</v>
      </c>
      <c r="HO45" s="128">
        <f t="shared" si="166"/>
        <v>1</v>
      </c>
      <c r="HP45" s="128">
        <f t="shared" si="167"/>
        <v>1</v>
      </c>
      <c r="HQ45" s="128">
        <f t="shared" si="168"/>
        <v>1.1006800000000001</v>
      </c>
      <c r="HR45" s="123">
        <f t="shared" si="169"/>
        <v>2</v>
      </c>
      <c r="HS45" s="123">
        <v>1.12415</v>
      </c>
      <c r="HT45" s="123">
        <f t="shared" si="170"/>
        <v>1</v>
      </c>
      <c r="HU45" s="123">
        <f t="shared" si="171"/>
        <v>1</v>
      </c>
      <c r="HV45" s="123">
        <f t="shared" si="172"/>
        <v>1.12415</v>
      </c>
      <c r="HW45" s="82">
        <f t="shared" si="173"/>
        <v>5.5503400000000003</v>
      </c>
      <c r="HX45" s="133">
        <f t="shared" si="174"/>
        <v>22.073212399999999</v>
      </c>
      <c r="IK45" s="46" t="s">
        <v>26</v>
      </c>
      <c r="IL45" s="46" t="s">
        <v>185</v>
      </c>
      <c r="IM45" s="46" t="s">
        <v>350</v>
      </c>
    </row>
    <row r="46" spans="1:247">
      <c r="A46" s="76">
        <v>38</v>
      </c>
      <c r="B46" s="80" t="s">
        <v>186</v>
      </c>
      <c r="C46" s="58" t="s">
        <v>251</v>
      </c>
      <c r="D46" s="78">
        <f>'DATOS -CUARTO'!AK46</f>
        <v>0</v>
      </c>
      <c r="E46" s="78">
        <f>'DATOS -CUARTO'!AL46</f>
        <v>1</v>
      </c>
      <c r="F46" s="78">
        <f>'DATOS -CUARTO'!AM46</f>
        <v>1</v>
      </c>
      <c r="G46" s="78">
        <f>'DATOS -CUARTO'!AN46</f>
        <v>0</v>
      </c>
      <c r="H46" s="78">
        <f>'DATOS -CUARTO'!AO46</f>
        <v>0</v>
      </c>
      <c r="I46" s="78">
        <f>'DATOS -CUARTO'!AP46</f>
        <v>0</v>
      </c>
      <c r="J46" s="78">
        <f>'DATOS -CUARTO'!AQ46</f>
        <v>0</v>
      </c>
      <c r="K46" s="88">
        <f>'DATOS -CUARTO'!AR46</f>
        <v>0</v>
      </c>
      <c r="L46" s="88">
        <f>'DATOS -CUARTO'!AS46</f>
        <v>1</v>
      </c>
      <c r="M46" s="88">
        <f>'DATOS -CUARTO'!AT46</f>
        <v>0</v>
      </c>
      <c r="N46" s="88">
        <f>'DATOS -CUARTO'!AU46</f>
        <v>1</v>
      </c>
      <c r="O46" s="88">
        <f>'DATOS -CUARTO'!AV46</f>
        <v>0</v>
      </c>
      <c r="P46" s="88">
        <f>'DATOS -CUARTO'!AW46</f>
        <v>1</v>
      </c>
      <c r="Q46" s="88">
        <f>'DATOS -CUARTO'!AX46</f>
        <v>0</v>
      </c>
      <c r="R46" s="88">
        <f>'DATOS -CUARTO'!AY46</f>
        <v>0</v>
      </c>
      <c r="S46" s="88">
        <f>'DATOS -CUARTO'!AZ46</f>
        <v>0</v>
      </c>
      <c r="T46" s="91">
        <f>'DATOS -CUARTO'!BA46</f>
        <v>1</v>
      </c>
      <c r="U46" s="91">
        <f>'DATOS -CUARTO'!BB46</f>
        <v>0</v>
      </c>
      <c r="V46" s="91">
        <f>'DATOS -CUARTO'!BC46</f>
        <v>1</v>
      </c>
      <c r="W46" s="91">
        <f>'DATOS -CUARTO'!BD46</f>
        <v>0</v>
      </c>
      <c r="X46" s="91">
        <f>'DATOS -CUARTO'!BE46</f>
        <v>0</v>
      </c>
      <c r="Y46" s="91">
        <f>'DATOS -CUARTO'!BF46</f>
        <v>0</v>
      </c>
      <c r="Z46" s="91">
        <f>'DATOS -CUARTO'!BG46</f>
        <v>1</v>
      </c>
      <c r="AA46" s="94">
        <f>'DATOS -CUARTO'!BH46</f>
        <v>0</v>
      </c>
      <c r="AB46" s="94">
        <f>'DATOS -CUARTO'!BI46</f>
        <v>0</v>
      </c>
      <c r="AC46" s="94">
        <f>'DATOS -CUARTO'!BJ46</f>
        <v>0</v>
      </c>
      <c r="AD46" s="94">
        <f>'DATOS -CUARTO'!BK46</f>
        <v>0</v>
      </c>
      <c r="AE46" s="94">
        <f>'DATOS -CUARTO'!BL46</f>
        <v>0</v>
      </c>
      <c r="AF46" s="94">
        <f>'DATOS -CUARTO'!BM46</f>
        <v>0</v>
      </c>
      <c r="AG46" s="102">
        <f>'DATOS -CUARTO'!BN46</f>
        <v>1</v>
      </c>
      <c r="AH46" s="102">
        <f>'DATOS -CUARTO'!BO46</f>
        <v>0</v>
      </c>
      <c r="AI46" s="102">
        <f>'DATOS -CUARTO'!BP46</f>
        <v>0</v>
      </c>
      <c r="AJ46" s="102">
        <f>'DATOS -CUARTO'!BQ46</f>
        <v>0</v>
      </c>
      <c r="AK46" s="103">
        <f t="shared" si="43"/>
        <v>0</v>
      </c>
      <c r="AL46" s="103">
        <f t="shared" si="44"/>
        <v>0</v>
      </c>
      <c r="AM46" s="103">
        <f t="shared" si="45"/>
        <v>2</v>
      </c>
      <c r="AN46" s="103">
        <f t="shared" si="46"/>
        <v>2.2013600000000002</v>
      </c>
      <c r="AO46" s="103">
        <f t="shared" si="47"/>
        <v>0</v>
      </c>
      <c r="AP46" s="103">
        <f t="shared" si="48"/>
        <v>0</v>
      </c>
      <c r="AQ46" s="103">
        <f t="shared" si="49"/>
        <v>0</v>
      </c>
      <c r="AR46" s="103">
        <f t="shared" si="50"/>
        <v>0</v>
      </c>
      <c r="AS46" s="103">
        <f t="shared" si="51"/>
        <v>0</v>
      </c>
      <c r="AT46" s="103">
        <f t="shared" si="52"/>
        <v>0</v>
      </c>
      <c r="AU46" s="103">
        <f t="shared" si="53"/>
        <v>0</v>
      </c>
      <c r="AV46" s="103">
        <f t="shared" si="54"/>
        <v>0</v>
      </c>
      <c r="AW46" s="104">
        <f t="shared" si="55"/>
        <v>1</v>
      </c>
      <c r="AX46" s="104">
        <f t="shared" si="56"/>
        <v>1.12415</v>
      </c>
      <c r="AY46" s="104">
        <f t="shared" si="57"/>
        <v>1</v>
      </c>
      <c r="AZ46" s="104">
        <f t="shared" si="58"/>
        <v>1.1006800000000001</v>
      </c>
      <c r="BA46" s="104">
        <f t="shared" si="59"/>
        <v>1</v>
      </c>
      <c r="BB46" s="104">
        <f t="shared" si="60"/>
        <v>0.97144799999999998</v>
      </c>
      <c r="BC46" s="104">
        <f t="shared" si="61"/>
        <v>0</v>
      </c>
      <c r="BD46" s="104">
        <f t="shared" si="62"/>
        <v>0</v>
      </c>
      <c r="BE46" s="105">
        <f t="shared" si="63"/>
        <v>2</v>
      </c>
      <c r="BF46" s="105">
        <f t="shared" si="64"/>
        <v>2.5397180000000001</v>
      </c>
      <c r="BG46" s="105">
        <f t="shared" si="65"/>
        <v>0</v>
      </c>
      <c r="BH46" s="105">
        <f t="shared" si="66"/>
        <v>0</v>
      </c>
      <c r="BI46" s="105">
        <f t="shared" si="67"/>
        <v>0</v>
      </c>
      <c r="BJ46" s="105">
        <f t="shared" si="68"/>
        <v>0</v>
      </c>
      <c r="BK46" s="105">
        <f t="shared" si="69"/>
        <v>1</v>
      </c>
      <c r="BL46" s="105">
        <f t="shared" si="70"/>
        <v>0.80188999999999999</v>
      </c>
      <c r="BM46" s="106">
        <f t="shared" si="71"/>
        <v>0</v>
      </c>
      <c r="BN46" s="106">
        <f t="shared" si="72"/>
        <v>0</v>
      </c>
      <c r="BO46" s="106">
        <f t="shared" si="73"/>
        <v>0</v>
      </c>
      <c r="BP46" s="106">
        <f t="shared" si="74"/>
        <v>0</v>
      </c>
      <c r="BQ46" s="106">
        <f t="shared" si="75"/>
        <v>0</v>
      </c>
      <c r="BR46" s="106">
        <f t="shared" si="76"/>
        <v>0</v>
      </c>
      <c r="BS46" s="106">
        <f t="shared" si="77"/>
        <v>1</v>
      </c>
      <c r="BT46" s="106">
        <f t="shared" si="78"/>
        <v>1.1258699999999999</v>
      </c>
      <c r="BU46" s="107">
        <f t="shared" si="79"/>
        <v>0</v>
      </c>
      <c r="BV46" s="107">
        <f t="shared" si="80"/>
        <v>0</v>
      </c>
      <c r="BW46" s="108">
        <f t="shared" si="15"/>
        <v>0</v>
      </c>
      <c r="BX46" s="109">
        <f t="shared" si="16"/>
        <v>2.2013600000000002</v>
      </c>
      <c r="BY46" s="108">
        <f t="shared" si="17"/>
        <v>0</v>
      </c>
      <c r="BZ46" s="110">
        <f t="shared" si="18"/>
        <v>0</v>
      </c>
      <c r="CA46" s="109">
        <f t="shared" si="19"/>
        <v>0</v>
      </c>
      <c r="CB46" s="110">
        <f t="shared" si="20"/>
        <v>0</v>
      </c>
      <c r="CC46" s="111">
        <f t="shared" si="21"/>
        <v>1.12415</v>
      </c>
      <c r="CD46" s="112">
        <f t="shared" si="22"/>
        <v>1.1006800000000001</v>
      </c>
      <c r="CE46" s="113">
        <f t="shared" si="23"/>
        <v>0.97144799999999998</v>
      </c>
      <c r="CF46" s="114">
        <f t="shared" si="24"/>
        <v>0</v>
      </c>
      <c r="CG46" s="84">
        <f t="shared" si="81"/>
        <v>2.5397180000000001</v>
      </c>
      <c r="CH46" s="113">
        <f t="shared" si="25"/>
        <v>0</v>
      </c>
      <c r="CI46" s="114">
        <f t="shared" si="26"/>
        <v>0</v>
      </c>
      <c r="CJ46" s="109">
        <f t="shared" si="27"/>
        <v>0.80188999999999999</v>
      </c>
      <c r="CK46" s="115">
        <f t="shared" si="28"/>
        <v>0</v>
      </c>
      <c r="CL46" s="116">
        <f t="shared" si="29"/>
        <v>0</v>
      </c>
      <c r="CM46" s="117">
        <f t="shared" si="30"/>
        <v>0</v>
      </c>
      <c r="CN46" s="111">
        <f t="shared" si="31"/>
        <v>1.1258699999999999</v>
      </c>
      <c r="CO46" s="118">
        <f t="shared" si="32"/>
        <v>0</v>
      </c>
      <c r="CP46" s="119">
        <f t="shared" si="82"/>
        <v>9.8651160000000004</v>
      </c>
      <c r="CQ46" s="119">
        <f t="shared" si="83"/>
        <v>45</v>
      </c>
      <c r="CR46" s="118">
        <f t="shared" si="33"/>
        <v>9</v>
      </c>
      <c r="CS46" s="118">
        <f t="shared" si="34"/>
        <v>24</v>
      </c>
      <c r="CT46" s="57" t="s">
        <v>242</v>
      </c>
      <c r="CU46" s="96">
        <f t="shared" si="35"/>
        <v>2.2013600000000002</v>
      </c>
      <c r="CV46" s="96">
        <f t="shared" si="36"/>
        <v>3.196278</v>
      </c>
      <c r="CW46" s="96">
        <f t="shared" si="37"/>
        <v>3.3416079999999999</v>
      </c>
      <c r="CX46" s="96">
        <f t="shared" si="38"/>
        <v>0</v>
      </c>
      <c r="CY46" s="96">
        <f t="shared" si="39"/>
        <v>1.1258699999999999</v>
      </c>
      <c r="CZ46" s="58" t="s">
        <v>242</v>
      </c>
      <c r="DA46" s="122">
        <f t="shared" ref="DA46:DE46" si="211">CU46/$CP46</f>
        <v>0.22314588089993101</v>
      </c>
      <c r="DB46" s="122">
        <f t="shared" si="211"/>
        <v>0.32399801482314</v>
      </c>
      <c r="DC46" s="122">
        <f t="shared" si="211"/>
        <v>0.33872972198198198</v>
      </c>
      <c r="DD46" s="122">
        <f t="shared" si="211"/>
        <v>0</v>
      </c>
      <c r="DE46" s="122">
        <f t="shared" si="211"/>
        <v>0.114126382294947</v>
      </c>
      <c r="DF46" s="58" t="s">
        <v>242</v>
      </c>
      <c r="DG46" s="122">
        <f t="shared" si="41"/>
        <v>0.27272727272727298</v>
      </c>
      <c r="DH46" s="122">
        <f t="shared" si="42"/>
        <v>0.72727272727272696</v>
      </c>
      <c r="DI46" s="46">
        <f>'RANKING-QUINTOS'!L41</f>
        <v>0</v>
      </c>
      <c r="DJ46" s="46">
        <f t="shared" si="85"/>
        <v>5</v>
      </c>
      <c r="DK46" s="124" t="str">
        <f t="shared" si="86"/>
        <v>Camila03</v>
      </c>
      <c r="DL46" s="46" t="str">
        <f t="shared" si="87"/>
        <v>PAREDES  VALENCIA  CAMILA FRANCHESCA</v>
      </c>
      <c r="DM46" s="46">
        <v>4</v>
      </c>
      <c r="DN46" s="46" t="s">
        <v>198</v>
      </c>
      <c r="DO46" s="46" t="s">
        <v>248</v>
      </c>
      <c r="DP46" s="46" t="s">
        <v>249</v>
      </c>
      <c r="DQ46" s="46">
        <f t="shared" si="88"/>
        <v>45</v>
      </c>
      <c r="DR46" s="46" t="str">
        <f t="shared" si="89"/>
        <v/>
      </c>
      <c r="DS46" s="46">
        <v>33</v>
      </c>
      <c r="DT46" s="46">
        <f t="shared" si="90"/>
        <v>9</v>
      </c>
      <c r="DU46" s="46">
        <f t="shared" si="91"/>
        <v>24</v>
      </c>
      <c r="DV46" s="46">
        <f>'RESULTADOS CUARTO'!HX46</f>
        <v>9.8651160000000004</v>
      </c>
      <c r="DW46" s="46">
        <f t="shared" si="92"/>
        <v>5</v>
      </c>
      <c r="DX46" s="125">
        <f t="shared" si="93"/>
        <v>0.27272727272727298</v>
      </c>
      <c r="DY46" s="125"/>
      <c r="EC46" s="126">
        <f t="shared" si="94"/>
        <v>1</v>
      </c>
      <c r="ED46" s="126">
        <v>1.6782674</v>
      </c>
      <c r="EE46" s="126">
        <f t="shared" si="95"/>
        <v>0</v>
      </c>
      <c r="EF46" s="126">
        <f t="shared" si="96"/>
        <v>1</v>
      </c>
      <c r="EG46" s="126">
        <f t="shared" si="97"/>
        <v>0</v>
      </c>
      <c r="EH46" s="127">
        <f t="shared" si="98"/>
        <v>1</v>
      </c>
      <c r="EI46" s="127">
        <v>1.6587874499999999</v>
      </c>
      <c r="EJ46" s="127">
        <f t="shared" si="99"/>
        <v>0</v>
      </c>
      <c r="EK46" s="127">
        <f t="shared" si="100"/>
        <v>1</v>
      </c>
      <c r="EL46" s="127">
        <f t="shared" si="101"/>
        <v>0</v>
      </c>
      <c r="EM46" s="123">
        <f t="shared" si="102"/>
        <v>1</v>
      </c>
      <c r="EN46" s="123">
        <v>1.6495770000000001</v>
      </c>
      <c r="EO46" s="123">
        <f t="shared" si="103"/>
        <v>0</v>
      </c>
      <c r="EP46" s="123">
        <f t="shared" si="104"/>
        <v>1</v>
      </c>
      <c r="EQ46" s="123">
        <f t="shared" si="105"/>
        <v>0</v>
      </c>
      <c r="ER46" s="128">
        <f t="shared" si="106"/>
        <v>1</v>
      </c>
      <c r="ES46" s="128">
        <v>1.6583374</v>
      </c>
      <c r="ET46" s="128">
        <f t="shared" si="107"/>
        <v>0</v>
      </c>
      <c r="EU46" s="128">
        <f t="shared" si="108"/>
        <v>1</v>
      </c>
      <c r="EV46" s="128">
        <f t="shared" si="109"/>
        <v>0</v>
      </c>
      <c r="EW46" s="64">
        <f t="shared" si="110"/>
        <v>0</v>
      </c>
      <c r="EX46" s="129">
        <f t="shared" si="111"/>
        <v>2</v>
      </c>
      <c r="EY46" s="129">
        <v>1.52482685</v>
      </c>
      <c r="EZ46" s="129">
        <f t="shared" si="112"/>
        <v>0</v>
      </c>
      <c r="FA46" s="129">
        <f t="shared" si="113"/>
        <v>2</v>
      </c>
      <c r="FB46" s="129">
        <f t="shared" si="114"/>
        <v>0</v>
      </c>
      <c r="FC46" s="128">
        <f t="shared" si="115"/>
        <v>2</v>
      </c>
      <c r="FD46" s="128">
        <v>1.4254114250000001</v>
      </c>
      <c r="FE46" s="128">
        <f t="shared" si="116"/>
        <v>0</v>
      </c>
      <c r="FF46" s="128">
        <f t="shared" si="117"/>
        <v>2</v>
      </c>
      <c r="FG46" s="128">
        <f t="shared" si="118"/>
        <v>0</v>
      </c>
      <c r="FH46" s="123">
        <f t="shared" si="119"/>
        <v>2</v>
      </c>
      <c r="FI46" s="123">
        <v>1.1547487000000001</v>
      </c>
      <c r="FJ46" s="123">
        <f t="shared" si="120"/>
        <v>0</v>
      </c>
      <c r="FK46" s="123">
        <f t="shared" si="121"/>
        <v>2</v>
      </c>
      <c r="FL46" s="123">
        <f t="shared" si="122"/>
        <v>0</v>
      </c>
      <c r="FM46" s="82">
        <f t="shared" si="123"/>
        <v>0</v>
      </c>
      <c r="FN46" s="128">
        <f t="shared" si="124"/>
        <v>3</v>
      </c>
      <c r="FO46" s="128">
        <v>1.021414</v>
      </c>
      <c r="FP46" s="128">
        <f t="shared" si="125"/>
        <v>0</v>
      </c>
      <c r="FQ46" s="128">
        <f t="shared" si="126"/>
        <v>3</v>
      </c>
      <c r="FR46" s="128">
        <f t="shared" si="127"/>
        <v>0</v>
      </c>
      <c r="FS46" s="127">
        <f t="shared" si="128"/>
        <v>2</v>
      </c>
      <c r="FT46" s="127">
        <v>0.97144799999999998</v>
      </c>
      <c r="FU46" s="127">
        <f t="shared" si="129"/>
        <v>1</v>
      </c>
      <c r="FV46" s="127">
        <f t="shared" si="130"/>
        <v>1</v>
      </c>
      <c r="FW46" s="127">
        <f t="shared" si="131"/>
        <v>0.97144799999999998</v>
      </c>
      <c r="FX46" s="129">
        <f t="shared" si="177"/>
        <v>3</v>
      </c>
      <c r="FY46" s="129">
        <v>1.2698590000000001</v>
      </c>
      <c r="FZ46" s="129">
        <f t="shared" si="133"/>
        <v>2</v>
      </c>
      <c r="GA46" s="129">
        <f t="shared" si="134"/>
        <v>1</v>
      </c>
      <c r="GB46" s="129">
        <f t="shared" si="135"/>
        <v>2.5397180000000001</v>
      </c>
      <c r="GC46" s="130">
        <f t="shared" si="136"/>
        <v>2</v>
      </c>
      <c r="GD46" s="130">
        <v>1.2101409999999999</v>
      </c>
      <c r="GE46" s="130">
        <f t="shared" si="137"/>
        <v>0</v>
      </c>
      <c r="GF46" s="130">
        <f t="shared" si="138"/>
        <v>2</v>
      </c>
      <c r="GG46" s="130">
        <f t="shared" si="139"/>
        <v>0</v>
      </c>
      <c r="GH46" s="131">
        <f t="shared" si="140"/>
        <v>1</v>
      </c>
      <c r="GI46" s="131">
        <v>0.80188999999999999</v>
      </c>
      <c r="GJ46" s="131">
        <f t="shared" si="141"/>
        <v>1</v>
      </c>
      <c r="GK46" s="131">
        <f t="shared" si="142"/>
        <v>0</v>
      </c>
      <c r="GL46" s="131">
        <f t="shared" si="143"/>
        <v>0.80188999999999999</v>
      </c>
      <c r="GM46" s="129">
        <f t="shared" si="144"/>
        <v>1</v>
      </c>
      <c r="GN46" s="129">
        <v>0.79674</v>
      </c>
      <c r="GO46" s="129">
        <f t="shared" si="145"/>
        <v>0</v>
      </c>
      <c r="GP46" s="129">
        <f t="shared" si="146"/>
        <v>1</v>
      </c>
      <c r="GQ46" s="129">
        <f t="shared" si="147"/>
        <v>0</v>
      </c>
      <c r="GR46" s="108">
        <f t="shared" si="148"/>
        <v>2</v>
      </c>
      <c r="GS46" s="108">
        <v>1.1258699999999999</v>
      </c>
      <c r="GT46" s="108">
        <f t="shared" si="149"/>
        <v>1</v>
      </c>
      <c r="GU46" s="108">
        <f t="shared" si="150"/>
        <v>1</v>
      </c>
      <c r="GV46" s="108">
        <f t="shared" si="151"/>
        <v>1.1258699999999999</v>
      </c>
      <c r="GW46" s="130">
        <f t="shared" si="152"/>
        <v>2</v>
      </c>
      <c r="GX46" s="130">
        <v>1.2413000000000001</v>
      </c>
      <c r="GY46" s="130">
        <f t="shared" si="153"/>
        <v>0</v>
      </c>
      <c r="GZ46" s="130">
        <f t="shared" si="154"/>
        <v>2</v>
      </c>
      <c r="HA46" s="130">
        <f t="shared" si="155"/>
        <v>0</v>
      </c>
      <c r="HB46" s="82">
        <f t="shared" si="156"/>
        <v>5.4389260000000004</v>
      </c>
      <c r="HC46" s="132">
        <f t="shared" si="157"/>
        <v>1</v>
      </c>
      <c r="HD46" s="132">
        <v>1.12415</v>
      </c>
      <c r="HE46" s="132">
        <f t="shared" si="158"/>
        <v>0</v>
      </c>
      <c r="HF46" s="132">
        <f t="shared" si="159"/>
        <v>1</v>
      </c>
      <c r="HG46" s="132">
        <f t="shared" si="160"/>
        <v>0</v>
      </c>
      <c r="HH46" s="126">
        <f t="shared" si="161"/>
        <v>2</v>
      </c>
      <c r="HI46" s="126">
        <v>1.1006800000000001</v>
      </c>
      <c r="HJ46" s="126">
        <f t="shared" si="162"/>
        <v>2</v>
      </c>
      <c r="HK46" s="126">
        <f t="shared" si="163"/>
        <v>0</v>
      </c>
      <c r="HL46" s="126">
        <f t="shared" si="164"/>
        <v>2.2013600000000002</v>
      </c>
      <c r="HM46" s="128">
        <f t="shared" si="165"/>
        <v>2</v>
      </c>
      <c r="HN46" s="128">
        <v>1.1006800000000001</v>
      </c>
      <c r="HO46" s="128">
        <f t="shared" si="166"/>
        <v>1</v>
      </c>
      <c r="HP46" s="128">
        <f t="shared" si="167"/>
        <v>1</v>
      </c>
      <c r="HQ46" s="128">
        <f t="shared" si="168"/>
        <v>1.1006800000000001</v>
      </c>
      <c r="HR46" s="123">
        <f t="shared" si="169"/>
        <v>2</v>
      </c>
      <c r="HS46" s="123">
        <v>1.12415</v>
      </c>
      <c r="HT46" s="123">
        <f t="shared" si="170"/>
        <v>1</v>
      </c>
      <c r="HU46" s="123">
        <f t="shared" si="171"/>
        <v>1</v>
      </c>
      <c r="HV46" s="123">
        <f t="shared" si="172"/>
        <v>1.12415</v>
      </c>
      <c r="HW46" s="82">
        <f t="shared" si="173"/>
        <v>4.4261900000000001</v>
      </c>
      <c r="HX46" s="133">
        <f t="shared" si="174"/>
        <v>9.8651160000000004</v>
      </c>
      <c r="IK46" s="46" t="s">
        <v>26</v>
      </c>
      <c r="IL46" s="46" t="s">
        <v>186</v>
      </c>
      <c r="IM46" s="46" t="s">
        <v>351</v>
      </c>
    </row>
    <row r="47" spans="1:247">
      <c r="A47" s="76">
        <v>39</v>
      </c>
      <c r="B47" s="80" t="s">
        <v>187</v>
      </c>
      <c r="C47" s="58" t="s">
        <v>251</v>
      </c>
      <c r="D47" s="78">
        <f>'DATOS -CUARTO'!AK47</f>
        <v>1</v>
      </c>
      <c r="E47" s="78">
        <f>'DATOS -CUARTO'!AL47</f>
        <v>1</v>
      </c>
      <c r="F47" s="78">
        <f>'DATOS -CUARTO'!AM47</f>
        <v>1</v>
      </c>
      <c r="G47" s="78">
        <f>'DATOS -CUARTO'!AN47</f>
        <v>1</v>
      </c>
      <c r="H47" s="78">
        <f>'DATOS -CUARTO'!AO47</f>
        <v>1</v>
      </c>
      <c r="I47" s="78">
        <f>'DATOS -CUARTO'!AP47</f>
        <v>1</v>
      </c>
      <c r="J47" s="78">
        <f>'DATOS -CUARTO'!AQ47</f>
        <v>1</v>
      </c>
      <c r="K47" s="88">
        <f>'DATOS -CUARTO'!AR47</f>
        <v>0</v>
      </c>
      <c r="L47" s="88">
        <f>'DATOS -CUARTO'!AS47</f>
        <v>1</v>
      </c>
      <c r="M47" s="88">
        <f>'DATOS -CUARTO'!AT47</f>
        <v>1</v>
      </c>
      <c r="N47" s="88">
        <f>'DATOS -CUARTO'!AU47</f>
        <v>0</v>
      </c>
      <c r="O47" s="88">
        <f>'DATOS -CUARTO'!AV47</f>
        <v>1</v>
      </c>
      <c r="P47" s="88">
        <f>'DATOS -CUARTO'!AW47</f>
        <v>1</v>
      </c>
      <c r="Q47" s="88">
        <f>'DATOS -CUARTO'!AX47</f>
        <v>1</v>
      </c>
      <c r="R47" s="88">
        <f>'DATOS -CUARTO'!AY47</f>
        <v>1</v>
      </c>
      <c r="S47" s="88">
        <f>'DATOS -CUARTO'!AZ47</f>
        <v>1</v>
      </c>
      <c r="T47" s="91">
        <f>'DATOS -CUARTO'!BA47</f>
        <v>1</v>
      </c>
      <c r="U47" s="91">
        <f>'DATOS -CUARTO'!BB47</f>
        <v>0</v>
      </c>
      <c r="V47" s="91">
        <f>'DATOS -CUARTO'!BC47</f>
        <v>1</v>
      </c>
      <c r="W47" s="91">
        <f>'DATOS -CUARTO'!BD47</f>
        <v>1</v>
      </c>
      <c r="X47" s="91">
        <f>'DATOS -CUARTO'!BE47</f>
        <v>1</v>
      </c>
      <c r="Y47" s="91">
        <f>'DATOS -CUARTO'!BF47</f>
        <v>1</v>
      </c>
      <c r="Z47" s="91">
        <f>'DATOS -CUARTO'!BG47</f>
        <v>1</v>
      </c>
      <c r="AA47" s="94">
        <f>'DATOS -CUARTO'!BH47</f>
        <v>0</v>
      </c>
      <c r="AB47" s="94">
        <f>'DATOS -CUARTO'!BI47</f>
        <v>1</v>
      </c>
      <c r="AC47" s="94">
        <f>'DATOS -CUARTO'!BJ47</f>
        <v>1</v>
      </c>
      <c r="AD47" s="94">
        <f>'DATOS -CUARTO'!BK47</f>
        <v>0</v>
      </c>
      <c r="AE47" s="94">
        <f>'DATOS -CUARTO'!BL47</f>
        <v>0</v>
      </c>
      <c r="AF47" s="94">
        <f>'DATOS -CUARTO'!BM47</f>
        <v>0</v>
      </c>
      <c r="AG47" s="102">
        <f>'DATOS -CUARTO'!BN47</f>
        <v>1</v>
      </c>
      <c r="AH47" s="102">
        <f>'DATOS -CUARTO'!BO47</f>
        <v>1</v>
      </c>
      <c r="AI47" s="102">
        <f>'DATOS -CUARTO'!BP47</f>
        <v>1</v>
      </c>
      <c r="AJ47" s="102">
        <f>'DATOS -CUARTO'!BQ47</f>
        <v>0</v>
      </c>
      <c r="AK47" s="103">
        <f t="shared" si="43"/>
        <v>1</v>
      </c>
      <c r="AL47" s="103">
        <f t="shared" si="44"/>
        <v>1.12415</v>
      </c>
      <c r="AM47" s="103">
        <f t="shared" si="45"/>
        <v>2</v>
      </c>
      <c r="AN47" s="103">
        <f t="shared" si="46"/>
        <v>2.2013600000000002</v>
      </c>
      <c r="AO47" s="103">
        <f t="shared" si="47"/>
        <v>1</v>
      </c>
      <c r="AP47" s="103">
        <f t="shared" si="48"/>
        <v>1.6495770000000001</v>
      </c>
      <c r="AQ47" s="103">
        <f t="shared" si="49"/>
        <v>1</v>
      </c>
      <c r="AR47" s="103">
        <f t="shared" si="50"/>
        <v>1.6583374</v>
      </c>
      <c r="AS47" s="103">
        <f t="shared" si="51"/>
        <v>1</v>
      </c>
      <c r="AT47" s="103">
        <f t="shared" si="52"/>
        <v>1.6587874499999999</v>
      </c>
      <c r="AU47" s="103">
        <f t="shared" si="53"/>
        <v>1</v>
      </c>
      <c r="AV47" s="103">
        <f t="shared" si="54"/>
        <v>1.6782674</v>
      </c>
      <c r="AW47" s="104">
        <f t="shared" si="55"/>
        <v>1</v>
      </c>
      <c r="AX47" s="104">
        <f t="shared" si="56"/>
        <v>1.12415</v>
      </c>
      <c r="AY47" s="104">
        <f t="shared" si="57"/>
        <v>1</v>
      </c>
      <c r="AZ47" s="104">
        <f t="shared" si="58"/>
        <v>1.1006800000000001</v>
      </c>
      <c r="BA47" s="104">
        <f t="shared" si="59"/>
        <v>2</v>
      </c>
      <c r="BB47" s="104">
        <f t="shared" si="60"/>
        <v>1.942896</v>
      </c>
      <c r="BC47" s="104">
        <f t="shared" si="61"/>
        <v>3</v>
      </c>
      <c r="BD47" s="104">
        <f t="shared" si="62"/>
        <v>3.0642420000000001</v>
      </c>
      <c r="BE47" s="105">
        <f t="shared" si="63"/>
        <v>2</v>
      </c>
      <c r="BF47" s="105">
        <f t="shared" si="64"/>
        <v>2.5397180000000001</v>
      </c>
      <c r="BG47" s="105">
        <f t="shared" si="65"/>
        <v>2</v>
      </c>
      <c r="BH47" s="105">
        <f t="shared" si="66"/>
        <v>2.4202819999999998</v>
      </c>
      <c r="BI47" s="105">
        <f t="shared" si="67"/>
        <v>1</v>
      </c>
      <c r="BJ47" s="105">
        <f t="shared" si="68"/>
        <v>0.79674</v>
      </c>
      <c r="BK47" s="105">
        <f t="shared" si="69"/>
        <v>1</v>
      </c>
      <c r="BL47" s="105">
        <f t="shared" si="70"/>
        <v>0.80188999999999999</v>
      </c>
      <c r="BM47" s="106">
        <f t="shared" si="71"/>
        <v>1</v>
      </c>
      <c r="BN47" s="106">
        <f t="shared" si="72"/>
        <v>1.52482685</v>
      </c>
      <c r="BO47" s="106">
        <f t="shared" si="73"/>
        <v>1</v>
      </c>
      <c r="BP47" s="106">
        <f t="shared" si="74"/>
        <v>1.4254114250000001</v>
      </c>
      <c r="BQ47" s="106">
        <f t="shared" si="75"/>
        <v>0</v>
      </c>
      <c r="BR47" s="106">
        <f t="shared" si="76"/>
        <v>0</v>
      </c>
      <c r="BS47" s="106">
        <f t="shared" si="77"/>
        <v>2</v>
      </c>
      <c r="BT47" s="106">
        <f t="shared" si="78"/>
        <v>2.2517399999999999</v>
      </c>
      <c r="BU47" s="107">
        <f t="shared" si="79"/>
        <v>1</v>
      </c>
      <c r="BV47" s="107">
        <f t="shared" si="80"/>
        <v>1.2413000000000001</v>
      </c>
      <c r="BW47" s="108">
        <f t="shared" si="15"/>
        <v>1.12415</v>
      </c>
      <c r="BX47" s="109">
        <f t="shared" si="16"/>
        <v>2.2013600000000002</v>
      </c>
      <c r="BY47" s="108">
        <f t="shared" si="17"/>
        <v>1.6495770000000001</v>
      </c>
      <c r="BZ47" s="110">
        <f t="shared" si="18"/>
        <v>1.6583374</v>
      </c>
      <c r="CA47" s="109">
        <f t="shared" si="19"/>
        <v>1.6587874499999999</v>
      </c>
      <c r="CB47" s="110">
        <f t="shared" si="20"/>
        <v>1.6782674</v>
      </c>
      <c r="CC47" s="111">
        <f t="shared" si="21"/>
        <v>1.12415</v>
      </c>
      <c r="CD47" s="112">
        <f t="shared" si="22"/>
        <v>1.1006800000000001</v>
      </c>
      <c r="CE47" s="113">
        <f t="shared" si="23"/>
        <v>1.942896</v>
      </c>
      <c r="CF47" s="114">
        <f t="shared" si="24"/>
        <v>3.0642420000000001</v>
      </c>
      <c r="CG47" s="84">
        <f t="shared" si="81"/>
        <v>2.5397180000000001</v>
      </c>
      <c r="CH47" s="113">
        <f t="shared" si="25"/>
        <v>2.4202819999999998</v>
      </c>
      <c r="CI47" s="114">
        <f t="shared" si="26"/>
        <v>0.79674</v>
      </c>
      <c r="CJ47" s="109">
        <f t="shared" si="27"/>
        <v>0.80188999999999999</v>
      </c>
      <c r="CK47" s="115">
        <f t="shared" si="28"/>
        <v>1.52482685</v>
      </c>
      <c r="CL47" s="116">
        <f t="shared" si="29"/>
        <v>1.4254114250000001</v>
      </c>
      <c r="CM47" s="117">
        <f t="shared" si="30"/>
        <v>0</v>
      </c>
      <c r="CN47" s="111">
        <f t="shared" si="31"/>
        <v>2.2517399999999999</v>
      </c>
      <c r="CO47" s="118">
        <f t="shared" si="32"/>
        <v>1.2413000000000001</v>
      </c>
      <c r="CP47" s="119">
        <f t="shared" si="82"/>
        <v>30.204355525</v>
      </c>
      <c r="CQ47" s="119">
        <f t="shared" si="83"/>
        <v>6</v>
      </c>
      <c r="CR47" s="118">
        <f t="shared" si="33"/>
        <v>25</v>
      </c>
      <c r="CS47" s="118">
        <f t="shared" si="34"/>
        <v>8</v>
      </c>
      <c r="CT47" s="57" t="s">
        <v>243</v>
      </c>
      <c r="CU47" s="96">
        <f t="shared" si="35"/>
        <v>9.9704792500000003</v>
      </c>
      <c r="CV47" s="96">
        <f t="shared" si="36"/>
        <v>7.2319680000000002</v>
      </c>
      <c r="CW47" s="96">
        <f t="shared" si="37"/>
        <v>6.55863</v>
      </c>
      <c r="CX47" s="96">
        <f t="shared" si="38"/>
        <v>2.9502382749999998</v>
      </c>
      <c r="CY47" s="96">
        <f t="shared" si="39"/>
        <v>3.4930400000000001</v>
      </c>
      <c r="CZ47" s="58" t="s">
        <v>243</v>
      </c>
      <c r="DA47" s="122">
        <f t="shared" ref="DA47:DE47" si="212">CU47/$CP47</f>
        <v>0.330100711526438</v>
      </c>
      <c r="DB47" s="122">
        <f t="shared" si="212"/>
        <v>0.239434607171609</v>
      </c>
      <c r="DC47" s="122">
        <f t="shared" si="212"/>
        <v>0.217141862026205</v>
      </c>
      <c r="DD47" s="122">
        <f t="shared" si="212"/>
        <v>9.7675922022507702E-2</v>
      </c>
      <c r="DE47" s="122">
        <f t="shared" si="212"/>
        <v>0.11564689725324</v>
      </c>
      <c r="DF47" s="58" t="s">
        <v>243</v>
      </c>
      <c r="DG47" s="122">
        <f t="shared" si="41"/>
        <v>0.75757575757575801</v>
      </c>
      <c r="DH47" s="122">
        <f t="shared" si="42"/>
        <v>0.24242424242424199</v>
      </c>
      <c r="DI47" s="46">
        <f>'RANKING-QUINTOS'!L42</f>
        <v>0</v>
      </c>
      <c r="DJ47" s="46">
        <f t="shared" si="85"/>
        <v>15</v>
      </c>
      <c r="DK47" s="124" t="str">
        <f t="shared" si="86"/>
        <v>Eu272104</v>
      </c>
      <c r="DL47" s="46" t="str">
        <f t="shared" si="87"/>
        <v>PAUCAR  MAMANI  GARED CAMILA</v>
      </c>
      <c r="DM47" s="46">
        <v>4</v>
      </c>
      <c r="DN47" s="46" t="s">
        <v>198</v>
      </c>
      <c r="DO47" s="46" t="s">
        <v>248</v>
      </c>
      <c r="DP47" s="46" t="s">
        <v>249</v>
      </c>
      <c r="DQ47" s="46">
        <f t="shared" si="88"/>
        <v>7</v>
      </c>
      <c r="DR47" s="46" t="str">
        <f t="shared" si="89"/>
        <v>TERCIO SUPERIOR</v>
      </c>
      <c r="DS47" s="46">
        <v>33</v>
      </c>
      <c r="DT47" s="46">
        <f t="shared" si="90"/>
        <v>25</v>
      </c>
      <c r="DU47" s="46">
        <f t="shared" si="91"/>
        <v>8</v>
      </c>
      <c r="DV47" s="46">
        <f>'RESULTADOS CUARTO'!HX47</f>
        <v>30.204355525</v>
      </c>
      <c r="DW47" s="46">
        <f t="shared" si="92"/>
        <v>15</v>
      </c>
      <c r="DX47" s="125">
        <f t="shared" si="93"/>
        <v>0.75757575757575801</v>
      </c>
      <c r="DY47" s="125"/>
      <c r="EC47" s="126">
        <f t="shared" si="94"/>
        <v>1</v>
      </c>
      <c r="ED47" s="126">
        <v>1.6782674</v>
      </c>
      <c r="EE47" s="126">
        <f t="shared" si="95"/>
        <v>1</v>
      </c>
      <c r="EF47" s="126">
        <f t="shared" si="96"/>
        <v>0</v>
      </c>
      <c r="EG47" s="126">
        <f t="shared" si="97"/>
        <v>1.6782674</v>
      </c>
      <c r="EH47" s="127">
        <f t="shared" si="98"/>
        <v>1</v>
      </c>
      <c r="EI47" s="127">
        <v>1.6587874499999999</v>
      </c>
      <c r="EJ47" s="127">
        <f t="shared" si="99"/>
        <v>1</v>
      </c>
      <c r="EK47" s="127">
        <f t="shared" si="100"/>
        <v>0</v>
      </c>
      <c r="EL47" s="127">
        <f t="shared" si="101"/>
        <v>1.6587874499999999</v>
      </c>
      <c r="EM47" s="123">
        <f t="shared" si="102"/>
        <v>1</v>
      </c>
      <c r="EN47" s="123">
        <v>1.6495770000000001</v>
      </c>
      <c r="EO47" s="123">
        <f t="shared" si="103"/>
        <v>1</v>
      </c>
      <c r="EP47" s="123">
        <f t="shared" si="104"/>
        <v>0</v>
      </c>
      <c r="EQ47" s="123">
        <f t="shared" si="105"/>
        <v>1.6495770000000001</v>
      </c>
      <c r="ER47" s="128">
        <f t="shared" si="106"/>
        <v>1</v>
      </c>
      <c r="ES47" s="128">
        <v>1.6583374</v>
      </c>
      <c r="ET47" s="128">
        <f t="shared" si="107"/>
        <v>1</v>
      </c>
      <c r="EU47" s="128">
        <f t="shared" si="108"/>
        <v>0</v>
      </c>
      <c r="EV47" s="128">
        <f t="shared" si="109"/>
        <v>1.6583374</v>
      </c>
      <c r="EW47" s="64">
        <f t="shared" si="110"/>
        <v>6.6449692499999999</v>
      </c>
      <c r="EX47" s="129">
        <f t="shared" si="111"/>
        <v>2</v>
      </c>
      <c r="EY47" s="129">
        <v>1.52482685</v>
      </c>
      <c r="EZ47" s="129">
        <f t="shared" si="112"/>
        <v>1</v>
      </c>
      <c r="FA47" s="129">
        <f t="shared" si="113"/>
        <v>1</v>
      </c>
      <c r="FB47" s="129">
        <f t="shared" si="114"/>
        <v>1.52482685</v>
      </c>
      <c r="FC47" s="128">
        <f t="shared" si="115"/>
        <v>2</v>
      </c>
      <c r="FD47" s="128">
        <v>1.4254114250000001</v>
      </c>
      <c r="FE47" s="128">
        <f t="shared" si="116"/>
        <v>1</v>
      </c>
      <c r="FF47" s="128">
        <f t="shared" si="117"/>
        <v>1</v>
      </c>
      <c r="FG47" s="128">
        <f t="shared" si="118"/>
        <v>1.4254114250000001</v>
      </c>
      <c r="FH47" s="123">
        <f t="shared" si="119"/>
        <v>2</v>
      </c>
      <c r="FI47" s="123">
        <v>1.1547487000000001</v>
      </c>
      <c r="FJ47" s="123">
        <f t="shared" si="120"/>
        <v>0</v>
      </c>
      <c r="FK47" s="123">
        <f t="shared" si="121"/>
        <v>2</v>
      </c>
      <c r="FL47" s="123">
        <f t="shared" si="122"/>
        <v>0</v>
      </c>
      <c r="FM47" s="82">
        <f t="shared" si="123"/>
        <v>2.9502382749999998</v>
      </c>
      <c r="FN47" s="128">
        <f t="shared" si="124"/>
        <v>3</v>
      </c>
      <c r="FO47" s="128">
        <v>1.021414</v>
      </c>
      <c r="FP47" s="128">
        <f t="shared" si="125"/>
        <v>3</v>
      </c>
      <c r="FQ47" s="128">
        <f t="shared" si="126"/>
        <v>0</v>
      </c>
      <c r="FR47" s="128">
        <f t="shared" si="127"/>
        <v>3.0642420000000001</v>
      </c>
      <c r="FS47" s="127">
        <f t="shared" si="128"/>
        <v>2</v>
      </c>
      <c r="FT47" s="127">
        <v>0.97144799999999998</v>
      </c>
      <c r="FU47" s="127">
        <f t="shared" si="129"/>
        <v>2</v>
      </c>
      <c r="FV47" s="127">
        <f t="shared" si="130"/>
        <v>0</v>
      </c>
      <c r="FW47" s="127">
        <f t="shared" si="131"/>
        <v>1.942896</v>
      </c>
      <c r="FX47" s="129">
        <f t="shared" si="177"/>
        <v>3</v>
      </c>
      <c r="FY47" s="129">
        <v>1.2698590000000001</v>
      </c>
      <c r="FZ47" s="129">
        <f t="shared" si="133"/>
        <v>2</v>
      </c>
      <c r="GA47" s="129">
        <f t="shared" si="134"/>
        <v>1</v>
      </c>
      <c r="GB47" s="129">
        <f t="shared" si="135"/>
        <v>2.5397180000000001</v>
      </c>
      <c r="GC47" s="130">
        <f t="shared" si="136"/>
        <v>2</v>
      </c>
      <c r="GD47" s="130">
        <v>1.2101409999999999</v>
      </c>
      <c r="GE47" s="130">
        <f t="shared" si="137"/>
        <v>2</v>
      </c>
      <c r="GF47" s="130">
        <f t="shared" si="138"/>
        <v>0</v>
      </c>
      <c r="GG47" s="130">
        <f t="shared" si="139"/>
        <v>2.4202819999999998</v>
      </c>
      <c r="GH47" s="131">
        <f t="shared" si="140"/>
        <v>1</v>
      </c>
      <c r="GI47" s="131">
        <v>0.80188999999999999</v>
      </c>
      <c r="GJ47" s="131">
        <f t="shared" si="141"/>
        <v>1</v>
      </c>
      <c r="GK47" s="131">
        <f t="shared" si="142"/>
        <v>0</v>
      </c>
      <c r="GL47" s="131">
        <f t="shared" si="143"/>
        <v>0.80188999999999999</v>
      </c>
      <c r="GM47" s="129">
        <f t="shared" si="144"/>
        <v>1</v>
      </c>
      <c r="GN47" s="129">
        <v>0.79674</v>
      </c>
      <c r="GO47" s="129">
        <f t="shared" si="145"/>
        <v>1</v>
      </c>
      <c r="GP47" s="129">
        <f t="shared" si="146"/>
        <v>0</v>
      </c>
      <c r="GQ47" s="129">
        <f t="shared" si="147"/>
        <v>0.79674</v>
      </c>
      <c r="GR47" s="108">
        <f t="shared" si="148"/>
        <v>2</v>
      </c>
      <c r="GS47" s="108">
        <v>1.1258699999999999</v>
      </c>
      <c r="GT47" s="108">
        <f t="shared" si="149"/>
        <v>2</v>
      </c>
      <c r="GU47" s="108">
        <f t="shared" si="150"/>
        <v>0</v>
      </c>
      <c r="GV47" s="108">
        <f t="shared" si="151"/>
        <v>2.2517399999999999</v>
      </c>
      <c r="GW47" s="130">
        <f t="shared" si="152"/>
        <v>2</v>
      </c>
      <c r="GX47" s="130">
        <v>1.2413000000000001</v>
      </c>
      <c r="GY47" s="130">
        <f t="shared" si="153"/>
        <v>1</v>
      </c>
      <c r="GZ47" s="130">
        <f t="shared" si="154"/>
        <v>1</v>
      </c>
      <c r="HA47" s="130">
        <f t="shared" si="155"/>
        <v>1.2413000000000001</v>
      </c>
      <c r="HB47" s="82">
        <f t="shared" si="156"/>
        <v>15.058808000000001</v>
      </c>
      <c r="HC47" s="132">
        <f t="shared" si="157"/>
        <v>1</v>
      </c>
      <c r="HD47" s="132">
        <v>1.12415</v>
      </c>
      <c r="HE47" s="132">
        <f t="shared" si="158"/>
        <v>1</v>
      </c>
      <c r="HF47" s="132">
        <f t="shared" si="159"/>
        <v>0</v>
      </c>
      <c r="HG47" s="132">
        <f t="shared" si="160"/>
        <v>1.12415</v>
      </c>
      <c r="HH47" s="126">
        <f t="shared" si="161"/>
        <v>2</v>
      </c>
      <c r="HI47" s="126">
        <v>1.1006800000000001</v>
      </c>
      <c r="HJ47" s="126">
        <f t="shared" si="162"/>
        <v>2</v>
      </c>
      <c r="HK47" s="126">
        <f t="shared" si="163"/>
        <v>0</v>
      </c>
      <c r="HL47" s="126">
        <f t="shared" si="164"/>
        <v>2.2013600000000002</v>
      </c>
      <c r="HM47" s="128">
        <f t="shared" si="165"/>
        <v>2</v>
      </c>
      <c r="HN47" s="128">
        <v>1.1006800000000001</v>
      </c>
      <c r="HO47" s="128">
        <f t="shared" si="166"/>
        <v>1</v>
      </c>
      <c r="HP47" s="128">
        <f t="shared" si="167"/>
        <v>1</v>
      </c>
      <c r="HQ47" s="128">
        <f t="shared" si="168"/>
        <v>1.1006800000000001</v>
      </c>
      <c r="HR47" s="123">
        <f t="shared" si="169"/>
        <v>2</v>
      </c>
      <c r="HS47" s="123">
        <v>1.12415</v>
      </c>
      <c r="HT47" s="123">
        <f t="shared" si="170"/>
        <v>1</v>
      </c>
      <c r="HU47" s="123">
        <f t="shared" si="171"/>
        <v>1</v>
      </c>
      <c r="HV47" s="123">
        <f t="shared" si="172"/>
        <v>1.12415</v>
      </c>
      <c r="HW47" s="82">
        <f t="shared" si="173"/>
        <v>5.5503400000000003</v>
      </c>
      <c r="HX47" s="133">
        <f t="shared" si="174"/>
        <v>30.204355525</v>
      </c>
      <c r="IK47" s="46" t="s">
        <v>26</v>
      </c>
      <c r="IL47" s="46" t="s">
        <v>187</v>
      </c>
      <c r="IM47" s="46" t="s">
        <v>352</v>
      </c>
    </row>
    <row r="48" spans="1:247">
      <c r="A48" s="76">
        <v>40</v>
      </c>
      <c r="B48" s="80" t="s">
        <v>188</v>
      </c>
      <c r="C48" s="58" t="s">
        <v>251</v>
      </c>
      <c r="D48" s="78">
        <f>'DATOS -CUARTO'!AK48</f>
        <v>1</v>
      </c>
      <c r="E48" s="78">
        <f>'DATOS -CUARTO'!AL48</f>
        <v>0</v>
      </c>
      <c r="F48" s="78">
        <f>'DATOS -CUARTO'!AM48</f>
        <v>0</v>
      </c>
      <c r="G48" s="78">
        <f>'DATOS -CUARTO'!AN48</f>
        <v>1</v>
      </c>
      <c r="H48" s="78">
        <f>'DATOS -CUARTO'!AO48</f>
        <v>0</v>
      </c>
      <c r="I48" s="78">
        <f>'DATOS -CUARTO'!AP48</f>
        <v>1</v>
      </c>
      <c r="J48" s="78">
        <f>'DATOS -CUARTO'!AQ48</f>
        <v>0</v>
      </c>
      <c r="K48" s="88">
        <f>'DATOS -CUARTO'!AR48</f>
        <v>0</v>
      </c>
      <c r="L48" s="88">
        <f>'DATOS -CUARTO'!AS48</f>
        <v>1</v>
      </c>
      <c r="M48" s="88">
        <f>'DATOS -CUARTO'!AT48</f>
        <v>1</v>
      </c>
      <c r="N48" s="88">
        <f>'DATOS -CUARTO'!AU48</f>
        <v>0</v>
      </c>
      <c r="O48" s="88">
        <f>'DATOS -CUARTO'!AV48</f>
        <v>1</v>
      </c>
      <c r="P48" s="88">
        <f>'DATOS -CUARTO'!AW48</f>
        <v>1</v>
      </c>
      <c r="Q48" s="88">
        <f>'DATOS -CUARTO'!AX48</f>
        <v>0</v>
      </c>
      <c r="R48" s="88">
        <f>'DATOS -CUARTO'!AY48</f>
        <v>1</v>
      </c>
      <c r="S48" s="88">
        <f>'DATOS -CUARTO'!AZ48</f>
        <v>0</v>
      </c>
      <c r="T48" s="91">
        <f>'DATOS -CUARTO'!BA48</f>
        <v>1</v>
      </c>
      <c r="U48" s="91">
        <f>'DATOS -CUARTO'!BB48</f>
        <v>1</v>
      </c>
      <c r="V48" s="91">
        <f>'DATOS -CUARTO'!BC48</f>
        <v>1</v>
      </c>
      <c r="W48" s="91">
        <f>'DATOS -CUARTO'!BD48</f>
        <v>0</v>
      </c>
      <c r="X48" s="91">
        <f>'DATOS -CUARTO'!BE48</f>
        <v>0</v>
      </c>
      <c r="Y48" s="91">
        <f>'DATOS -CUARTO'!BF48</f>
        <v>1</v>
      </c>
      <c r="Z48" s="91">
        <f>'DATOS -CUARTO'!BG48</f>
        <v>0</v>
      </c>
      <c r="AA48" s="94">
        <f>'DATOS -CUARTO'!BH48</f>
        <v>0</v>
      </c>
      <c r="AB48" s="94">
        <f>'DATOS -CUARTO'!BI48</f>
        <v>0</v>
      </c>
      <c r="AC48" s="94">
        <f>'DATOS -CUARTO'!BJ48</f>
        <v>0</v>
      </c>
      <c r="AD48" s="94">
        <f>'DATOS -CUARTO'!BK48</f>
        <v>1</v>
      </c>
      <c r="AE48" s="94">
        <f>'DATOS -CUARTO'!BL48</f>
        <v>1</v>
      </c>
      <c r="AF48" s="94">
        <f>'DATOS -CUARTO'!BM48</f>
        <v>0</v>
      </c>
      <c r="AG48" s="102">
        <f>'DATOS -CUARTO'!BN48</f>
        <v>0</v>
      </c>
      <c r="AH48" s="102">
        <f>'DATOS -CUARTO'!BO48</f>
        <v>1</v>
      </c>
      <c r="AI48" s="102">
        <f>'DATOS -CUARTO'!BP48</f>
        <v>1</v>
      </c>
      <c r="AJ48" s="102">
        <f>'DATOS -CUARTO'!BQ48</f>
        <v>0</v>
      </c>
      <c r="AK48" s="103">
        <f t="shared" ref="AK48:AK53" si="213">COUNTIF(D48,"1")</f>
        <v>1</v>
      </c>
      <c r="AL48" s="103">
        <f t="shared" ref="AL48:AL53" si="214">1.12415*AK48</f>
        <v>1.12415</v>
      </c>
      <c r="AM48" s="103">
        <f t="shared" ref="AM48:AM53" si="215">COUNTIF(E48:F48,"1")</f>
        <v>0</v>
      </c>
      <c r="AN48" s="103">
        <f t="shared" ref="AN48:AN53" si="216">1.10068*AM48</f>
        <v>0</v>
      </c>
      <c r="AO48" s="103">
        <f t="shared" ref="AO48:AO53" si="217">COUNTIF(G48,"1")</f>
        <v>1</v>
      </c>
      <c r="AP48" s="103">
        <f t="shared" ref="AP48:AP53" si="218">1.649577*AO48</f>
        <v>1.6495770000000001</v>
      </c>
      <c r="AQ48" s="103">
        <f t="shared" ref="AQ48:AQ53" si="219">COUNTIF(H48,"1")</f>
        <v>0</v>
      </c>
      <c r="AR48" s="103">
        <f t="shared" ref="AR48:AR53" si="220">1.6583374*AQ48</f>
        <v>0</v>
      </c>
      <c r="AS48" s="103">
        <f t="shared" ref="AS48:AS53" si="221">COUNTIF(I48,"1")</f>
        <v>1</v>
      </c>
      <c r="AT48" s="103">
        <f t="shared" ref="AT48:AT53" si="222">1.65878745*AS48</f>
        <v>1.6587874499999999</v>
      </c>
      <c r="AU48" s="103">
        <f t="shared" ref="AU48:AU53" si="223">COUNTIF(J48,"1")</f>
        <v>0</v>
      </c>
      <c r="AV48" s="103">
        <f t="shared" ref="AV48:AV53" si="224">1.6782674*AU48</f>
        <v>0</v>
      </c>
      <c r="AW48" s="104">
        <f t="shared" ref="AW48:AW53" si="225">COUNTIF(K48:L48,"1")</f>
        <v>1</v>
      </c>
      <c r="AX48" s="104">
        <f t="shared" ref="AX48:AX53" si="226">1.12415*AW48</f>
        <v>1.12415</v>
      </c>
      <c r="AY48" s="104">
        <f t="shared" ref="AY48:AY53" si="227">COUNTIF(M48:N48,"1")</f>
        <v>1</v>
      </c>
      <c r="AZ48" s="104">
        <f t="shared" ref="AZ48:AZ53" si="228">1.10068*AY48</f>
        <v>1.1006800000000001</v>
      </c>
      <c r="BA48" s="104">
        <f t="shared" ref="BA48:BA53" si="229">COUNTIF(O48:P48,"1")</f>
        <v>2</v>
      </c>
      <c r="BB48" s="104">
        <f t="shared" ref="BB48:BB53" si="230">0.971448*BA48</f>
        <v>1.942896</v>
      </c>
      <c r="BC48" s="104">
        <f t="shared" ref="BC48:BC53" si="231">COUNTIF(Q48:S48,"1")</f>
        <v>1</v>
      </c>
      <c r="BD48" s="104">
        <f t="shared" ref="BD48:BD53" si="232">1.021414*BC48</f>
        <v>1.021414</v>
      </c>
      <c r="BE48" s="105">
        <f t="shared" ref="BE48:BE53" si="233">COUNTIF(T48:V48,"1")</f>
        <v>3</v>
      </c>
      <c r="BF48" s="105">
        <f t="shared" ref="BF48:BF53" si="234">1.269859*BE48</f>
        <v>3.809577</v>
      </c>
      <c r="BG48" s="105">
        <f t="shared" ref="BG48:BG53" si="235">COUNTIF(W48:X48,"1")</f>
        <v>0</v>
      </c>
      <c r="BH48" s="105">
        <f t="shared" ref="BH48:BH53" si="236">1.210141*BG48</f>
        <v>0</v>
      </c>
      <c r="BI48" s="105">
        <f t="shared" ref="BI48:BI53" si="237">COUNTIF(Y48,"1")</f>
        <v>1</v>
      </c>
      <c r="BJ48" s="105">
        <f t="shared" ref="BJ48:BJ53" si="238">0.79674*BI48</f>
        <v>0.79674</v>
      </c>
      <c r="BK48" s="105">
        <f t="shared" ref="BK48:BK53" si="239">COUNTIF(Z48,"1")</f>
        <v>0</v>
      </c>
      <c r="BL48" s="105">
        <f t="shared" ref="BL48:BL53" si="240">0.80189*BK48</f>
        <v>0</v>
      </c>
      <c r="BM48" s="106">
        <f t="shared" ref="BM48:BM53" si="241">COUNTIF(AA48:AB48,"1")</f>
        <v>0</v>
      </c>
      <c r="BN48" s="106">
        <f t="shared" ref="BN48:BN53" si="242">1.52482685*BM48</f>
        <v>0</v>
      </c>
      <c r="BO48" s="106">
        <f t="shared" ref="BO48:BO53" si="243">COUNTIF(AC48:AD48,"1")</f>
        <v>1</v>
      </c>
      <c r="BP48" s="106">
        <f t="shared" ref="BP48:BP53" si="244">1.425411425*BO48</f>
        <v>1.4254114250000001</v>
      </c>
      <c r="BQ48" s="106">
        <f t="shared" ref="BQ48:BQ53" si="245">COUNTIF(AE48:AF48,"1")</f>
        <v>1</v>
      </c>
      <c r="BR48" s="106">
        <f t="shared" ref="BR48:BR53" si="246">1.1547487*BQ48</f>
        <v>1.1547487000000001</v>
      </c>
      <c r="BS48" s="106">
        <f t="shared" ref="BS48:BS53" si="247">COUNTIF(AG48:AH48,"1")</f>
        <v>1</v>
      </c>
      <c r="BT48" s="106">
        <f t="shared" ref="BT48:BT53" si="248">1.12587*BS48</f>
        <v>1.1258699999999999</v>
      </c>
      <c r="BU48" s="107">
        <f t="shared" ref="BU48:BU53" si="249">COUNTIF(AI48:AJ48,"1")</f>
        <v>1</v>
      </c>
      <c r="BV48" s="107">
        <f t="shared" ref="BV48:BV53" si="250">1.2413*BU48</f>
        <v>1.2413000000000001</v>
      </c>
      <c r="BW48" s="108">
        <f t="shared" ref="BW48:BW53" si="251">AL48</f>
        <v>1.12415</v>
      </c>
      <c r="BX48" s="109">
        <f t="shared" ref="BX48:BX53" si="252">AN48</f>
        <v>0</v>
      </c>
      <c r="BY48" s="108">
        <f t="shared" ref="BY48:BY53" si="253">AP48</f>
        <v>1.6495770000000001</v>
      </c>
      <c r="BZ48" s="110">
        <f t="shared" ref="BZ48:BZ53" si="254">AR48</f>
        <v>0</v>
      </c>
      <c r="CA48" s="109">
        <f t="shared" ref="CA48:CA53" si="255">AT48</f>
        <v>1.6587874499999999</v>
      </c>
      <c r="CB48" s="110">
        <f t="shared" ref="CB48:CB53" si="256">AV48</f>
        <v>0</v>
      </c>
      <c r="CC48" s="111">
        <f t="shared" ref="CC48:CC53" si="257">AX48</f>
        <v>1.12415</v>
      </c>
      <c r="CD48" s="112">
        <f t="shared" ref="CD48:CD53" si="258">AZ48</f>
        <v>1.1006800000000001</v>
      </c>
      <c r="CE48" s="113">
        <f t="shared" ref="CE48:CE53" si="259">BB48</f>
        <v>1.942896</v>
      </c>
      <c r="CF48" s="114">
        <f t="shared" ref="CF48:CF53" si="260">BD48</f>
        <v>1.021414</v>
      </c>
      <c r="CG48" s="84">
        <f t="shared" ref="CG48:CG53" si="261">BF48</f>
        <v>3.809577</v>
      </c>
      <c r="CH48" s="113">
        <f t="shared" ref="CH48:CH53" si="262">BH48</f>
        <v>0</v>
      </c>
      <c r="CI48" s="114">
        <f t="shared" ref="CI48:CI53" si="263">BJ48</f>
        <v>0.79674</v>
      </c>
      <c r="CJ48" s="109">
        <f t="shared" ref="CJ48:CJ53" si="264">BL48</f>
        <v>0</v>
      </c>
      <c r="CK48" s="115">
        <f t="shared" ref="CK48:CK53" si="265">BN48</f>
        <v>0</v>
      </c>
      <c r="CL48" s="116">
        <f t="shared" ref="CL48:CL53" si="266">BP48</f>
        <v>1.4254114250000001</v>
      </c>
      <c r="CM48" s="117">
        <f t="shared" ref="CM48:CM53" si="267">BR48</f>
        <v>1.1547487000000001</v>
      </c>
      <c r="CN48" s="111">
        <f t="shared" ref="CN48:CN53" si="268">BT48</f>
        <v>1.1258699999999999</v>
      </c>
      <c r="CO48" s="118">
        <f t="shared" ref="CO48:CO53" si="269">BV48</f>
        <v>1.2413000000000001</v>
      </c>
      <c r="CP48" s="119">
        <f t="shared" ref="CP48:CP53" si="270">BW48+BX48+BY48+BZ48+CA48+CB48+CC48+CD48+CE48+CF48+CG48+CH48+CI48+CJ48+CK48+CL48+CM48+CN48+CO48</f>
        <v>19.175301574999999</v>
      </c>
      <c r="CQ48" s="119">
        <f t="shared" si="83"/>
        <v>27</v>
      </c>
      <c r="CR48" s="118">
        <f t="shared" ref="CR48:CR53" si="271">COUNTIF(D48:AJ48,"1")</f>
        <v>16</v>
      </c>
      <c r="CS48" s="118">
        <f t="shared" ref="CS48:CS53" si="272">33-CR48</f>
        <v>17</v>
      </c>
      <c r="CT48" s="57" t="s">
        <v>243</v>
      </c>
      <c r="CU48" s="96">
        <f t="shared" ref="CU48:CU53" si="273">SUM(BW48:CB48)</f>
        <v>4.4325144500000002</v>
      </c>
      <c r="CV48" s="96">
        <f t="shared" ref="CV48:CV53" si="274">SUM(CC48:CF48)</f>
        <v>5.1891400000000001</v>
      </c>
      <c r="CW48" s="96">
        <f t="shared" ref="CW48:CW53" si="275">SUM(CG48:CJ48)</f>
        <v>4.6063169999999998</v>
      </c>
      <c r="CX48" s="96">
        <f t="shared" ref="CX48:CX53" si="276">SUM(CK48:CM48)</f>
        <v>2.5801601249999999</v>
      </c>
      <c r="CY48" s="96">
        <f t="shared" ref="CY48:CY53" si="277">SUM(CN48:CO48)</f>
        <v>2.3671700000000002</v>
      </c>
      <c r="CZ48" s="58" t="s">
        <v>243</v>
      </c>
      <c r="DA48" s="122">
        <f t="shared" ref="DA48:DA53" si="278">CU48/$CP48</f>
        <v>0.23115748311249201</v>
      </c>
      <c r="DB48" s="122">
        <f t="shared" ref="DB48:DB53" si="279">CV48/$CP48</f>
        <v>0.27061582211386898</v>
      </c>
      <c r="DC48" s="122">
        <f t="shared" ref="DC48:DC53" si="280">CW48/$CP48</f>
        <v>0.24022135881323201</v>
      </c>
      <c r="DD48" s="122">
        <f t="shared" ref="DD48:DD53" si="281">CX48/$CP48</f>
        <v>0.13455643004665499</v>
      </c>
      <c r="DE48" s="122">
        <f t="shared" ref="DE48:DE53" si="282">CY48/$CP48</f>
        <v>0.123448905913752</v>
      </c>
      <c r="DF48" s="58" t="s">
        <v>243</v>
      </c>
      <c r="DG48" s="122">
        <f t="shared" ref="DG48:DG53" si="283">CR48/33</f>
        <v>0.48484848484848497</v>
      </c>
      <c r="DH48" s="122">
        <f t="shared" ref="DH48:DH53" si="284">CS48/33</f>
        <v>0.51515151515151503</v>
      </c>
      <c r="DI48" s="46">
        <f>'RANKING-QUINTOS'!L43</f>
        <v>0</v>
      </c>
      <c r="DJ48" s="46">
        <f t="shared" si="85"/>
        <v>10</v>
      </c>
      <c r="DK48" s="124" t="str">
        <f t="shared" si="86"/>
        <v>Angela17</v>
      </c>
      <c r="DL48" s="46" t="str">
        <f t="shared" ref="DL48:DL53" si="285">B48</f>
        <v>PEREZ  MAMANI  ANGELA MABEL</v>
      </c>
      <c r="DM48" s="46">
        <v>4</v>
      </c>
      <c r="DN48" s="46" t="s">
        <v>198</v>
      </c>
      <c r="DO48" s="46" t="s">
        <v>248</v>
      </c>
      <c r="DP48" s="46" t="s">
        <v>249</v>
      </c>
      <c r="DQ48" s="46">
        <f t="shared" si="88"/>
        <v>23</v>
      </c>
      <c r="DR48" s="46" t="str">
        <f t="shared" ref="DR48:DR53" si="286">IF(DW48&lt;14," ","TERCIO SUPERIOR")</f>
        <v/>
      </c>
      <c r="DS48" s="46">
        <v>33</v>
      </c>
      <c r="DT48" s="46">
        <f t="shared" ref="DT48:DT53" si="287">CR48</f>
        <v>16</v>
      </c>
      <c r="DU48" s="46">
        <f t="shared" ref="DU48:DU53" si="288">CS48</f>
        <v>17</v>
      </c>
      <c r="DV48" s="46">
        <f>'RESULTADOS CUARTO'!HX48</f>
        <v>20.853568975000002</v>
      </c>
      <c r="DW48" s="46">
        <f t="shared" ref="DW48:DW53" si="289">DJ48</f>
        <v>10</v>
      </c>
      <c r="DX48" s="125">
        <f t="shared" si="93"/>
        <v>0.48484848484848497</v>
      </c>
      <c r="DY48" s="125"/>
      <c r="EC48" s="126">
        <f t="shared" ref="EC48:EC53" si="290">COUNT(J48)</f>
        <v>1</v>
      </c>
      <c r="ED48" s="126">
        <v>1.6782674</v>
      </c>
      <c r="EE48" s="126">
        <f t="shared" ref="EE48:EE53" si="291">AK48</f>
        <v>1</v>
      </c>
      <c r="EF48" s="126">
        <f t="shared" ref="EF48:EF53" si="292">EC48-EE48</f>
        <v>0</v>
      </c>
      <c r="EG48" s="126">
        <f t="shared" ref="EG48:EG53" si="293">ED48*EE48</f>
        <v>1.6782674</v>
      </c>
      <c r="EH48" s="127">
        <f t="shared" ref="EH48:EH53" si="294">COUNT(I48)</f>
        <v>1</v>
      </c>
      <c r="EI48" s="127">
        <v>1.6587874499999999</v>
      </c>
      <c r="EJ48" s="127">
        <f t="shared" ref="EJ48:EJ53" si="295">AS48</f>
        <v>1</v>
      </c>
      <c r="EK48" s="127">
        <f t="shared" ref="EK48:EK53" si="296">EH48-EJ48</f>
        <v>0</v>
      </c>
      <c r="EL48" s="127">
        <f t="shared" ref="EL48:EL53" si="297">EI48*EJ48</f>
        <v>1.6587874499999999</v>
      </c>
      <c r="EM48" s="123">
        <f t="shared" ref="EM48:EM53" si="298">COUNT(G48)</f>
        <v>1</v>
      </c>
      <c r="EN48" s="123">
        <v>1.6495770000000001</v>
      </c>
      <c r="EO48" s="123">
        <f t="shared" ref="EO48:EO53" si="299">AO48</f>
        <v>1</v>
      </c>
      <c r="EP48" s="123">
        <f t="shared" ref="EP48:EP53" si="300">EM48-EO48</f>
        <v>0</v>
      </c>
      <c r="EQ48" s="123">
        <f t="shared" ref="EQ48:EQ53" si="301">EN48*EO48</f>
        <v>1.6495770000000001</v>
      </c>
      <c r="ER48" s="128">
        <f t="shared" ref="ER48:ER53" si="302">COUNT(H48)</f>
        <v>1</v>
      </c>
      <c r="ES48" s="128">
        <v>1.6583374</v>
      </c>
      <c r="ET48" s="128">
        <f t="shared" ref="ET48:ET53" si="303">AQ48</f>
        <v>0</v>
      </c>
      <c r="EU48" s="128">
        <f t="shared" ref="EU48:EU53" si="304">ER48-ET48</f>
        <v>1</v>
      </c>
      <c r="EV48" s="128">
        <f t="shared" ref="EV48:EV53" si="305">ES48*ET48</f>
        <v>0</v>
      </c>
      <c r="EW48" s="64">
        <f t="shared" ref="EW48:EW53" si="306">EG48+EL48+EQ48+EV48</f>
        <v>4.9866318500000002</v>
      </c>
      <c r="EX48" s="129">
        <f t="shared" ref="EX48:EX53" si="307">COUNT(AA48:AB48)</f>
        <v>2</v>
      </c>
      <c r="EY48" s="129">
        <v>1.52482685</v>
      </c>
      <c r="EZ48" s="129">
        <f t="shared" ref="EZ48:EZ53" si="308">BM48</f>
        <v>0</v>
      </c>
      <c r="FA48" s="129">
        <f t="shared" ref="FA48:FA53" si="309">EX48-EZ48</f>
        <v>2</v>
      </c>
      <c r="FB48" s="129">
        <f t="shared" ref="FB48:FB53" si="310">EY48*EZ48</f>
        <v>0</v>
      </c>
      <c r="FC48" s="128">
        <f t="shared" ref="FC48:FC53" si="311">COUNT(AC48:AD48)</f>
        <v>2</v>
      </c>
      <c r="FD48" s="128">
        <v>1.4254114250000001</v>
      </c>
      <c r="FE48" s="128">
        <f t="shared" ref="FE48:FE53" si="312">BO48</f>
        <v>1</v>
      </c>
      <c r="FF48" s="128">
        <f t="shared" ref="FF48:FF53" si="313">FC48-FE48</f>
        <v>1</v>
      </c>
      <c r="FG48" s="128">
        <f t="shared" ref="FG48:FG53" si="314">FD48*FE48</f>
        <v>1.4254114250000001</v>
      </c>
      <c r="FH48" s="123">
        <f t="shared" ref="FH48:FH53" si="315">COUNT(AE48:AF48)</f>
        <v>2</v>
      </c>
      <c r="FI48" s="123">
        <v>1.1547487000000001</v>
      </c>
      <c r="FJ48" s="123">
        <f t="shared" ref="FJ48:FJ53" si="316">BQ48</f>
        <v>1</v>
      </c>
      <c r="FK48" s="123">
        <f t="shared" ref="FK48:FK53" si="317">FH48-FJ48</f>
        <v>1</v>
      </c>
      <c r="FL48" s="123">
        <f t="shared" ref="FL48:FL53" si="318">FJ48*FI48</f>
        <v>1.1547487000000001</v>
      </c>
      <c r="FM48" s="82">
        <f t="shared" ref="FM48:FM53" si="319">FB48+FG48+FL48</f>
        <v>2.5801601249999999</v>
      </c>
      <c r="FN48" s="128">
        <f t="shared" ref="FN48:FN53" si="320">COUNT(Q48:S48)</f>
        <v>3</v>
      </c>
      <c r="FO48" s="128">
        <v>1.021414</v>
      </c>
      <c r="FP48" s="128">
        <f t="shared" ref="FP48:FP53" si="321">BC48</f>
        <v>1</v>
      </c>
      <c r="FQ48" s="128">
        <f t="shared" ref="FQ48:FQ53" si="322">FN48-FP48</f>
        <v>2</v>
      </c>
      <c r="FR48" s="128">
        <f t="shared" ref="FR48:FR53" si="323">FO48*FP48</f>
        <v>1.021414</v>
      </c>
      <c r="FS48" s="127">
        <f t="shared" ref="FS48:FS53" si="324">COUNT(O48:P48)</f>
        <v>2</v>
      </c>
      <c r="FT48" s="127">
        <v>0.97144799999999998</v>
      </c>
      <c r="FU48" s="127">
        <f t="shared" ref="FU48:FU53" si="325">BA48</f>
        <v>2</v>
      </c>
      <c r="FV48" s="127">
        <f t="shared" ref="FV48:FV53" si="326">FS48-FU48</f>
        <v>0</v>
      </c>
      <c r="FW48" s="127">
        <f t="shared" ref="FW48:FW53" si="327">FU48*FT48</f>
        <v>1.942896</v>
      </c>
      <c r="FX48" s="129">
        <f t="shared" ref="FX48:FX53" si="328">COUNT(T48:V48)</f>
        <v>3</v>
      </c>
      <c r="FY48" s="129">
        <v>1.2698590000000001</v>
      </c>
      <c r="FZ48" s="129">
        <f t="shared" ref="FZ48:FZ53" si="329">BE48</f>
        <v>3</v>
      </c>
      <c r="GA48" s="129">
        <f t="shared" ref="GA48:GA53" si="330">FX48-FZ48</f>
        <v>0</v>
      </c>
      <c r="GB48" s="129">
        <f t="shared" ref="GB48:GB53" si="331">FZ48*FY48</f>
        <v>3.809577</v>
      </c>
      <c r="GC48" s="130">
        <f t="shared" ref="GC48:GC53" si="332">COUNT(W48:X48)</f>
        <v>2</v>
      </c>
      <c r="GD48" s="130">
        <v>1.2101409999999999</v>
      </c>
      <c r="GE48" s="130">
        <f t="shared" ref="GE48:GE53" si="333">BG48</f>
        <v>0</v>
      </c>
      <c r="GF48" s="130">
        <f t="shared" ref="GF48:GF53" si="334">GC48-GE48</f>
        <v>2</v>
      </c>
      <c r="GG48" s="130">
        <f t="shared" ref="GG48:GG53" si="335">GE48*GD48</f>
        <v>0</v>
      </c>
      <c r="GH48" s="131">
        <f t="shared" ref="GH48:GH53" si="336">COUNT(Z48)</f>
        <v>1</v>
      </c>
      <c r="GI48" s="131">
        <v>0.80188999999999999</v>
      </c>
      <c r="GJ48" s="131">
        <f t="shared" ref="GJ48:GJ53" si="337">BK48</f>
        <v>0</v>
      </c>
      <c r="GK48" s="131">
        <f t="shared" ref="GK48:GK53" si="338">GH48-GJ48</f>
        <v>1</v>
      </c>
      <c r="GL48" s="131">
        <f t="shared" ref="GL48:GL53" si="339">GJ48*GI48</f>
        <v>0</v>
      </c>
      <c r="GM48" s="129">
        <f t="shared" ref="GM48:GM53" si="340">COUNT(Y48)</f>
        <v>1</v>
      </c>
      <c r="GN48" s="129">
        <v>0.79674</v>
      </c>
      <c r="GO48" s="129">
        <f t="shared" ref="GO48:GO53" si="341">BI48</f>
        <v>1</v>
      </c>
      <c r="GP48" s="129">
        <f t="shared" ref="GP48:GP53" si="342">GM48-GO48</f>
        <v>0</v>
      </c>
      <c r="GQ48" s="129">
        <f t="shared" ref="GQ48:GQ53" si="343">GO48*GN48</f>
        <v>0.79674</v>
      </c>
      <c r="GR48" s="108">
        <f t="shared" ref="GR48:GR53" si="344">COUNT(AG48:AH48)</f>
        <v>2</v>
      </c>
      <c r="GS48" s="108">
        <v>1.1258699999999999</v>
      </c>
      <c r="GT48" s="108">
        <f t="shared" ref="GT48:GT53" si="345">BS48</f>
        <v>1</v>
      </c>
      <c r="GU48" s="108">
        <f t="shared" ref="GU48:GU53" si="346">GR48-GT48</f>
        <v>1</v>
      </c>
      <c r="GV48" s="108">
        <f t="shared" ref="GV48:GV53" si="347">GT48*GS48</f>
        <v>1.1258699999999999</v>
      </c>
      <c r="GW48" s="130">
        <f t="shared" ref="GW48:GW53" si="348">COUNT(AI48:AJ48)</f>
        <v>2</v>
      </c>
      <c r="GX48" s="130">
        <v>1.2413000000000001</v>
      </c>
      <c r="GY48" s="130">
        <f t="shared" ref="GY48:GY53" si="349">BU48</f>
        <v>1</v>
      </c>
      <c r="GZ48" s="130">
        <f t="shared" ref="GZ48:GZ53" si="350">GW48-GY48</f>
        <v>1</v>
      </c>
      <c r="HA48" s="130">
        <f t="shared" ref="HA48:HA53" si="351">GY48*GX48</f>
        <v>1.2413000000000001</v>
      </c>
      <c r="HB48" s="82">
        <f t="shared" ref="HB48:HB53" si="352">FR48+FW48+GB48+GG48++GL48+GQ48+GV48+HA48</f>
        <v>9.9377969999999998</v>
      </c>
      <c r="HC48" s="132">
        <f t="shared" ref="HC48:HC53" si="353">COUNT(D48)</f>
        <v>1</v>
      </c>
      <c r="HD48" s="132">
        <v>1.12415</v>
      </c>
      <c r="HE48" s="132">
        <f t="shared" ref="HE48:HE53" si="354">AK48</f>
        <v>1</v>
      </c>
      <c r="HF48" s="132">
        <f t="shared" ref="HF48:HF53" si="355">HC48-HE48</f>
        <v>0</v>
      </c>
      <c r="HG48" s="132">
        <f t="shared" ref="HG48:HG53" si="356">HE48*HD48</f>
        <v>1.12415</v>
      </c>
      <c r="HH48" s="126">
        <f t="shared" ref="HH48:HH53" si="357">COUNT(E48:F48)</f>
        <v>2</v>
      </c>
      <c r="HI48" s="126">
        <v>1.1006800000000001</v>
      </c>
      <c r="HJ48" s="126">
        <f t="shared" ref="HJ48:HJ53" si="358">AM48</f>
        <v>0</v>
      </c>
      <c r="HK48" s="126">
        <f t="shared" ref="HK48:HK53" si="359">HH48-HJ48</f>
        <v>2</v>
      </c>
      <c r="HL48" s="126">
        <f t="shared" ref="HL48:HL53" si="360">HI48*HJ48</f>
        <v>0</v>
      </c>
      <c r="HM48" s="128">
        <f t="shared" ref="HM48:HM53" si="361">COUNT(M48:N48)</f>
        <v>2</v>
      </c>
      <c r="HN48" s="128">
        <v>1.1006800000000001</v>
      </c>
      <c r="HO48" s="128">
        <f t="shared" ref="HO48:HO53" si="362">AY48</f>
        <v>1</v>
      </c>
      <c r="HP48" s="128">
        <f t="shared" ref="HP48:HP53" si="363">HM48-HO48</f>
        <v>1</v>
      </c>
      <c r="HQ48" s="128">
        <f t="shared" ref="HQ48:HQ53" si="364">HO48*HN48</f>
        <v>1.1006800000000001</v>
      </c>
      <c r="HR48" s="123">
        <f t="shared" ref="HR48:HR53" si="365">COUNT(K48:L48)</f>
        <v>2</v>
      </c>
      <c r="HS48" s="123">
        <v>1.12415</v>
      </c>
      <c r="HT48" s="123">
        <f t="shared" ref="HT48:HT53" si="366">AW48</f>
        <v>1</v>
      </c>
      <c r="HU48" s="123">
        <f t="shared" ref="HU48:HU53" si="367">HR48-HT48</f>
        <v>1</v>
      </c>
      <c r="HV48" s="123">
        <f t="shared" ref="HV48:HV53" si="368">HT48*HS48</f>
        <v>1.12415</v>
      </c>
      <c r="HW48" s="82">
        <f t="shared" ref="HW48:HW53" si="369">HG48+HL48+HQ48+HV48</f>
        <v>3.3489800000000001</v>
      </c>
      <c r="HX48" s="133">
        <f t="shared" si="174"/>
        <v>20.853568975000002</v>
      </c>
      <c r="IK48" s="46" t="s">
        <v>26</v>
      </c>
      <c r="IL48" s="46" t="s">
        <v>188</v>
      </c>
      <c r="IM48" s="46" t="s">
        <v>353</v>
      </c>
    </row>
    <row r="49" spans="1:247">
      <c r="A49" s="76">
        <v>41</v>
      </c>
      <c r="B49" s="80" t="s">
        <v>189</v>
      </c>
      <c r="C49" s="58" t="s">
        <v>251</v>
      </c>
      <c r="D49" s="78">
        <f>'DATOS -CUARTO'!AK49</f>
        <v>0</v>
      </c>
      <c r="E49" s="78">
        <f>'DATOS -CUARTO'!AL49</f>
        <v>0</v>
      </c>
      <c r="F49" s="78">
        <f>'DATOS -CUARTO'!AM49</f>
        <v>0</v>
      </c>
      <c r="G49" s="78">
        <f>'DATOS -CUARTO'!AN49</f>
        <v>0</v>
      </c>
      <c r="H49" s="78">
        <f>'DATOS -CUARTO'!AO49</f>
        <v>0</v>
      </c>
      <c r="I49" s="78">
        <f>'DATOS -CUARTO'!AP49</f>
        <v>1</v>
      </c>
      <c r="J49" s="78">
        <f>'DATOS -CUARTO'!AQ49</f>
        <v>0</v>
      </c>
      <c r="K49" s="88">
        <f>'DATOS -CUARTO'!AR49</f>
        <v>0</v>
      </c>
      <c r="L49" s="88">
        <f>'DATOS -CUARTO'!AS49</f>
        <v>1</v>
      </c>
      <c r="M49" s="88">
        <f>'DATOS -CUARTO'!AT49</f>
        <v>1</v>
      </c>
      <c r="N49" s="88">
        <f>'DATOS -CUARTO'!AU49</f>
        <v>1</v>
      </c>
      <c r="O49" s="88">
        <f>'DATOS -CUARTO'!AV49</f>
        <v>1</v>
      </c>
      <c r="P49" s="88">
        <f>'DATOS -CUARTO'!AW49</f>
        <v>1</v>
      </c>
      <c r="Q49" s="88">
        <f>'DATOS -CUARTO'!AX49</f>
        <v>0</v>
      </c>
      <c r="R49" s="88">
        <f>'DATOS -CUARTO'!AY49</f>
        <v>0</v>
      </c>
      <c r="S49" s="88">
        <f>'DATOS -CUARTO'!AZ49</f>
        <v>0</v>
      </c>
      <c r="T49" s="91">
        <f>'DATOS -CUARTO'!BA49</f>
        <v>0</v>
      </c>
      <c r="U49" s="91">
        <f>'DATOS -CUARTO'!BB49</f>
        <v>1</v>
      </c>
      <c r="V49" s="91">
        <f>'DATOS -CUARTO'!BC49</f>
        <v>0</v>
      </c>
      <c r="W49" s="91">
        <f>'DATOS -CUARTO'!BD49</f>
        <v>1</v>
      </c>
      <c r="X49" s="91">
        <f>'DATOS -CUARTO'!BE49</f>
        <v>0</v>
      </c>
      <c r="Y49" s="91">
        <f>'DATOS -CUARTO'!BF49</f>
        <v>1</v>
      </c>
      <c r="Z49" s="91">
        <f>'DATOS -CUARTO'!BG49</f>
        <v>0</v>
      </c>
      <c r="AA49" s="94">
        <f>'DATOS -CUARTO'!BH49</f>
        <v>0</v>
      </c>
      <c r="AB49" s="94">
        <f>'DATOS -CUARTO'!BI49</f>
        <v>1</v>
      </c>
      <c r="AC49" s="94">
        <f>'DATOS -CUARTO'!BJ49</f>
        <v>0</v>
      </c>
      <c r="AD49" s="94">
        <f>'DATOS -CUARTO'!BK49</f>
        <v>0</v>
      </c>
      <c r="AE49" s="94">
        <f>'DATOS -CUARTO'!BL49</f>
        <v>0</v>
      </c>
      <c r="AF49" s="94">
        <f>'DATOS -CUARTO'!BM49</f>
        <v>0</v>
      </c>
      <c r="AG49" s="102">
        <f>'DATOS -CUARTO'!BN49</f>
        <v>1</v>
      </c>
      <c r="AH49" s="102">
        <f>'DATOS -CUARTO'!BO49</f>
        <v>1</v>
      </c>
      <c r="AI49" s="102">
        <f>'DATOS -CUARTO'!BP49</f>
        <v>1</v>
      </c>
      <c r="AJ49" s="102">
        <f>'DATOS -CUARTO'!BQ49</f>
        <v>0</v>
      </c>
      <c r="AK49" s="103">
        <f t="shared" si="213"/>
        <v>0</v>
      </c>
      <c r="AL49" s="103">
        <f t="shared" si="214"/>
        <v>0</v>
      </c>
      <c r="AM49" s="103">
        <f t="shared" si="215"/>
        <v>0</v>
      </c>
      <c r="AN49" s="103">
        <f t="shared" si="216"/>
        <v>0</v>
      </c>
      <c r="AO49" s="103">
        <f t="shared" si="217"/>
        <v>0</v>
      </c>
      <c r="AP49" s="103">
        <f t="shared" si="218"/>
        <v>0</v>
      </c>
      <c r="AQ49" s="103">
        <f t="shared" si="219"/>
        <v>0</v>
      </c>
      <c r="AR49" s="103">
        <f t="shared" si="220"/>
        <v>0</v>
      </c>
      <c r="AS49" s="103">
        <f t="shared" si="221"/>
        <v>1</v>
      </c>
      <c r="AT49" s="103">
        <f t="shared" si="222"/>
        <v>1.6587874499999999</v>
      </c>
      <c r="AU49" s="103">
        <f t="shared" si="223"/>
        <v>0</v>
      </c>
      <c r="AV49" s="103">
        <f t="shared" si="224"/>
        <v>0</v>
      </c>
      <c r="AW49" s="104">
        <f t="shared" si="225"/>
        <v>1</v>
      </c>
      <c r="AX49" s="104">
        <f t="shared" si="226"/>
        <v>1.12415</v>
      </c>
      <c r="AY49" s="104">
        <f t="shared" si="227"/>
        <v>2</v>
      </c>
      <c r="AZ49" s="104">
        <f t="shared" si="228"/>
        <v>2.2013600000000002</v>
      </c>
      <c r="BA49" s="104">
        <f t="shared" si="229"/>
        <v>2</v>
      </c>
      <c r="BB49" s="104">
        <f t="shared" si="230"/>
        <v>1.942896</v>
      </c>
      <c r="BC49" s="104">
        <f t="shared" si="231"/>
        <v>0</v>
      </c>
      <c r="BD49" s="104">
        <f t="shared" si="232"/>
        <v>0</v>
      </c>
      <c r="BE49" s="105">
        <f t="shared" si="233"/>
        <v>1</v>
      </c>
      <c r="BF49" s="105">
        <f t="shared" si="234"/>
        <v>1.2698590000000001</v>
      </c>
      <c r="BG49" s="105">
        <f t="shared" si="235"/>
        <v>1</v>
      </c>
      <c r="BH49" s="105">
        <f t="shared" si="236"/>
        <v>1.2101409999999999</v>
      </c>
      <c r="BI49" s="105">
        <f t="shared" si="237"/>
        <v>1</v>
      </c>
      <c r="BJ49" s="105">
        <f t="shared" si="238"/>
        <v>0.79674</v>
      </c>
      <c r="BK49" s="105">
        <f t="shared" si="239"/>
        <v>0</v>
      </c>
      <c r="BL49" s="105">
        <f t="shared" si="240"/>
        <v>0</v>
      </c>
      <c r="BM49" s="106">
        <f t="shared" si="241"/>
        <v>1</v>
      </c>
      <c r="BN49" s="106">
        <f t="shared" si="242"/>
        <v>1.52482685</v>
      </c>
      <c r="BO49" s="106">
        <f t="shared" si="243"/>
        <v>0</v>
      </c>
      <c r="BP49" s="106">
        <f t="shared" si="244"/>
        <v>0</v>
      </c>
      <c r="BQ49" s="106">
        <f t="shared" si="245"/>
        <v>0</v>
      </c>
      <c r="BR49" s="106">
        <f t="shared" si="246"/>
        <v>0</v>
      </c>
      <c r="BS49" s="106">
        <f t="shared" si="247"/>
        <v>2</v>
      </c>
      <c r="BT49" s="106">
        <f t="shared" si="248"/>
        <v>2.2517399999999999</v>
      </c>
      <c r="BU49" s="107">
        <f t="shared" si="249"/>
        <v>1</v>
      </c>
      <c r="BV49" s="107">
        <f t="shared" si="250"/>
        <v>1.2413000000000001</v>
      </c>
      <c r="BW49" s="108">
        <f t="shared" si="251"/>
        <v>0</v>
      </c>
      <c r="BX49" s="109">
        <f t="shared" si="252"/>
        <v>0</v>
      </c>
      <c r="BY49" s="108">
        <f t="shared" si="253"/>
        <v>0</v>
      </c>
      <c r="BZ49" s="110">
        <f t="shared" si="254"/>
        <v>0</v>
      </c>
      <c r="CA49" s="109">
        <f t="shared" si="255"/>
        <v>1.6587874499999999</v>
      </c>
      <c r="CB49" s="110">
        <f t="shared" si="256"/>
        <v>0</v>
      </c>
      <c r="CC49" s="111">
        <f t="shared" si="257"/>
        <v>1.12415</v>
      </c>
      <c r="CD49" s="112">
        <f t="shared" si="258"/>
        <v>2.2013600000000002</v>
      </c>
      <c r="CE49" s="113">
        <f t="shared" si="259"/>
        <v>1.942896</v>
      </c>
      <c r="CF49" s="114">
        <f t="shared" si="260"/>
        <v>0</v>
      </c>
      <c r="CG49" s="84">
        <f t="shared" si="261"/>
        <v>1.2698590000000001</v>
      </c>
      <c r="CH49" s="113">
        <f t="shared" si="262"/>
        <v>1.2101409999999999</v>
      </c>
      <c r="CI49" s="114">
        <f t="shared" si="263"/>
        <v>0.79674</v>
      </c>
      <c r="CJ49" s="109">
        <f t="shared" si="264"/>
        <v>0</v>
      </c>
      <c r="CK49" s="115">
        <f t="shared" si="265"/>
        <v>1.52482685</v>
      </c>
      <c r="CL49" s="116">
        <f t="shared" si="266"/>
        <v>0</v>
      </c>
      <c r="CM49" s="117">
        <f t="shared" si="267"/>
        <v>0</v>
      </c>
      <c r="CN49" s="111">
        <f t="shared" si="268"/>
        <v>2.2517399999999999</v>
      </c>
      <c r="CO49" s="118">
        <f t="shared" si="269"/>
        <v>1.2413000000000001</v>
      </c>
      <c r="CP49" s="119">
        <f t="shared" si="270"/>
        <v>15.2218003</v>
      </c>
      <c r="CQ49" s="119">
        <f t="shared" si="83"/>
        <v>39</v>
      </c>
      <c r="CR49" s="118">
        <f t="shared" si="271"/>
        <v>13</v>
      </c>
      <c r="CS49" s="118">
        <f t="shared" si="272"/>
        <v>20</v>
      </c>
      <c r="CT49" s="57" t="s">
        <v>243</v>
      </c>
      <c r="CU49" s="96">
        <f t="shared" si="273"/>
        <v>1.6587874499999999</v>
      </c>
      <c r="CV49" s="96">
        <f t="shared" si="274"/>
        <v>5.2684059999999997</v>
      </c>
      <c r="CW49" s="96">
        <f t="shared" si="275"/>
        <v>3.2767400000000002</v>
      </c>
      <c r="CX49" s="96">
        <f t="shared" si="276"/>
        <v>1.52482685</v>
      </c>
      <c r="CY49" s="96">
        <f t="shared" si="277"/>
        <v>3.4930400000000001</v>
      </c>
      <c r="CZ49" s="58" t="s">
        <v>243</v>
      </c>
      <c r="DA49" s="122">
        <f t="shared" si="278"/>
        <v>0.108974458822719</v>
      </c>
      <c r="DB49" s="122">
        <f t="shared" si="279"/>
        <v>0.34610925752323801</v>
      </c>
      <c r="DC49" s="122">
        <f t="shared" si="280"/>
        <v>0.21526625861725401</v>
      </c>
      <c r="DD49" s="122">
        <f t="shared" si="281"/>
        <v>0.100173883505751</v>
      </c>
      <c r="DE49" s="122">
        <f t="shared" si="282"/>
        <v>0.22947614153103801</v>
      </c>
      <c r="DF49" s="58" t="s">
        <v>243</v>
      </c>
      <c r="DG49" s="122">
        <f t="shared" si="283"/>
        <v>0.39393939393939398</v>
      </c>
      <c r="DH49" s="122">
        <f t="shared" si="284"/>
        <v>0.60606060606060597</v>
      </c>
      <c r="DI49" s="46">
        <f>'RANKING-QUINTOS'!L44</f>
        <v>0</v>
      </c>
      <c r="DJ49" s="46">
        <f t="shared" si="85"/>
        <v>8</v>
      </c>
      <c r="DK49" s="124" t="str">
        <f t="shared" si="86"/>
        <v>MARI0868</v>
      </c>
      <c r="DL49" s="46" t="str">
        <f t="shared" si="285"/>
        <v>RIOS  POSTIGO  ORIANA TAMARA</v>
      </c>
      <c r="DM49" s="46">
        <v>4</v>
      </c>
      <c r="DN49" s="46" t="s">
        <v>198</v>
      </c>
      <c r="DO49" s="46" t="s">
        <v>248</v>
      </c>
      <c r="DP49" s="46" t="s">
        <v>249</v>
      </c>
      <c r="DQ49" s="46">
        <f t="shared" si="88"/>
        <v>39</v>
      </c>
      <c r="DR49" s="46" t="str">
        <f t="shared" si="286"/>
        <v/>
      </c>
      <c r="DS49" s="46">
        <v>33</v>
      </c>
      <c r="DT49" s="46">
        <f t="shared" si="287"/>
        <v>13</v>
      </c>
      <c r="DU49" s="46">
        <f t="shared" si="288"/>
        <v>20</v>
      </c>
      <c r="DV49" s="46">
        <f>'RESULTADOS CUARTO'!HX49</f>
        <v>15.2218003</v>
      </c>
      <c r="DW49" s="46">
        <f t="shared" si="289"/>
        <v>8</v>
      </c>
      <c r="DX49" s="125">
        <f t="shared" si="93"/>
        <v>0.39393939393939398</v>
      </c>
      <c r="DY49" s="125"/>
      <c r="EC49" s="126">
        <f t="shared" si="290"/>
        <v>1</v>
      </c>
      <c r="ED49" s="126">
        <v>1.6782674</v>
      </c>
      <c r="EE49" s="126">
        <f t="shared" si="291"/>
        <v>0</v>
      </c>
      <c r="EF49" s="126">
        <f t="shared" si="292"/>
        <v>1</v>
      </c>
      <c r="EG49" s="126">
        <f t="shared" si="293"/>
        <v>0</v>
      </c>
      <c r="EH49" s="127">
        <f t="shared" si="294"/>
        <v>1</v>
      </c>
      <c r="EI49" s="127">
        <v>1.6587874499999999</v>
      </c>
      <c r="EJ49" s="127">
        <f t="shared" si="295"/>
        <v>1</v>
      </c>
      <c r="EK49" s="127">
        <f t="shared" si="296"/>
        <v>0</v>
      </c>
      <c r="EL49" s="127">
        <f t="shared" si="297"/>
        <v>1.6587874499999999</v>
      </c>
      <c r="EM49" s="123">
        <f t="shared" si="298"/>
        <v>1</v>
      </c>
      <c r="EN49" s="123">
        <v>1.6495770000000001</v>
      </c>
      <c r="EO49" s="123">
        <f t="shared" si="299"/>
        <v>0</v>
      </c>
      <c r="EP49" s="123">
        <f t="shared" si="300"/>
        <v>1</v>
      </c>
      <c r="EQ49" s="123">
        <f t="shared" si="301"/>
        <v>0</v>
      </c>
      <c r="ER49" s="128">
        <f t="shared" si="302"/>
        <v>1</v>
      </c>
      <c r="ES49" s="128">
        <v>1.6583374</v>
      </c>
      <c r="ET49" s="128">
        <f t="shared" si="303"/>
        <v>0</v>
      </c>
      <c r="EU49" s="128">
        <f t="shared" si="304"/>
        <v>1</v>
      </c>
      <c r="EV49" s="128">
        <f t="shared" si="305"/>
        <v>0</v>
      </c>
      <c r="EW49" s="64">
        <f t="shared" si="306"/>
        <v>1.6587874499999999</v>
      </c>
      <c r="EX49" s="129">
        <f t="shared" si="307"/>
        <v>2</v>
      </c>
      <c r="EY49" s="129">
        <v>1.52482685</v>
      </c>
      <c r="EZ49" s="129">
        <f t="shared" si="308"/>
        <v>1</v>
      </c>
      <c r="FA49" s="129">
        <f t="shared" si="309"/>
        <v>1</v>
      </c>
      <c r="FB49" s="129">
        <f t="shared" si="310"/>
        <v>1.52482685</v>
      </c>
      <c r="FC49" s="128">
        <f t="shared" si="311"/>
        <v>2</v>
      </c>
      <c r="FD49" s="128">
        <v>1.4254114250000001</v>
      </c>
      <c r="FE49" s="128">
        <f t="shared" si="312"/>
        <v>0</v>
      </c>
      <c r="FF49" s="128">
        <f t="shared" si="313"/>
        <v>2</v>
      </c>
      <c r="FG49" s="128">
        <f t="shared" si="314"/>
        <v>0</v>
      </c>
      <c r="FH49" s="123">
        <f t="shared" si="315"/>
        <v>2</v>
      </c>
      <c r="FI49" s="123">
        <v>1.1547487000000001</v>
      </c>
      <c r="FJ49" s="123">
        <f t="shared" si="316"/>
        <v>0</v>
      </c>
      <c r="FK49" s="123">
        <f t="shared" si="317"/>
        <v>2</v>
      </c>
      <c r="FL49" s="123">
        <f t="shared" si="318"/>
        <v>0</v>
      </c>
      <c r="FM49" s="82">
        <f t="shared" si="319"/>
        <v>1.52482685</v>
      </c>
      <c r="FN49" s="128">
        <f t="shared" si="320"/>
        <v>3</v>
      </c>
      <c r="FO49" s="128">
        <v>1.021414</v>
      </c>
      <c r="FP49" s="128">
        <f t="shared" si="321"/>
        <v>0</v>
      </c>
      <c r="FQ49" s="128">
        <f t="shared" si="322"/>
        <v>3</v>
      </c>
      <c r="FR49" s="128">
        <f t="shared" si="323"/>
        <v>0</v>
      </c>
      <c r="FS49" s="127">
        <f t="shared" si="324"/>
        <v>2</v>
      </c>
      <c r="FT49" s="127">
        <v>0.97144799999999998</v>
      </c>
      <c r="FU49" s="127">
        <f t="shared" si="325"/>
        <v>2</v>
      </c>
      <c r="FV49" s="127">
        <f t="shared" si="326"/>
        <v>0</v>
      </c>
      <c r="FW49" s="127">
        <f t="shared" si="327"/>
        <v>1.942896</v>
      </c>
      <c r="FX49" s="129">
        <f t="shared" si="328"/>
        <v>3</v>
      </c>
      <c r="FY49" s="129">
        <v>1.2698590000000001</v>
      </c>
      <c r="FZ49" s="129">
        <f t="shared" si="329"/>
        <v>1</v>
      </c>
      <c r="GA49" s="129">
        <f t="shared" si="330"/>
        <v>2</v>
      </c>
      <c r="GB49" s="129">
        <f t="shared" si="331"/>
        <v>1.2698590000000001</v>
      </c>
      <c r="GC49" s="130">
        <f t="shared" si="332"/>
        <v>2</v>
      </c>
      <c r="GD49" s="130">
        <v>1.2101409999999999</v>
      </c>
      <c r="GE49" s="130">
        <f t="shared" si="333"/>
        <v>1</v>
      </c>
      <c r="GF49" s="130">
        <f t="shared" si="334"/>
        <v>1</v>
      </c>
      <c r="GG49" s="130">
        <f t="shared" si="335"/>
        <v>1.2101409999999999</v>
      </c>
      <c r="GH49" s="131">
        <f t="shared" si="336"/>
        <v>1</v>
      </c>
      <c r="GI49" s="131">
        <v>0.80188999999999999</v>
      </c>
      <c r="GJ49" s="131">
        <f t="shared" si="337"/>
        <v>0</v>
      </c>
      <c r="GK49" s="131">
        <f t="shared" si="338"/>
        <v>1</v>
      </c>
      <c r="GL49" s="131">
        <f t="shared" si="339"/>
        <v>0</v>
      </c>
      <c r="GM49" s="129">
        <f t="shared" si="340"/>
        <v>1</v>
      </c>
      <c r="GN49" s="129">
        <v>0.79674</v>
      </c>
      <c r="GO49" s="129">
        <f t="shared" si="341"/>
        <v>1</v>
      </c>
      <c r="GP49" s="129">
        <f t="shared" si="342"/>
        <v>0</v>
      </c>
      <c r="GQ49" s="129">
        <f t="shared" si="343"/>
        <v>0.79674</v>
      </c>
      <c r="GR49" s="108">
        <f t="shared" si="344"/>
        <v>2</v>
      </c>
      <c r="GS49" s="108">
        <v>1.1258699999999999</v>
      </c>
      <c r="GT49" s="108">
        <f t="shared" si="345"/>
        <v>2</v>
      </c>
      <c r="GU49" s="108">
        <f t="shared" si="346"/>
        <v>0</v>
      </c>
      <c r="GV49" s="108">
        <f t="shared" si="347"/>
        <v>2.2517399999999999</v>
      </c>
      <c r="GW49" s="130">
        <f t="shared" si="348"/>
        <v>2</v>
      </c>
      <c r="GX49" s="130">
        <v>1.2413000000000001</v>
      </c>
      <c r="GY49" s="130">
        <f t="shared" si="349"/>
        <v>1</v>
      </c>
      <c r="GZ49" s="130">
        <f t="shared" si="350"/>
        <v>1</v>
      </c>
      <c r="HA49" s="130">
        <f t="shared" si="351"/>
        <v>1.2413000000000001</v>
      </c>
      <c r="HB49" s="82">
        <f t="shared" si="352"/>
        <v>8.7126760000000001</v>
      </c>
      <c r="HC49" s="132">
        <f t="shared" si="353"/>
        <v>1</v>
      </c>
      <c r="HD49" s="132">
        <v>1.12415</v>
      </c>
      <c r="HE49" s="132">
        <f t="shared" si="354"/>
        <v>0</v>
      </c>
      <c r="HF49" s="132">
        <f t="shared" si="355"/>
        <v>1</v>
      </c>
      <c r="HG49" s="132">
        <f t="shared" si="356"/>
        <v>0</v>
      </c>
      <c r="HH49" s="126">
        <f t="shared" si="357"/>
        <v>2</v>
      </c>
      <c r="HI49" s="126">
        <v>1.1006800000000001</v>
      </c>
      <c r="HJ49" s="126">
        <f t="shared" si="358"/>
        <v>0</v>
      </c>
      <c r="HK49" s="126">
        <f t="shared" si="359"/>
        <v>2</v>
      </c>
      <c r="HL49" s="126">
        <f t="shared" si="360"/>
        <v>0</v>
      </c>
      <c r="HM49" s="128">
        <f t="shared" si="361"/>
        <v>2</v>
      </c>
      <c r="HN49" s="128">
        <v>1.1006800000000001</v>
      </c>
      <c r="HO49" s="128">
        <f t="shared" si="362"/>
        <v>2</v>
      </c>
      <c r="HP49" s="128">
        <f t="shared" si="363"/>
        <v>0</v>
      </c>
      <c r="HQ49" s="128">
        <f t="shared" si="364"/>
        <v>2.2013600000000002</v>
      </c>
      <c r="HR49" s="123">
        <f t="shared" si="365"/>
        <v>2</v>
      </c>
      <c r="HS49" s="123">
        <v>1.12415</v>
      </c>
      <c r="HT49" s="123">
        <f t="shared" si="366"/>
        <v>1</v>
      </c>
      <c r="HU49" s="123">
        <f t="shared" si="367"/>
        <v>1</v>
      </c>
      <c r="HV49" s="123">
        <f t="shared" si="368"/>
        <v>1.12415</v>
      </c>
      <c r="HW49" s="82">
        <f t="shared" si="369"/>
        <v>3.32551</v>
      </c>
      <c r="HX49" s="133">
        <f t="shared" si="174"/>
        <v>15.2218003</v>
      </c>
      <c r="IK49" s="46" t="s">
        <v>26</v>
      </c>
      <c r="IL49" s="46" t="s">
        <v>189</v>
      </c>
      <c r="IM49" s="46" t="s">
        <v>354</v>
      </c>
    </row>
    <row r="50" spans="1:247">
      <c r="A50" s="76">
        <v>42</v>
      </c>
      <c r="B50" s="80" t="s">
        <v>190</v>
      </c>
      <c r="C50" s="58" t="s">
        <v>251</v>
      </c>
      <c r="D50" s="78">
        <f>'DATOS -CUARTO'!AK50</f>
        <v>1</v>
      </c>
      <c r="E50" s="78">
        <f>'DATOS -CUARTO'!AL50</f>
        <v>1</v>
      </c>
      <c r="F50" s="78">
        <f>'DATOS -CUARTO'!AM50</f>
        <v>1</v>
      </c>
      <c r="G50" s="78">
        <f>'DATOS -CUARTO'!AN50</f>
        <v>0</v>
      </c>
      <c r="H50" s="78">
        <f>'DATOS -CUARTO'!AO50</f>
        <v>1</v>
      </c>
      <c r="I50" s="78">
        <f>'DATOS -CUARTO'!AP50</f>
        <v>1</v>
      </c>
      <c r="J50" s="78">
        <f>'DATOS -CUARTO'!AQ50</f>
        <v>1</v>
      </c>
      <c r="K50" s="88">
        <f>'DATOS -CUARTO'!AR50</f>
        <v>1</v>
      </c>
      <c r="L50" s="88">
        <f>'DATOS -CUARTO'!AS50</f>
        <v>1</v>
      </c>
      <c r="M50" s="88">
        <f>'DATOS -CUARTO'!AT50</f>
        <v>1</v>
      </c>
      <c r="N50" s="88">
        <f>'DATOS -CUARTO'!AU50</f>
        <v>1</v>
      </c>
      <c r="O50" s="88">
        <f>'DATOS -CUARTO'!AV50</f>
        <v>1</v>
      </c>
      <c r="P50" s="88">
        <f>'DATOS -CUARTO'!AW50</f>
        <v>1</v>
      </c>
      <c r="Q50" s="88">
        <f>'DATOS -CUARTO'!AX50</f>
        <v>0</v>
      </c>
      <c r="R50" s="88">
        <f>'DATOS -CUARTO'!AY50</f>
        <v>0</v>
      </c>
      <c r="S50" s="88">
        <f>'DATOS -CUARTO'!AZ50</f>
        <v>1</v>
      </c>
      <c r="T50" s="91">
        <f>'DATOS -CUARTO'!BA50</f>
        <v>1</v>
      </c>
      <c r="U50" s="91">
        <f>'DATOS -CUARTO'!BB50</f>
        <v>1</v>
      </c>
      <c r="V50" s="91">
        <f>'DATOS -CUARTO'!BC50</f>
        <v>1</v>
      </c>
      <c r="W50" s="91">
        <f>'DATOS -CUARTO'!BD50</f>
        <v>1</v>
      </c>
      <c r="X50" s="91">
        <f>'DATOS -CUARTO'!BE50</f>
        <v>0</v>
      </c>
      <c r="Y50" s="91">
        <f>'DATOS -CUARTO'!BF50</f>
        <v>1</v>
      </c>
      <c r="Z50" s="91">
        <f>'DATOS -CUARTO'!BG50</f>
        <v>0</v>
      </c>
      <c r="AA50" s="94">
        <f>'DATOS -CUARTO'!BH50</f>
        <v>0</v>
      </c>
      <c r="AB50" s="94">
        <f>'DATOS -CUARTO'!BI50</f>
        <v>1</v>
      </c>
      <c r="AC50" s="94">
        <f>'DATOS -CUARTO'!BJ50</f>
        <v>0</v>
      </c>
      <c r="AD50" s="94">
        <f>'DATOS -CUARTO'!BK50</f>
        <v>1</v>
      </c>
      <c r="AE50" s="94">
        <f>'DATOS -CUARTO'!BL50</f>
        <v>1</v>
      </c>
      <c r="AF50" s="94">
        <f>'DATOS -CUARTO'!BM50</f>
        <v>1</v>
      </c>
      <c r="AG50" s="102">
        <f>'DATOS -CUARTO'!BN50</f>
        <v>1</v>
      </c>
      <c r="AH50" s="102">
        <f>'DATOS -CUARTO'!BO50</f>
        <v>1</v>
      </c>
      <c r="AI50" s="102">
        <f>'DATOS -CUARTO'!BP50</f>
        <v>1</v>
      </c>
      <c r="AJ50" s="102">
        <f>'DATOS -CUARTO'!BQ50</f>
        <v>1</v>
      </c>
      <c r="AK50" s="103">
        <f t="shared" si="213"/>
        <v>1</v>
      </c>
      <c r="AL50" s="103">
        <f t="shared" si="214"/>
        <v>1.12415</v>
      </c>
      <c r="AM50" s="103">
        <f t="shared" si="215"/>
        <v>2</v>
      </c>
      <c r="AN50" s="103">
        <f t="shared" si="216"/>
        <v>2.2013600000000002</v>
      </c>
      <c r="AO50" s="103">
        <f t="shared" si="217"/>
        <v>0</v>
      </c>
      <c r="AP50" s="103">
        <f t="shared" si="218"/>
        <v>0</v>
      </c>
      <c r="AQ50" s="103">
        <f t="shared" si="219"/>
        <v>1</v>
      </c>
      <c r="AR50" s="103">
        <f t="shared" si="220"/>
        <v>1.6583374</v>
      </c>
      <c r="AS50" s="103">
        <f t="shared" si="221"/>
        <v>1</v>
      </c>
      <c r="AT50" s="103">
        <f t="shared" si="222"/>
        <v>1.6587874499999999</v>
      </c>
      <c r="AU50" s="103">
        <f t="shared" si="223"/>
        <v>1</v>
      </c>
      <c r="AV50" s="103">
        <f t="shared" si="224"/>
        <v>1.6782674</v>
      </c>
      <c r="AW50" s="104">
        <f t="shared" si="225"/>
        <v>2</v>
      </c>
      <c r="AX50" s="104">
        <f t="shared" si="226"/>
        <v>2.2483</v>
      </c>
      <c r="AY50" s="104">
        <f t="shared" si="227"/>
        <v>2</v>
      </c>
      <c r="AZ50" s="104">
        <f t="shared" si="228"/>
        <v>2.2013600000000002</v>
      </c>
      <c r="BA50" s="104">
        <f t="shared" si="229"/>
        <v>2</v>
      </c>
      <c r="BB50" s="104">
        <f t="shared" si="230"/>
        <v>1.942896</v>
      </c>
      <c r="BC50" s="104">
        <f t="shared" si="231"/>
        <v>1</v>
      </c>
      <c r="BD50" s="104">
        <f t="shared" si="232"/>
        <v>1.021414</v>
      </c>
      <c r="BE50" s="105">
        <f t="shared" si="233"/>
        <v>3</v>
      </c>
      <c r="BF50" s="105">
        <f t="shared" si="234"/>
        <v>3.809577</v>
      </c>
      <c r="BG50" s="105">
        <f t="shared" si="235"/>
        <v>1</v>
      </c>
      <c r="BH50" s="105">
        <f t="shared" si="236"/>
        <v>1.2101409999999999</v>
      </c>
      <c r="BI50" s="105">
        <f t="shared" si="237"/>
        <v>1</v>
      </c>
      <c r="BJ50" s="105">
        <f t="shared" si="238"/>
        <v>0.79674</v>
      </c>
      <c r="BK50" s="105">
        <f t="shared" si="239"/>
        <v>0</v>
      </c>
      <c r="BL50" s="105">
        <f t="shared" si="240"/>
        <v>0</v>
      </c>
      <c r="BM50" s="106">
        <f t="shared" si="241"/>
        <v>1</v>
      </c>
      <c r="BN50" s="106">
        <f t="shared" si="242"/>
        <v>1.52482685</v>
      </c>
      <c r="BO50" s="106">
        <f t="shared" si="243"/>
        <v>1</v>
      </c>
      <c r="BP50" s="106">
        <f t="shared" si="244"/>
        <v>1.4254114250000001</v>
      </c>
      <c r="BQ50" s="106">
        <f t="shared" si="245"/>
        <v>2</v>
      </c>
      <c r="BR50" s="106">
        <f t="shared" si="246"/>
        <v>2.3094974000000001</v>
      </c>
      <c r="BS50" s="106">
        <f t="shared" si="247"/>
        <v>2</v>
      </c>
      <c r="BT50" s="106">
        <f t="shared" si="248"/>
        <v>2.2517399999999999</v>
      </c>
      <c r="BU50" s="107">
        <f t="shared" si="249"/>
        <v>2</v>
      </c>
      <c r="BV50" s="107">
        <f t="shared" si="250"/>
        <v>2.4826000000000001</v>
      </c>
      <c r="BW50" s="108">
        <f t="shared" si="251"/>
        <v>1.12415</v>
      </c>
      <c r="BX50" s="109">
        <f t="shared" si="252"/>
        <v>2.2013600000000002</v>
      </c>
      <c r="BY50" s="108">
        <f t="shared" si="253"/>
        <v>0</v>
      </c>
      <c r="BZ50" s="110">
        <f t="shared" si="254"/>
        <v>1.6583374</v>
      </c>
      <c r="CA50" s="109">
        <f t="shared" si="255"/>
        <v>1.6587874499999999</v>
      </c>
      <c r="CB50" s="110">
        <f t="shared" si="256"/>
        <v>1.6782674</v>
      </c>
      <c r="CC50" s="111">
        <f t="shared" si="257"/>
        <v>2.2483</v>
      </c>
      <c r="CD50" s="112">
        <f t="shared" si="258"/>
        <v>2.2013600000000002</v>
      </c>
      <c r="CE50" s="113">
        <f t="shared" si="259"/>
        <v>1.942896</v>
      </c>
      <c r="CF50" s="114">
        <f t="shared" si="260"/>
        <v>1.021414</v>
      </c>
      <c r="CG50" s="84">
        <f t="shared" si="261"/>
        <v>3.809577</v>
      </c>
      <c r="CH50" s="113">
        <f t="shared" si="262"/>
        <v>1.2101409999999999</v>
      </c>
      <c r="CI50" s="114">
        <f t="shared" si="263"/>
        <v>0.79674</v>
      </c>
      <c r="CJ50" s="109">
        <f t="shared" si="264"/>
        <v>0</v>
      </c>
      <c r="CK50" s="115">
        <f t="shared" si="265"/>
        <v>1.52482685</v>
      </c>
      <c r="CL50" s="116">
        <f t="shared" si="266"/>
        <v>1.4254114250000001</v>
      </c>
      <c r="CM50" s="117">
        <f t="shared" si="267"/>
        <v>2.3094974000000001</v>
      </c>
      <c r="CN50" s="111">
        <f t="shared" si="268"/>
        <v>2.2517399999999999</v>
      </c>
      <c r="CO50" s="118">
        <f t="shared" si="269"/>
        <v>2.4826000000000001</v>
      </c>
      <c r="CP50" s="119">
        <f t="shared" si="270"/>
        <v>31.545405925000001</v>
      </c>
      <c r="CQ50" s="119">
        <f t="shared" si="83"/>
        <v>3</v>
      </c>
      <c r="CR50" s="118">
        <f t="shared" si="271"/>
        <v>26</v>
      </c>
      <c r="CS50" s="118">
        <f t="shared" si="272"/>
        <v>7</v>
      </c>
      <c r="CT50" s="57" t="s">
        <v>243</v>
      </c>
      <c r="CU50" s="96">
        <f t="shared" si="273"/>
        <v>8.3209022499999996</v>
      </c>
      <c r="CV50" s="96">
        <f t="shared" si="274"/>
        <v>7.4139699999999999</v>
      </c>
      <c r="CW50" s="96">
        <f t="shared" si="275"/>
        <v>5.8164579999999999</v>
      </c>
      <c r="CX50" s="96">
        <f t="shared" si="276"/>
        <v>5.2597356749999999</v>
      </c>
      <c r="CY50" s="96">
        <f t="shared" si="277"/>
        <v>4.7343400000000004</v>
      </c>
      <c r="CZ50" s="58" t="s">
        <v>243</v>
      </c>
      <c r="DA50" s="122">
        <f t="shared" si="278"/>
        <v>0.26377540583193498</v>
      </c>
      <c r="DB50" s="122">
        <f t="shared" si="279"/>
        <v>0.23502534783121501</v>
      </c>
      <c r="DC50" s="122">
        <f t="shared" si="280"/>
        <v>0.18438367900000299</v>
      </c>
      <c r="DD50" s="122">
        <f t="shared" si="281"/>
        <v>0.16673539365780099</v>
      </c>
      <c r="DE50" s="122">
        <f t="shared" si="282"/>
        <v>0.150080173679046</v>
      </c>
      <c r="DF50" s="58" t="s">
        <v>243</v>
      </c>
      <c r="DG50" s="122">
        <f t="shared" si="283"/>
        <v>0.78787878787878796</v>
      </c>
      <c r="DH50" s="122">
        <f t="shared" si="284"/>
        <v>0.21212121212121199</v>
      </c>
      <c r="DI50" s="46">
        <f>'RANKING-QUINTOS'!L45</f>
        <v>0</v>
      </c>
      <c r="DJ50" s="46">
        <f t="shared" si="85"/>
        <v>16</v>
      </c>
      <c r="DK50" s="124" t="str">
        <f t="shared" si="86"/>
        <v>LR252701</v>
      </c>
      <c r="DL50" s="46" t="str">
        <f t="shared" si="285"/>
        <v>ROJAS  HERRERA  PIERINA GEORGETTE</v>
      </c>
      <c r="DM50" s="46">
        <v>4</v>
      </c>
      <c r="DN50" s="46" t="s">
        <v>198</v>
      </c>
      <c r="DO50" s="46" t="s">
        <v>248</v>
      </c>
      <c r="DP50" s="46" t="s">
        <v>249</v>
      </c>
      <c r="DQ50" s="46">
        <f t="shared" si="88"/>
        <v>2</v>
      </c>
      <c r="DR50" s="46" t="str">
        <f t="shared" si="286"/>
        <v>TERCIO SUPERIOR</v>
      </c>
      <c r="DS50" s="46">
        <v>33</v>
      </c>
      <c r="DT50" s="46">
        <f t="shared" si="287"/>
        <v>26</v>
      </c>
      <c r="DU50" s="46">
        <f t="shared" si="288"/>
        <v>7</v>
      </c>
      <c r="DV50" s="46">
        <f>'RESULTADOS CUARTO'!HX50</f>
        <v>31.545405925000001</v>
      </c>
      <c r="DW50" s="46">
        <f t="shared" si="289"/>
        <v>16</v>
      </c>
      <c r="DX50" s="125">
        <f t="shared" si="93"/>
        <v>0.78787878787878796</v>
      </c>
      <c r="DY50" s="125"/>
      <c r="EC50" s="126">
        <f t="shared" si="290"/>
        <v>1</v>
      </c>
      <c r="ED50" s="126">
        <v>1.6782674</v>
      </c>
      <c r="EE50" s="126">
        <f t="shared" si="291"/>
        <v>1</v>
      </c>
      <c r="EF50" s="126">
        <f t="shared" si="292"/>
        <v>0</v>
      </c>
      <c r="EG50" s="126">
        <f t="shared" si="293"/>
        <v>1.6782674</v>
      </c>
      <c r="EH50" s="127">
        <f t="shared" si="294"/>
        <v>1</v>
      </c>
      <c r="EI50" s="127">
        <v>1.6587874499999999</v>
      </c>
      <c r="EJ50" s="127">
        <f t="shared" si="295"/>
        <v>1</v>
      </c>
      <c r="EK50" s="127">
        <f t="shared" si="296"/>
        <v>0</v>
      </c>
      <c r="EL50" s="127">
        <f t="shared" si="297"/>
        <v>1.6587874499999999</v>
      </c>
      <c r="EM50" s="123">
        <f t="shared" si="298"/>
        <v>1</v>
      </c>
      <c r="EN50" s="123">
        <v>1.6495770000000001</v>
      </c>
      <c r="EO50" s="123">
        <f t="shared" si="299"/>
        <v>0</v>
      </c>
      <c r="EP50" s="123">
        <f t="shared" si="300"/>
        <v>1</v>
      </c>
      <c r="EQ50" s="123">
        <f t="shared" si="301"/>
        <v>0</v>
      </c>
      <c r="ER50" s="128">
        <f t="shared" si="302"/>
        <v>1</v>
      </c>
      <c r="ES50" s="128">
        <v>1.6583374</v>
      </c>
      <c r="ET50" s="128">
        <f t="shared" si="303"/>
        <v>1</v>
      </c>
      <c r="EU50" s="128">
        <f t="shared" si="304"/>
        <v>0</v>
      </c>
      <c r="EV50" s="128">
        <f t="shared" si="305"/>
        <v>1.6583374</v>
      </c>
      <c r="EW50" s="64">
        <f t="shared" si="306"/>
        <v>4.9953922500000001</v>
      </c>
      <c r="EX50" s="129">
        <f t="shared" si="307"/>
        <v>2</v>
      </c>
      <c r="EY50" s="129">
        <v>1.52482685</v>
      </c>
      <c r="EZ50" s="129">
        <f t="shared" si="308"/>
        <v>1</v>
      </c>
      <c r="FA50" s="129">
        <f t="shared" si="309"/>
        <v>1</v>
      </c>
      <c r="FB50" s="129">
        <f t="shared" si="310"/>
        <v>1.52482685</v>
      </c>
      <c r="FC50" s="128">
        <f t="shared" si="311"/>
        <v>2</v>
      </c>
      <c r="FD50" s="128">
        <v>1.4254114250000001</v>
      </c>
      <c r="FE50" s="128">
        <f t="shared" si="312"/>
        <v>1</v>
      </c>
      <c r="FF50" s="128">
        <f t="shared" si="313"/>
        <v>1</v>
      </c>
      <c r="FG50" s="128">
        <f t="shared" si="314"/>
        <v>1.4254114250000001</v>
      </c>
      <c r="FH50" s="123">
        <f t="shared" si="315"/>
        <v>2</v>
      </c>
      <c r="FI50" s="123">
        <v>1.1547487000000001</v>
      </c>
      <c r="FJ50" s="123">
        <f t="shared" si="316"/>
        <v>2</v>
      </c>
      <c r="FK50" s="123">
        <f t="shared" si="317"/>
        <v>0</v>
      </c>
      <c r="FL50" s="123">
        <f t="shared" si="318"/>
        <v>2.3094974000000001</v>
      </c>
      <c r="FM50" s="82">
        <f t="shared" si="319"/>
        <v>5.2597356749999999</v>
      </c>
      <c r="FN50" s="128">
        <f t="shared" si="320"/>
        <v>3</v>
      </c>
      <c r="FO50" s="128">
        <v>1.021414</v>
      </c>
      <c r="FP50" s="128">
        <f t="shared" si="321"/>
        <v>1</v>
      </c>
      <c r="FQ50" s="128">
        <f t="shared" si="322"/>
        <v>2</v>
      </c>
      <c r="FR50" s="128">
        <f t="shared" si="323"/>
        <v>1.021414</v>
      </c>
      <c r="FS50" s="127">
        <f t="shared" si="324"/>
        <v>2</v>
      </c>
      <c r="FT50" s="127">
        <v>0.97144799999999998</v>
      </c>
      <c r="FU50" s="127">
        <f t="shared" si="325"/>
        <v>2</v>
      </c>
      <c r="FV50" s="127">
        <f t="shared" si="326"/>
        <v>0</v>
      </c>
      <c r="FW50" s="127">
        <f t="shared" si="327"/>
        <v>1.942896</v>
      </c>
      <c r="FX50" s="129">
        <f t="shared" si="328"/>
        <v>3</v>
      </c>
      <c r="FY50" s="129">
        <v>1.2698590000000001</v>
      </c>
      <c r="FZ50" s="129">
        <f t="shared" si="329"/>
        <v>3</v>
      </c>
      <c r="GA50" s="129">
        <f t="shared" si="330"/>
        <v>0</v>
      </c>
      <c r="GB50" s="129">
        <f t="shared" si="331"/>
        <v>3.809577</v>
      </c>
      <c r="GC50" s="130">
        <f t="shared" si="332"/>
        <v>2</v>
      </c>
      <c r="GD50" s="130">
        <v>1.2101409999999999</v>
      </c>
      <c r="GE50" s="130">
        <f t="shared" si="333"/>
        <v>1</v>
      </c>
      <c r="GF50" s="130">
        <f t="shared" si="334"/>
        <v>1</v>
      </c>
      <c r="GG50" s="130">
        <f t="shared" si="335"/>
        <v>1.2101409999999999</v>
      </c>
      <c r="GH50" s="131">
        <f t="shared" si="336"/>
        <v>1</v>
      </c>
      <c r="GI50" s="131">
        <v>0.80188999999999999</v>
      </c>
      <c r="GJ50" s="131">
        <f t="shared" si="337"/>
        <v>0</v>
      </c>
      <c r="GK50" s="131">
        <f t="shared" si="338"/>
        <v>1</v>
      </c>
      <c r="GL50" s="131">
        <f t="shared" si="339"/>
        <v>0</v>
      </c>
      <c r="GM50" s="129">
        <f t="shared" si="340"/>
        <v>1</v>
      </c>
      <c r="GN50" s="129">
        <v>0.79674</v>
      </c>
      <c r="GO50" s="129">
        <f t="shared" si="341"/>
        <v>1</v>
      </c>
      <c r="GP50" s="129">
        <f t="shared" si="342"/>
        <v>0</v>
      </c>
      <c r="GQ50" s="129">
        <f t="shared" si="343"/>
        <v>0.79674</v>
      </c>
      <c r="GR50" s="108">
        <f t="shared" si="344"/>
        <v>2</v>
      </c>
      <c r="GS50" s="108">
        <v>1.1258699999999999</v>
      </c>
      <c r="GT50" s="108">
        <f t="shared" si="345"/>
        <v>2</v>
      </c>
      <c r="GU50" s="108">
        <f t="shared" si="346"/>
        <v>0</v>
      </c>
      <c r="GV50" s="108">
        <f t="shared" si="347"/>
        <v>2.2517399999999999</v>
      </c>
      <c r="GW50" s="130">
        <f t="shared" si="348"/>
        <v>2</v>
      </c>
      <c r="GX50" s="130">
        <v>1.2413000000000001</v>
      </c>
      <c r="GY50" s="130">
        <f t="shared" si="349"/>
        <v>2</v>
      </c>
      <c r="GZ50" s="130">
        <f t="shared" si="350"/>
        <v>0</v>
      </c>
      <c r="HA50" s="130">
        <f t="shared" si="351"/>
        <v>2.4826000000000001</v>
      </c>
      <c r="HB50" s="82">
        <f t="shared" si="352"/>
        <v>13.515108</v>
      </c>
      <c r="HC50" s="132">
        <f t="shared" si="353"/>
        <v>1</v>
      </c>
      <c r="HD50" s="132">
        <v>1.12415</v>
      </c>
      <c r="HE50" s="132">
        <f t="shared" si="354"/>
        <v>1</v>
      </c>
      <c r="HF50" s="132">
        <f t="shared" si="355"/>
        <v>0</v>
      </c>
      <c r="HG50" s="132">
        <f t="shared" si="356"/>
        <v>1.12415</v>
      </c>
      <c r="HH50" s="126">
        <f t="shared" si="357"/>
        <v>2</v>
      </c>
      <c r="HI50" s="126">
        <v>1.1006800000000001</v>
      </c>
      <c r="HJ50" s="126">
        <f t="shared" si="358"/>
        <v>2</v>
      </c>
      <c r="HK50" s="126">
        <f t="shared" si="359"/>
        <v>0</v>
      </c>
      <c r="HL50" s="126">
        <f t="shared" si="360"/>
        <v>2.2013600000000002</v>
      </c>
      <c r="HM50" s="128">
        <f t="shared" si="361"/>
        <v>2</v>
      </c>
      <c r="HN50" s="128">
        <v>1.1006800000000001</v>
      </c>
      <c r="HO50" s="128">
        <f t="shared" si="362"/>
        <v>2</v>
      </c>
      <c r="HP50" s="128">
        <f t="shared" si="363"/>
        <v>0</v>
      </c>
      <c r="HQ50" s="128">
        <f t="shared" si="364"/>
        <v>2.2013600000000002</v>
      </c>
      <c r="HR50" s="123">
        <f t="shared" si="365"/>
        <v>2</v>
      </c>
      <c r="HS50" s="123">
        <v>1.12415</v>
      </c>
      <c r="HT50" s="123">
        <f t="shared" si="366"/>
        <v>2</v>
      </c>
      <c r="HU50" s="123">
        <f t="shared" si="367"/>
        <v>0</v>
      </c>
      <c r="HV50" s="123">
        <f t="shared" si="368"/>
        <v>2.2483</v>
      </c>
      <c r="HW50" s="82">
        <f t="shared" si="369"/>
        <v>7.7751700000000001</v>
      </c>
      <c r="HX50" s="133">
        <f t="shared" si="174"/>
        <v>31.545405925000001</v>
      </c>
      <c r="IK50" s="46" t="s">
        <v>26</v>
      </c>
      <c r="IL50" s="46" t="s">
        <v>190</v>
      </c>
      <c r="IM50" s="46" t="s">
        <v>355</v>
      </c>
    </row>
    <row r="51" spans="1:247">
      <c r="A51" s="76">
        <v>43</v>
      </c>
      <c r="B51" s="80" t="s">
        <v>191</v>
      </c>
      <c r="C51" s="58" t="s">
        <v>251</v>
      </c>
      <c r="D51" s="78">
        <f>'DATOS -CUARTO'!AK51</f>
        <v>1</v>
      </c>
      <c r="E51" s="78">
        <f>'DATOS -CUARTO'!AL51</f>
        <v>1</v>
      </c>
      <c r="F51" s="78">
        <f>'DATOS -CUARTO'!AM51</f>
        <v>1</v>
      </c>
      <c r="G51" s="78">
        <f>'DATOS -CUARTO'!AN51</f>
        <v>1</v>
      </c>
      <c r="H51" s="78">
        <f>'DATOS -CUARTO'!AO51</f>
        <v>1</v>
      </c>
      <c r="I51" s="78">
        <f>'DATOS -CUARTO'!AP51</f>
        <v>1</v>
      </c>
      <c r="J51" s="78">
        <f>'DATOS -CUARTO'!AQ51</f>
        <v>1</v>
      </c>
      <c r="K51" s="88">
        <f>'DATOS -CUARTO'!AR51</f>
        <v>0</v>
      </c>
      <c r="L51" s="88">
        <f>'DATOS -CUARTO'!AS51</f>
        <v>1</v>
      </c>
      <c r="M51" s="88">
        <f>'DATOS -CUARTO'!AT51</f>
        <v>1</v>
      </c>
      <c r="N51" s="88">
        <f>'DATOS -CUARTO'!AU51</f>
        <v>0</v>
      </c>
      <c r="O51" s="88">
        <f>'DATOS -CUARTO'!AV51</f>
        <v>1</v>
      </c>
      <c r="P51" s="88">
        <f>'DATOS -CUARTO'!AW51</f>
        <v>1</v>
      </c>
      <c r="Q51" s="88">
        <f>'DATOS -CUARTO'!AX51</f>
        <v>1</v>
      </c>
      <c r="R51" s="88">
        <f>'DATOS -CUARTO'!AY51</f>
        <v>1</v>
      </c>
      <c r="S51" s="88">
        <f>'DATOS -CUARTO'!AZ51</f>
        <v>0</v>
      </c>
      <c r="T51" s="91">
        <f>'DATOS -CUARTO'!BA51</f>
        <v>1</v>
      </c>
      <c r="U51" s="91">
        <f>'DATOS -CUARTO'!BB51</f>
        <v>0</v>
      </c>
      <c r="V51" s="91">
        <f>'DATOS -CUARTO'!BC51</f>
        <v>1</v>
      </c>
      <c r="W51" s="91">
        <f>'DATOS -CUARTO'!BD51</f>
        <v>1</v>
      </c>
      <c r="X51" s="91">
        <f>'DATOS -CUARTO'!BE51</f>
        <v>0</v>
      </c>
      <c r="Y51" s="91">
        <f>'DATOS -CUARTO'!BF51</f>
        <v>1</v>
      </c>
      <c r="Z51" s="91">
        <f>'DATOS -CUARTO'!BG51</f>
        <v>0</v>
      </c>
      <c r="AA51" s="94">
        <f>'DATOS -CUARTO'!BH51</f>
        <v>1</v>
      </c>
      <c r="AB51" s="94">
        <f>'DATOS -CUARTO'!BI51</f>
        <v>1</v>
      </c>
      <c r="AC51" s="94">
        <f>'DATOS -CUARTO'!BJ51</f>
        <v>0</v>
      </c>
      <c r="AD51" s="94">
        <f>'DATOS -CUARTO'!BK51</f>
        <v>1</v>
      </c>
      <c r="AE51" s="94">
        <f>'DATOS -CUARTO'!BL51</f>
        <v>0</v>
      </c>
      <c r="AF51" s="94">
        <f>'DATOS -CUARTO'!BM51</f>
        <v>1</v>
      </c>
      <c r="AG51" s="102">
        <f>'DATOS -CUARTO'!BN51</f>
        <v>1</v>
      </c>
      <c r="AH51" s="102">
        <f>'DATOS -CUARTO'!BO51</f>
        <v>1</v>
      </c>
      <c r="AI51" s="102">
        <f>'DATOS -CUARTO'!BP51</f>
        <v>0</v>
      </c>
      <c r="AJ51" s="102">
        <f>'DATOS -CUARTO'!BQ51</f>
        <v>0</v>
      </c>
      <c r="AK51" s="103">
        <f t="shared" si="213"/>
        <v>1</v>
      </c>
      <c r="AL51" s="103">
        <f t="shared" si="214"/>
        <v>1.12415</v>
      </c>
      <c r="AM51" s="103">
        <f t="shared" si="215"/>
        <v>2</v>
      </c>
      <c r="AN51" s="103">
        <f t="shared" si="216"/>
        <v>2.2013600000000002</v>
      </c>
      <c r="AO51" s="103">
        <f t="shared" si="217"/>
        <v>1</v>
      </c>
      <c r="AP51" s="103">
        <f t="shared" si="218"/>
        <v>1.6495770000000001</v>
      </c>
      <c r="AQ51" s="103">
        <f t="shared" si="219"/>
        <v>1</v>
      </c>
      <c r="AR51" s="103">
        <f t="shared" si="220"/>
        <v>1.6583374</v>
      </c>
      <c r="AS51" s="103">
        <f t="shared" si="221"/>
        <v>1</v>
      </c>
      <c r="AT51" s="103">
        <f t="shared" si="222"/>
        <v>1.6587874499999999</v>
      </c>
      <c r="AU51" s="103">
        <f t="shared" si="223"/>
        <v>1</v>
      </c>
      <c r="AV51" s="103">
        <f t="shared" si="224"/>
        <v>1.6782674</v>
      </c>
      <c r="AW51" s="104">
        <f t="shared" si="225"/>
        <v>1</v>
      </c>
      <c r="AX51" s="104">
        <f t="shared" si="226"/>
        <v>1.12415</v>
      </c>
      <c r="AY51" s="104">
        <f t="shared" si="227"/>
        <v>1</v>
      </c>
      <c r="AZ51" s="104">
        <f t="shared" si="228"/>
        <v>1.1006800000000001</v>
      </c>
      <c r="BA51" s="104">
        <f t="shared" si="229"/>
        <v>2</v>
      </c>
      <c r="BB51" s="104">
        <f t="shared" si="230"/>
        <v>1.942896</v>
      </c>
      <c r="BC51" s="104">
        <f t="shared" si="231"/>
        <v>2</v>
      </c>
      <c r="BD51" s="104">
        <f t="shared" si="232"/>
        <v>2.0428280000000001</v>
      </c>
      <c r="BE51" s="105">
        <f t="shared" si="233"/>
        <v>2</v>
      </c>
      <c r="BF51" s="105">
        <f t="shared" si="234"/>
        <v>2.5397180000000001</v>
      </c>
      <c r="BG51" s="105">
        <f t="shared" si="235"/>
        <v>1</v>
      </c>
      <c r="BH51" s="105">
        <f t="shared" si="236"/>
        <v>1.2101409999999999</v>
      </c>
      <c r="BI51" s="105">
        <f t="shared" si="237"/>
        <v>1</v>
      </c>
      <c r="BJ51" s="105">
        <f t="shared" si="238"/>
        <v>0.79674</v>
      </c>
      <c r="BK51" s="105">
        <f t="shared" si="239"/>
        <v>0</v>
      </c>
      <c r="BL51" s="105">
        <f t="shared" si="240"/>
        <v>0</v>
      </c>
      <c r="BM51" s="106">
        <f t="shared" si="241"/>
        <v>2</v>
      </c>
      <c r="BN51" s="106">
        <f t="shared" si="242"/>
        <v>3.0496536999999999</v>
      </c>
      <c r="BO51" s="106">
        <f t="shared" si="243"/>
        <v>1</v>
      </c>
      <c r="BP51" s="106">
        <f t="shared" si="244"/>
        <v>1.4254114250000001</v>
      </c>
      <c r="BQ51" s="106">
        <f t="shared" si="245"/>
        <v>1</v>
      </c>
      <c r="BR51" s="106">
        <f t="shared" si="246"/>
        <v>1.1547487000000001</v>
      </c>
      <c r="BS51" s="106">
        <f t="shared" si="247"/>
        <v>2</v>
      </c>
      <c r="BT51" s="106">
        <f t="shared" si="248"/>
        <v>2.2517399999999999</v>
      </c>
      <c r="BU51" s="107">
        <f t="shared" si="249"/>
        <v>0</v>
      </c>
      <c r="BV51" s="107">
        <f t="shared" si="250"/>
        <v>0</v>
      </c>
      <c r="BW51" s="108">
        <f t="shared" si="251"/>
        <v>1.12415</v>
      </c>
      <c r="BX51" s="109">
        <f t="shared" si="252"/>
        <v>2.2013600000000002</v>
      </c>
      <c r="BY51" s="108">
        <f t="shared" si="253"/>
        <v>1.6495770000000001</v>
      </c>
      <c r="BZ51" s="110">
        <f t="shared" si="254"/>
        <v>1.6583374</v>
      </c>
      <c r="CA51" s="109">
        <f t="shared" si="255"/>
        <v>1.6587874499999999</v>
      </c>
      <c r="CB51" s="110">
        <f t="shared" si="256"/>
        <v>1.6782674</v>
      </c>
      <c r="CC51" s="111">
        <f t="shared" si="257"/>
        <v>1.12415</v>
      </c>
      <c r="CD51" s="112">
        <f t="shared" si="258"/>
        <v>1.1006800000000001</v>
      </c>
      <c r="CE51" s="113">
        <f t="shared" si="259"/>
        <v>1.942896</v>
      </c>
      <c r="CF51" s="114">
        <f t="shared" si="260"/>
        <v>2.0428280000000001</v>
      </c>
      <c r="CG51" s="84">
        <f t="shared" si="261"/>
        <v>2.5397180000000001</v>
      </c>
      <c r="CH51" s="113">
        <f t="shared" si="262"/>
        <v>1.2101409999999999</v>
      </c>
      <c r="CI51" s="114">
        <f t="shared" si="263"/>
        <v>0.79674</v>
      </c>
      <c r="CJ51" s="109">
        <f t="shared" si="264"/>
        <v>0</v>
      </c>
      <c r="CK51" s="115">
        <f t="shared" si="265"/>
        <v>3.0496536999999999</v>
      </c>
      <c r="CL51" s="116">
        <f t="shared" si="266"/>
        <v>1.4254114250000001</v>
      </c>
      <c r="CM51" s="117">
        <f t="shared" si="267"/>
        <v>1.1547487000000001</v>
      </c>
      <c r="CN51" s="111">
        <f t="shared" si="268"/>
        <v>2.2517399999999999</v>
      </c>
      <c r="CO51" s="118">
        <f t="shared" si="269"/>
        <v>0</v>
      </c>
      <c r="CP51" s="119">
        <f t="shared" si="270"/>
        <v>28.609186075</v>
      </c>
      <c r="CQ51" s="119">
        <f t="shared" si="83"/>
        <v>7</v>
      </c>
      <c r="CR51" s="118">
        <f t="shared" si="271"/>
        <v>23</v>
      </c>
      <c r="CS51" s="118">
        <f t="shared" si="272"/>
        <v>10</v>
      </c>
      <c r="CT51" s="57" t="s">
        <v>243</v>
      </c>
      <c r="CU51" s="96">
        <f t="shared" si="273"/>
        <v>9.9704792500000003</v>
      </c>
      <c r="CV51" s="96">
        <f t="shared" si="274"/>
        <v>6.2105540000000001</v>
      </c>
      <c r="CW51" s="96">
        <f t="shared" si="275"/>
        <v>4.5465989999999996</v>
      </c>
      <c r="CX51" s="96">
        <f t="shared" si="276"/>
        <v>5.6298138250000003</v>
      </c>
      <c r="CY51" s="96">
        <f t="shared" si="277"/>
        <v>2.2517399999999999</v>
      </c>
      <c r="CZ51" s="58" t="s">
        <v>243</v>
      </c>
      <c r="DA51" s="122">
        <f t="shared" si="278"/>
        <v>0.348506218382516</v>
      </c>
      <c r="DB51" s="122">
        <f t="shared" si="279"/>
        <v>0.21708251271877499</v>
      </c>
      <c r="DC51" s="122">
        <f t="shared" si="280"/>
        <v>0.15892094895957301</v>
      </c>
      <c r="DD51" s="122">
        <f t="shared" si="281"/>
        <v>0.19678343208510901</v>
      </c>
      <c r="DE51" s="122">
        <f t="shared" si="282"/>
        <v>7.8706887854026394E-2</v>
      </c>
      <c r="DF51" s="58" t="s">
        <v>243</v>
      </c>
      <c r="DG51" s="122">
        <f t="shared" si="283"/>
        <v>0.69696969696969702</v>
      </c>
      <c r="DH51" s="122">
        <f t="shared" si="284"/>
        <v>0.30303030303030298</v>
      </c>
      <c r="DI51" s="46">
        <f>'RANKING-QUINTOS'!L46</f>
        <v>0</v>
      </c>
      <c r="DJ51" s="46">
        <f t="shared" si="85"/>
        <v>14</v>
      </c>
      <c r="DK51" s="124" t="str">
        <f t="shared" si="86"/>
        <v>DulceS36</v>
      </c>
      <c r="DL51" s="46" t="str">
        <f t="shared" si="285"/>
        <v>SALAS  QUISPE  DULCE LUCIA</v>
      </c>
      <c r="DM51" s="46">
        <v>4</v>
      </c>
      <c r="DN51" s="46" t="s">
        <v>198</v>
      </c>
      <c r="DO51" s="46" t="s">
        <v>248</v>
      </c>
      <c r="DP51" s="46" t="s">
        <v>249</v>
      </c>
      <c r="DQ51" s="46">
        <f t="shared" si="88"/>
        <v>8</v>
      </c>
      <c r="DR51" s="46" t="str">
        <f t="shared" si="286"/>
        <v>TERCIO SUPERIOR</v>
      </c>
      <c r="DS51" s="46">
        <v>33</v>
      </c>
      <c r="DT51" s="46">
        <f t="shared" si="287"/>
        <v>23</v>
      </c>
      <c r="DU51" s="46">
        <f t="shared" si="288"/>
        <v>10</v>
      </c>
      <c r="DV51" s="46">
        <f>'RESULTADOS CUARTO'!HX51</f>
        <v>28.609186075</v>
      </c>
      <c r="DW51" s="46">
        <f t="shared" si="289"/>
        <v>14</v>
      </c>
      <c r="DX51" s="125">
        <f t="shared" si="93"/>
        <v>0.69696969696969702</v>
      </c>
      <c r="DY51" s="125"/>
      <c r="EC51" s="126">
        <f t="shared" si="290"/>
        <v>1</v>
      </c>
      <c r="ED51" s="126">
        <v>1.6782674</v>
      </c>
      <c r="EE51" s="126">
        <f t="shared" si="291"/>
        <v>1</v>
      </c>
      <c r="EF51" s="126">
        <f t="shared" si="292"/>
        <v>0</v>
      </c>
      <c r="EG51" s="126">
        <f t="shared" si="293"/>
        <v>1.6782674</v>
      </c>
      <c r="EH51" s="127">
        <f t="shared" si="294"/>
        <v>1</v>
      </c>
      <c r="EI51" s="127">
        <v>1.6587874499999999</v>
      </c>
      <c r="EJ51" s="127">
        <f t="shared" si="295"/>
        <v>1</v>
      </c>
      <c r="EK51" s="127">
        <f t="shared" si="296"/>
        <v>0</v>
      </c>
      <c r="EL51" s="127">
        <f t="shared" si="297"/>
        <v>1.6587874499999999</v>
      </c>
      <c r="EM51" s="123">
        <f t="shared" si="298"/>
        <v>1</v>
      </c>
      <c r="EN51" s="123">
        <v>1.6495770000000001</v>
      </c>
      <c r="EO51" s="123">
        <f t="shared" si="299"/>
        <v>1</v>
      </c>
      <c r="EP51" s="123">
        <f t="shared" si="300"/>
        <v>0</v>
      </c>
      <c r="EQ51" s="123">
        <f t="shared" si="301"/>
        <v>1.6495770000000001</v>
      </c>
      <c r="ER51" s="128">
        <f t="shared" si="302"/>
        <v>1</v>
      </c>
      <c r="ES51" s="128">
        <v>1.6583374</v>
      </c>
      <c r="ET51" s="128">
        <f t="shared" si="303"/>
        <v>1</v>
      </c>
      <c r="EU51" s="128">
        <f t="shared" si="304"/>
        <v>0</v>
      </c>
      <c r="EV51" s="128">
        <f t="shared" si="305"/>
        <v>1.6583374</v>
      </c>
      <c r="EW51" s="64">
        <f t="shared" si="306"/>
        <v>6.6449692499999999</v>
      </c>
      <c r="EX51" s="129">
        <f t="shared" si="307"/>
        <v>2</v>
      </c>
      <c r="EY51" s="129">
        <v>1.52482685</v>
      </c>
      <c r="EZ51" s="129">
        <f t="shared" si="308"/>
        <v>2</v>
      </c>
      <c r="FA51" s="129">
        <f t="shared" si="309"/>
        <v>0</v>
      </c>
      <c r="FB51" s="129">
        <f t="shared" si="310"/>
        <v>3.0496536999999999</v>
      </c>
      <c r="FC51" s="128">
        <f t="shared" si="311"/>
        <v>2</v>
      </c>
      <c r="FD51" s="128">
        <v>1.4254114250000001</v>
      </c>
      <c r="FE51" s="128">
        <f t="shared" si="312"/>
        <v>1</v>
      </c>
      <c r="FF51" s="128">
        <f t="shared" si="313"/>
        <v>1</v>
      </c>
      <c r="FG51" s="128">
        <f t="shared" si="314"/>
        <v>1.4254114250000001</v>
      </c>
      <c r="FH51" s="123">
        <f t="shared" si="315"/>
        <v>2</v>
      </c>
      <c r="FI51" s="123">
        <v>1.1547487000000001</v>
      </c>
      <c r="FJ51" s="123">
        <f t="shared" si="316"/>
        <v>1</v>
      </c>
      <c r="FK51" s="123">
        <f t="shared" si="317"/>
        <v>1</v>
      </c>
      <c r="FL51" s="123">
        <f t="shared" si="318"/>
        <v>1.1547487000000001</v>
      </c>
      <c r="FM51" s="82">
        <f t="shared" si="319"/>
        <v>5.6298138250000003</v>
      </c>
      <c r="FN51" s="128">
        <f t="shared" si="320"/>
        <v>3</v>
      </c>
      <c r="FO51" s="128">
        <v>1.021414</v>
      </c>
      <c r="FP51" s="128">
        <f t="shared" si="321"/>
        <v>2</v>
      </c>
      <c r="FQ51" s="128">
        <f t="shared" si="322"/>
        <v>1</v>
      </c>
      <c r="FR51" s="128">
        <f t="shared" si="323"/>
        <v>2.0428280000000001</v>
      </c>
      <c r="FS51" s="127">
        <f t="shared" si="324"/>
        <v>2</v>
      </c>
      <c r="FT51" s="127">
        <v>0.97144799999999998</v>
      </c>
      <c r="FU51" s="127">
        <f t="shared" si="325"/>
        <v>2</v>
      </c>
      <c r="FV51" s="127">
        <f t="shared" si="326"/>
        <v>0</v>
      </c>
      <c r="FW51" s="127">
        <f t="shared" si="327"/>
        <v>1.942896</v>
      </c>
      <c r="FX51" s="129">
        <f t="shared" si="328"/>
        <v>3</v>
      </c>
      <c r="FY51" s="129">
        <v>1.2698590000000001</v>
      </c>
      <c r="FZ51" s="129">
        <f t="shared" si="329"/>
        <v>2</v>
      </c>
      <c r="GA51" s="129">
        <f t="shared" si="330"/>
        <v>1</v>
      </c>
      <c r="GB51" s="129">
        <f t="shared" si="331"/>
        <v>2.5397180000000001</v>
      </c>
      <c r="GC51" s="130">
        <f t="shared" si="332"/>
        <v>2</v>
      </c>
      <c r="GD51" s="130">
        <v>1.2101409999999999</v>
      </c>
      <c r="GE51" s="130">
        <f t="shared" si="333"/>
        <v>1</v>
      </c>
      <c r="GF51" s="130">
        <f t="shared" si="334"/>
        <v>1</v>
      </c>
      <c r="GG51" s="130">
        <f t="shared" si="335"/>
        <v>1.2101409999999999</v>
      </c>
      <c r="GH51" s="131">
        <f t="shared" si="336"/>
        <v>1</v>
      </c>
      <c r="GI51" s="131">
        <v>0.80188999999999999</v>
      </c>
      <c r="GJ51" s="131">
        <f t="shared" si="337"/>
        <v>0</v>
      </c>
      <c r="GK51" s="131">
        <f t="shared" si="338"/>
        <v>1</v>
      </c>
      <c r="GL51" s="131">
        <f t="shared" si="339"/>
        <v>0</v>
      </c>
      <c r="GM51" s="129">
        <f t="shared" si="340"/>
        <v>1</v>
      </c>
      <c r="GN51" s="129">
        <v>0.79674</v>
      </c>
      <c r="GO51" s="129">
        <f t="shared" si="341"/>
        <v>1</v>
      </c>
      <c r="GP51" s="129">
        <f t="shared" si="342"/>
        <v>0</v>
      </c>
      <c r="GQ51" s="129">
        <f t="shared" si="343"/>
        <v>0.79674</v>
      </c>
      <c r="GR51" s="108">
        <f t="shared" si="344"/>
        <v>2</v>
      </c>
      <c r="GS51" s="108">
        <v>1.1258699999999999</v>
      </c>
      <c r="GT51" s="108">
        <f t="shared" si="345"/>
        <v>2</v>
      </c>
      <c r="GU51" s="108">
        <f t="shared" si="346"/>
        <v>0</v>
      </c>
      <c r="GV51" s="108">
        <f t="shared" si="347"/>
        <v>2.2517399999999999</v>
      </c>
      <c r="GW51" s="130">
        <f t="shared" si="348"/>
        <v>2</v>
      </c>
      <c r="GX51" s="130">
        <v>1.2413000000000001</v>
      </c>
      <c r="GY51" s="130">
        <f t="shared" si="349"/>
        <v>0</v>
      </c>
      <c r="GZ51" s="130">
        <f t="shared" si="350"/>
        <v>2</v>
      </c>
      <c r="HA51" s="130">
        <f t="shared" si="351"/>
        <v>0</v>
      </c>
      <c r="HB51" s="82">
        <f t="shared" si="352"/>
        <v>10.784063</v>
      </c>
      <c r="HC51" s="132">
        <f t="shared" si="353"/>
        <v>1</v>
      </c>
      <c r="HD51" s="132">
        <v>1.12415</v>
      </c>
      <c r="HE51" s="132">
        <f t="shared" si="354"/>
        <v>1</v>
      </c>
      <c r="HF51" s="132">
        <f t="shared" si="355"/>
        <v>0</v>
      </c>
      <c r="HG51" s="132">
        <f t="shared" si="356"/>
        <v>1.12415</v>
      </c>
      <c r="HH51" s="126">
        <f t="shared" si="357"/>
        <v>2</v>
      </c>
      <c r="HI51" s="126">
        <v>1.1006800000000001</v>
      </c>
      <c r="HJ51" s="126">
        <f t="shared" si="358"/>
        <v>2</v>
      </c>
      <c r="HK51" s="126">
        <f t="shared" si="359"/>
        <v>0</v>
      </c>
      <c r="HL51" s="126">
        <f t="shared" si="360"/>
        <v>2.2013600000000002</v>
      </c>
      <c r="HM51" s="128">
        <f t="shared" si="361"/>
        <v>2</v>
      </c>
      <c r="HN51" s="128">
        <v>1.1006800000000001</v>
      </c>
      <c r="HO51" s="128">
        <f t="shared" si="362"/>
        <v>1</v>
      </c>
      <c r="HP51" s="128">
        <f t="shared" si="363"/>
        <v>1</v>
      </c>
      <c r="HQ51" s="128">
        <f t="shared" si="364"/>
        <v>1.1006800000000001</v>
      </c>
      <c r="HR51" s="123">
        <f t="shared" si="365"/>
        <v>2</v>
      </c>
      <c r="HS51" s="123">
        <v>1.12415</v>
      </c>
      <c r="HT51" s="123">
        <f t="shared" si="366"/>
        <v>1</v>
      </c>
      <c r="HU51" s="123">
        <f t="shared" si="367"/>
        <v>1</v>
      </c>
      <c r="HV51" s="123">
        <f t="shared" si="368"/>
        <v>1.12415</v>
      </c>
      <c r="HW51" s="82">
        <f t="shared" si="369"/>
        <v>5.5503400000000003</v>
      </c>
      <c r="HX51" s="133">
        <f t="shared" si="174"/>
        <v>28.609186075</v>
      </c>
      <c r="IK51" s="46" t="s">
        <v>26</v>
      </c>
      <c r="IL51" s="46" t="s">
        <v>191</v>
      </c>
      <c r="IM51" s="46" t="s">
        <v>356</v>
      </c>
    </row>
    <row r="52" spans="1:247">
      <c r="A52" s="76">
        <v>44</v>
      </c>
      <c r="B52" s="80" t="s">
        <v>192</v>
      </c>
      <c r="C52" s="58" t="s">
        <v>251</v>
      </c>
      <c r="D52" s="78">
        <f>'DATOS -CUARTO'!AK52</f>
        <v>1</v>
      </c>
      <c r="E52" s="78">
        <f>'DATOS -CUARTO'!AL52</f>
        <v>1</v>
      </c>
      <c r="F52" s="78">
        <f>'DATOS -CUARTO'!AM52</f>
        <v>1</v>
      </c>
      <c r="G52" s="78">
        <f>'DATOS -CUARTO'!AN52</f>
        <v>1</v>
      </c>
      <c r="H52" s="78">
        <f>'DATOS -CUARTO'!AO52</f>
        <v>1</v>
      </c>
      <c r="I52" s="78">
        <f>'DATOS -CUARTO'!AP52</f>
        <v>1</v>
      </c>
      <c r="J52" s="78">
        <f>'DATOS -CUARTO'!AQ52</f>
        <v>1</v>
      </c>
      <c r="K52" s="88">
        <f>'DATOS -CUARTO'!AR52</f>
        <v>1</v>
      </c>
      <c r="L52" s="88">
        <f>'DATOS -CUARTO'!AS52</f>
        <v>1</v>
      </c>
      <c r="M52" s="88">
        <f>'DATOS -CUARTO'!AT52</f>
        <v>1</v>
      </c>
      <c r="N52" s="88">
        <f>'DATOS -CUARTO'!AU52</f>
        <v>0</v>
      </c>
      <c r="O52" s="88">
        <f>'DATOS -CUARTO'!AV52</f>
        <v>1</v>
      </c>
      <c r="P52" s="88">
        <f>'DATOS -CUARTO'!AW52</f>
        <v>1</v>
      </c>
      <c r="Q52" s="88">
        <f>'DATOS -CUARTO'!AX52</f>
        <v>0</v>
      </c>
      <c r="R52" s="88">
        <f>'DATOS -CUARTO'!AY52</f>
        <v>1</v>
      </c>
      <c r="S52" s="88">
        <f>'DATOS -CUARTO'!AZ52</f>
        <v>0</v>
      </c>
      <c r="T52" s="91">
        <f>'DATOS -CUARTO'!BA52</f>
        <v>1</v>
      </c>
      <c r="U52" s="91">
        <f>'DATOS -CUARTO'!BB52</f>
        <v>1</v>
      </c>
      <c r="V52" s="91">
        <f>'DATOS -CUARTO'!BC52</f>
        <v>1</v>
      </c>
      <c r="W52" s="91">
        <f>'DATOS -CUARTO'!BD52</f>
        <v>1</v>
      </c>
      <c r="X52" s="91">
        <f>'DATOS -CUARTO'!BE52</f>
        <v>1</v>
      </c>
      <c r="Y52" s="91">
        <f>'DATOS -CUARTO'!BF52</f>
        <v>1</v>
      </c>
      <c r="Z52" s="91">
        <f>'DATOS -CUARTO'!BG52</f>
        <v>1</v>
      </c>
      <c r="AA52" s="94">
        <f>'DATOS -CUARTO'!BH52</f>
        <v>0</v>
      </c>
      <c r="AB52" s="94">
        <f>'DATOS -CUARTO'!BI52</f>
        <v>0</v>
      </c>
      <c r="AC52" s="94">
        <f>'DATOS -CUARTO'!BJ52</f>
        <v>0</v>
      </c>
      <c r="AD52" s="94">
        <f>'DATOS -CUARTO'!BK52</f>
        <v>1</v>
      </c>
      <c r="AE52" s="94">
        <f>'DATOS -CUARTO'!BL52</f>
        <v>1</v>
      </c>
      <c r="AF52" s="94">
        <f>'DATOS -CUARTO'!BM52</f>
        <v>1</v>
      </c>
      <c r="AG52" s="102">
        <f>'DATOS -CUARTO'!BN52</f>
        <v>1</v>
      </c>
      <c r="AH52" s="102">
        <f>'DATOS -CUARTO'!BO52</f>
        <v>1</v>
      </c>
      <c r="AI52" s="102">
        <f>'DATOS -CUARTO'!BP52</f>
        <v>1</v>
      </c>
      <c r="AJ52" s="102">
        <f>'DATOS -CUARTO'!BQ52</f>
        <v>0</v>
      </c>
      <c r="AK52" s="103">
        <f t="shared" si="213"/>
        <v>1</v>
      </c>
      <c r="AL52" s="103">
        <f t="shared" si="214"/>
        <v>1.12415</v>
      </c>
      <c r="AM52" s="103">
        <f t="shared" si="215"/>
        <v>2</v>
      </c>
      <c r="AN52" s="103">
        <f t="shared" si="216"/>
        <v>2.2013600000000002</v>
      </c>
      <c r="AO52" s="103">
        <f t="shared" si="217"/>
        <v>1</v>
      </c>
      <c r="AP52" s="103">
        <f t="shared" si="218"/>
        <v>1.6495770000000001</v>
      </c>
      <c r="AQ52" s="103">
        <f t="shared" si="219"/>
        <v>1</v>
      </c>
      <c r="AR52" s="103">
        <f t="shared" si="220"/>
        <v>1.6583374</v>
      </c>
      <c r="AS52" s="103">
        <f t="shared" si="221"/>
        <v>1</v>
      </c>
      <c r="AT52" s="103">
        <f t="shared" si="222"/>
        <v>1.6587874499999999</v>
      </c>
      <c r="AU52" s="103">
        <f t="shared" si="223"/>
        <v>1</v>
      </c>
      <c r="AV52" s="103">
        <f t="shared" si="224"/>
        <v>1.6782674</v>
      </c>
      <c r="AW52" s="104">
        <f t="shared" si="225"/>
        <v>2</v>
      </c>
      <c r="AX52" s="104">
        <f t="shared" si="226"/>
        <v>2.2483</v>
      </c>
      <c r="AY52" s="104">
        <f t="shared" si="227"/>
        <v>1</v>
      </c>
      <c r="AZ52" s="104">
        <f t="shared" si="228"/>
        <v>1.1006800000000001</v>
      </c>
      <c r="BA52" s="104">
        <f t="shared" si="229"/>
        <v>2</v>
      </c>
      <c r="BB52" s="104">
        <f t="shared" si="230"/>
        <v>1.942896</v>
      </c>
      <c r="BC52" s="104">
        <f t="shared" si="231"/>
        <v>1</v>
      </c>
      <c r="BD52" s="104">
        <f t="shared" si="232"/>
        <v>1.021414</v>
      </c>
      <c r="BE52" s="105">
        <f t="shared" si="233"/>
        <v>3</v>
      </c>
      <c r="BF52" s="105">
        <f t="shared" si="234"/>
        <v>3.809577</v>
      </c>
      <c r="BG52" s="105">
        <f t="shared" si="235"/>
        <v>2</v>
      </c>
      <c r="BH52" s="105">
        <f t="shared" si="236"/>
        <v>2.4202819999999998</v>
      </c>
      <c r="BI52" s="105">
        <f t="shared" si="237"/>
        <v>1</v>
      </c>
      <c r="BJ52" s="105">
        <f t="shared" si="238"/>
        <v>0.79674</v>
      </c>
      <c r="BK52" s="105">
        <f t="shared" si="239"/>
        <v>1</v>
      </c>
      <c r="BL52" s="105">
        <f t="shared" si="240"/>
        <v>0.80188999999999999</v>
      </c>
      <c r="BM52" s="106">
        <f t="shared" si="241"/>
        <v>0</v>
      </c>
      <c r="BN52" s="106">
        <f t="shared" si="242"/>
        <v>0</v>
      </c>
      <c r="BO52" s="106">
        <f t="shared" si="243"/>
        <v>1</v>
      </c>
      <c r="BP52" s="106">
        <f t="shared" si="244"/>
        <v>1.4254114250000001</v>
      </c>
      <c r="BQ52" s="106">
        <f t="shared" si="245"/>
        <v>2</v>
      </c>
      <c r="BR52" s="106">
        <f t="shared" si="246"/>
        <v>2.3094974000000001</v>
      </c>
      <c r="BS52" s="106">
        <f t="shared" si="247"/>
        <v>2</v>
      </c>
      <c r="BT52" s="106">
        <f t="shared" si="248"/>
        <v>2.2517399999999999</v>
      </c>
      <c r="BU52" s="107">
        <f t="shared" si="249"/>
        <v>1</v>
      </c>
      <c r="BV52" s="107">
        <f t="shared" si="250"/>
        <v>1.2413000000000001</v>
      </c>
      <c r="BW52" s="108">
        <f t="shared" si="251"/>
        <v>1.12415</v>
      </c>
      <c r="BX52" s="109">
        <f t="shared" si="252"/>
        <v>2.2013600000000002</v>
      </c>
      <c r="BY52" s="108">
        <f t="shared" si="253"/>
        <v>1.6495770000000001</v>
      </c>
      <c r="BZ52" s="110">
        <f t="shared" si="254"/>
        <v>1.6583374</v>
      </c>
      <c r="CA52" s="109">
        <f t="shared" si="255"/>
        <v>1.6587874499999999</v>
      </c>
      <c r="CB52" s="110">
        <f t="shared" si="256"/>
        <v>1.6782674</v>
      </c>
      <c r="CC52" s="111">
        <f t="shared" si="257"/>
        <v>2.2483</v>
      </c>
      <c r="CD52" s="112">
        <f t="shared" si="258"/>
        <v>1.1006800000000001</v>
      </c>
      <c r="CE52" s="113">
        <f t="shared" si="259"/>
        <v>1.942896</v>
      </c>
      <c r="CF52" s="114">
        <f t="shared" si="260"/>
        <v>1.021414</v>
      </c>
      <c r="CG52" s="84">
        <f t="shared" si="261"/>
        <v>3.809577</v>
      </c>
      <c r="CH52" s="113">
        <f t="shared" si="262"/>
        <v>2.4202819999999998</v>
      </c>
      <c r="CI52" s="114">
        <f t="shared" si="263"/>
        <v>0.79674</v>
      </c>
      <c r="CJ52" s="109">
        <f t="shared" si="264"/>
        <v>0.80188999999999999</v>
      </c>
      <c r="CK52" s="115">
        <f t="shared" si="265"/>
        <v>0</v>
      </c>
      <c r="CL52" s="116">
        <f t="shared" si="266"/>
        <v>1.4254114250000001</v>
      </c>
      <c r="CM52" s="117">
        <f t="shared" si="267"/>
        <v>2.3094974000000001</v>
      </c>
      <c r="CN52" s="111">
        <f t="shared" si="268"/>
        <v>2.2517399999999999</v>
      </c>
      <c r="CO52" s="118">
        <f t="shared" si="269"/>
        <v>1.2413000000000001</v>
      </c>
      <c r="CP52" s="119">
        <f t="shared" si="270"/>
        <v>31.340207074999999</v>
      </c>
      <c r="CQ52" s="119">
        <f t="shared" si="83"/>
        <v>4</v>
      </c>
      <c r="CR52" s="118">
        <f t="shared" si="271"/>
        <v>26</v>
      </c>
      <c r="CS52" s="118">
        <f t="shared" si="272"/>
        <v>7</v>
      </c>
      <c r="CT52" s="57" t="s">
        <v>243</v>
      </c>
      <c r="CU52" s="96">
        <f t="shared" si="273"/>
        <v>9.9704792500000003</v>
      </c>
      <c r="CV52" s="96">
        <f t="shared" si="274"/>
        <v>6.3132900000000003</v>
      </c>
      <c r="CW52" s="96">
        <f t="shared" si="275"/>
        <v>7.8284890000000003</v>
      </c>
      <c r="CX52" s="96">
        <f t="shared" si="276"/>
        <v>3.7349088250000002</v>
      </c>
      <c r="CY52" s="96">
        <f t="shared" si="277"/>
        <v>3.4930400000000001</v>
      </c>
      <c r="CZ52" s="58" t="s">
        <v>243</v>
      </c>
      <c r="DA52" s="122">
        <f t="shared" si="278"/>
        <v>0.31813699335616102</v>
      </c>
      <c r="DB52" s="122">
        <f t="shared" si="279"/>
        <v>0.201443787046196</v>
      </c>
      <c r="DC52" s="122">
        <f t="shared" si="280"/>
        <v>0.249790595871486</v>
      </c>
      <c r="DD52" s="122">
        <f t="shared" si="281"/>
        <v>0.11917307425767899</v>
      </c>
      <c r="DE52" s="122">
        <f t="shared" si="282"/>
        <v>0.11145554946847799</v>
      </c>
      <c r="DF52" s="58" t="s">
        <v>243</v>
      </c>
      <c r="DG52" s="122">
        <f t="shared" si="283"/>
        <v>0.78787878787878796</v>
      </c>
      <c r="DH52" s="122">
        <f t="shared" si="284"/>
        <v>0.21212121212121199</v>
      </c>
      <c r="DI52" s="46">
        <f>'RANKING-QUINTOS'!L47</f>
        <v>0</v>
      </c>
      <c r="DJ52" s="46">
        <f t="shared" si="85"/>
        <v>16</v>
      </c>
      <c r="DK52" s="124" t="str">
        <f t="shared" si="86"/>
        <v>16R0525k</v>
      </c>
      <c r="DL52" s="46" t="str">
        <f t="shared" si="285"/>
        <v>SALINAS  MONTES  KARLA BRIDGET</v>
      </c>
      <c r="DM52" s="46">
        <v>4</v>
      </c>
      <c r="DN52" s="46" t="s">
        <v>198</v>
      </c>
      <c r="DO52" s="46" t="s">
        <v>248</v>
      </c>
      <c r="DP52" s="46" t="s">
        <v>249</v>
      </c>
      <c r="DQ52" s="46">
        <f t="shared" si="88"/>
        <v>4</v>
      </c>
      <c r="DR52" s="46" t="str">
        <f t="shared" si="286"/>
        <v>TERCIO SUPERIOR</v>
      </c>
      <c r="DS52" s="46">
        <v>33</v>
      </c>
      <c r="DT52" s="46">
        <f t="shared" si="287"/>
        <v>26</v>
      </c>
      <c r="DU52" s="46">
        <f t="shared" si="288"/>
        <v>7</v>
      </c>
      <c r="DV52" s="46">
        <f>'RESULTADOS CUARTO'!HX52</f>
        <v>31.340207074999999</v>
      </c>
      <c r="DW52" s="46">
        <f t="shared" si="289"/>
        <v>16</v>
      </c>
      <c r="DX52" s="125">
        <f t="shared" si="93"/>
        <v>0.78787878787878796</v>
      </c>
      <c r="DY52" s="125"/>
      <c r="EC52" s="126">
        <f t="shared" si="290"/>
        <v>1</v>
      </c>
      <c r="ED52" s="126">
        <v>1.6782674</v>
      </c>
      <c r="EE52" s="126">
        <f t="shared" si="291"/>
        <v>1</v>
      </c>
      <c r="EF52" s="126">
        <f t="shared" si="292"/>
        <v>0</v>
      </c>
      <c r="EG52" s="126">
        <f t="shared" si="293"/>
        <v>1.6782674</v>
      </c>
      <c r="EH52" s="127">
        <f t="shared" si="294"/>
        <v>1</v>
      </c>
      <c r="EI52" s="127">
        <v>1.6587874499999999</v>
      </c>
      <c r="EJ52" s="127">
        <f t="shared" si="295"/>
        <v>1</v>
      </c>
      <c r="EK52" s="127">
        <f t="shared" si="296"/>
        <v>0</v>
      </c>
      <c r="EL52" s="127">
        <f t="shared" si="297"/>
        <v>1.6587874499999999</v>
      </c>
      <c r="EM52" s="123">
        <f t="shared" si="298"/>
        <v>1</v>
      </c>
      <c r="EN52" s="123">
        <v>1.6495770000000001</v>
      </c>
      <c r="EO52" s="123">
        <f t="shared" si="299"/>
        <v>1</v>
      </c>
      <c r="EP52" s="123">
        <f t="shared" si="300"/>
        <v>0</v>
      </c>
      <c r="EQ52" s="123">
        <f t="shared" si="301"/>
        <v>1.6495770000000001</v>
      </c>
      <c r="ER52" s="128">
        <f t="shared" si="302"/>
        <v>1</v>
      </c>
      <c r="ES52" s="128">
        <v>1.6583374</v>
      </c>
      <c r="ET52" s="128">
        <f t="shared" si="303"/>
        <v>1</v>
      </c>
      <c r="EU52" s="128">
        <f t="shared" si="304"/>
        <v>0</v>
      </c>
      <c r="EV52" s="128">
        <f t="shared" si="305"/>
        <v>1.6583374</v>
      </c>
      <c r="EW52" s="64">
        <f t="shared" si="306"/>
        <v>6.6449692499999999</v>
      </c>
      <c r="EX52" s="129">
        <f t="shared" si="307"/>
        <v>2</v>
      </c>
      <c r="EY52" s="129">
        <v>1.52482685</v>
      </c>
      <c r="EZ52" s="129">
        <f t="shared" si="308"/>
        <v>0</v>
      </c>
      <c r="FA52" s="129">
        <f t="shared" si="309"/>
        <v>2</v>
      </c>
      <c r="FB52" s="129">
        <f t="shared" si="310"/>
        <v>0</v>
      </c>
      <c r="FC52" s="128">
        <f t="shared" si="311"/>
        <v>2</v>
      </c>
      <c r="FD52" s="128">
        <v>1.4254114250000001</v>
      </c>
      <c r="FE52" s="128">
        <f t="shared" si="312"/>
        <v>1</v>
      </c>
      <c r="FF52" s="128">
        <f t="shared" si="313"/>
        <v>1</v>
      </c>
      <c r="FG52" s="128">
        <f t="shared" si="314"/>
        <v>1.4254114250000001</v>
      </c>
      <c r="FH52" s="123">
        <f t="shared" si="315"/>
        <v>2</v>
      </c>
      <c r="FI52" s="123">
        <v>1.1547487000000001</v>
      </c>
      <c r="FJ52" s="123">
        <f t="shared" si="316"/>
        <v>2</v>
      </c>
      <c r="FK52" s="123">
        <f t="shared" si="317"/>
        <v>0</v>
      </c>
      <c r="FL52" s="123">
        <f t="shared" si="318"/>
        <v>2.3094974000000001</v>
      </c>
      <c r="FM52" s="82">
        <f t="shared" si="319"/>
        <v>3.7349088250000002</v>
      </c>
      <c r="FN52" s="128">
        <f t="shared" si="320"/>
        <v>3</v>
      </c>
      <c r="FO52" s="128">
        <v>1.021414</v>
      </c>
      <c r="FP52" s="128">
        <f t="shared" si="321"/>
        <v>1</v>
      </c>
      <c r="FQ52" s="128">
        <f t="shared" si="322"/>
        <v>2</v>
      </c>
      <c r="FR52" s="128">
        <f t="shared" si="323"/>
        <v>1.021414</v>
      </c>
      <c r="FS52" s="127">
        <f t="shared" si="324"/>
        <v>2</v>
      </c>
      <c r="FT52" s="127">
        <v>0.97144799999999998</v>
      </c>
      <c r="FU52" s="127">
        <f t="shared" si="325"/>
        <v>2</v>
      </c>
      <c r="FV52" s="127">
        <f t="shared" si="326"/>
        <v>0</v>
      </c>
      <c r="FW52" s="127">
        <f t="shared" si="327"/>
        <v>1.942896</v>
      </c>
      <c r="FX52" s="129">
        <f t="shared" si="328"/>
        <v>3</v>
      </c>
      <c r="FY52" s="129">
        <v>1.2698590000000001</v>
      </c>
      <c r="FZ52" s="129">
        <f t="shared" si="329"/>
        <v>3</v>
      </c>
      <c r="GA52" s="129">
        <f t="shared" si="330"/>
        <v>0</v>
      </c>
      <c r="GB52" s="129">
        <f t="shared" si="331"/>
        <v>3.809577</v>
      </c>
      <c r="GC52" s="130">
        <f t="shared" si="332"/>
        <v>2</v>
      </c>
      <c r="GD52" s="130">
        <v>1.2101409999999999</v>
      </c>
      <c r="GE52" s="130">
        <f t="shared" si="333"/>
        <v>2</v>
      </c>
      <c r="GF52" s="130">
        <f t="shared" si="334"/>
        <v>0</v>
      </c>
      <c r="GG52" s="130">
        <f t="shared" si="335"/>
        <v>2.4202819999999998</v>
      </c>
      <c r="GH52" s="131">
        <f t="shared" si="336"/>
        <v>1</v>
      </c>
      <c r="GI52" s="131">
        <v>0.80188999999999999</v>
      </c>
      <c r="GJ52" s="131">
        <f t="shared" si="337"/>
        <v>1</v>
      </c>
      <c r="GK52" s="131">
        <f t="shared" si="338"/>
        <v>0</v>
      </c>
      <c r="GL52" s="131">
        <f t="shared" si="339"/>
        <v>0.80188999999999999</v>
      </c>
      <c r="GM52" s="129">
        <f t="shared" si="340"/>
        <v>1</v>
      </c>
      <c r="GN52" s="129">
        <v>0.79674</v>
      </c>
      <c r="GO52" s="129">
        <f t="shared" si="341"/>
        <v>1</v>
      </c>
      <c r="GP52" s="129">
        <f t="shared" si="342"/>
        <v>0</v>
      </c>
      <c r="GQ52" s="129">
        <f t="shared" si="343"/>
        <v>0.79674</v>
      </c>
      <c r="GR52" s="108">
        <f t="shared" si="344"/>
        <v>2</v>
      </c>
      <c r="GS52" s="108">
        <v>1.1258699999999999</v>
      </c>
      <c r="GT52" s="108">
        <f t="shared" si="345"/>
        <v>2</v>
      </c>
      <c r="GU52" s="108">
        <f t="shared" si="346"/>
        <v>0</v>
      </c>
      <c r="GV52" s="108">
        <f t="shared" si="347"/>
        <v>2.2517399999999999</v>
      </c>
      <c r="GW52" s="130">
        <f t="shared" si="348"/>
        <v>2</v>
      </c>
      <c r="GX52" s="130">
        <v>1.2413000000000001</v>
      </c>
      <c r="GY52" s="130">
        <f t="shared" si="349"/>
        <v>1</v>
      </c>
      <c r="GZ52" s="130">
        <f t="shared" si="350"/>
        <v>1</v>
      </c>
      <c r="HA52" s="130">
        <f t="shared" si="351"/>
        <v>1.2413000000000001</v>
      </c>
      <c r="HB52" s="82">
        <f t="shared" si="352"/>
        <v>14.285838999999999</v>
      </c>
      <c r="HC52" s="132">
        <f t="shared" si="353"/>
        <v>1</v>
      </c>
      <c r="HD52" s="132">
        <v>1.12415</v>
      </c>
      <c r="HE52" s="132">
        <f t="shared" si="354"/>
        <v>1</v>
      </c>
      <c r="HF52" s="132">
        <f t="shared" si="355"/>
        <v>0</v>
      </c>
      <c r="HG52" s="132">
        <f t="shared" si="356"/>
        <v>1.12415</v>
      </c>
      <c r="HH52" s="126">
        <f t="shared" si="357"/>
        <v>2</v>
      </c>
      <c r="HI52" s="126">
        <v>1.1006800000000001</v>
      </c>
      <c r="HJ52" s="126">
        <f t="shared" si="358"/>
        <v>2</v>
      </c>
      <c r="HK52" s="126">
        <f t="shared" si="359"/>
        <v>0</v>
      </c>
      <c r="HL52" s="126">
        <f t="shared" si="360"/>
        <v>2.2013600000000002</v>
      </c>
      <c r="HM52" s="128">
        <f t="shared" si="361"/>
        <v>2</v>
      </c>
      <c r="HN52" s="128">
        <v>1.1006800000000001</v>
      </c>
      <c r="HO52" s="128">
        <f t="shared" si="362"/>
        <v>1</v>
      </c>
      <c r="HP52" s="128">
        <f t="shared" si="363"/>
        <v>1</v>
      </c>
      <c r="HQ52" s="128">
        <f t="shared" si="364"/>
        <v>1.1006800000000001</v>
      </c>
      <c r="HR52" s="123">
        <f t="shared" si="365"/>
        <v>2</v>
      </c>
      <c r="HS52" s="123">
        <v>1.12415</v>
      </c>
      <c r="HT52" s="123">
        <f t="shared" si="366"/>
        <v>2</v>
      </c>
      <c r="HU52" s="123">
        <f t="shared" si="367"/>
        <v>0</v>
      </c>
      <c r="HV52" s="123">
        <f t="shared" si="368"/>
        <v>2.2483</v>
      </c>
      <c r="HW52" s="82">
        <f t="shared" si="369"/>
        <v>6.6744899999999996</v>
      </c>
      <c r="HX52" s="133">
        <f t="shared" si="174"/>
        <v>31.340207074999999</v>
      </c>
      <c r="IK52" s="46" t="s">
        <v>26</v>
      </c>
      <c r="IL52" s="46" t="s">
        <v>192</v>
      </c>
      <c r="IM52" s="46" t="s">
        <v>357</v>
      </c>
    </row>
    <row r="53" spans="1:247">
      <c r="A53" s="76">
        <v>45</v>
      </c>
      <c r="B53" s="81" t="s">
        <v>193</v>
      </c>
      <c r="C53" s="58" t="s">
        <v>251</v>
      </c>
      <c r="D53" s="78">
        <f>'DATOS -CUARTO'!AK53</f>
        <v>0</v>
      </c>
      <c r="E53" s="78">
        <f>'DATOS -CUARTO'!AL53</f>
        <v>1</v>
      </c>
      <c r="F53" s="78">
        <f>'DATOS -CUARTO'!AM53</f>
        <v>0</v>
      </c>
      <c r="G53" s="78">
        <f>'DATOS -CUARTO'!AN53</f>
        <v>1</v>
      </c>
      <c r="H53" s="78">
        <f>'DATOS -CUARTO'!AO53</f>
        <v>0</v>
      </c>
      <c r="I53" s="78">
        <f>'DATOS -CUARTO'!AP53</f>
        <v>1</v>
      </c>
      <c r="J53" s="78">
        <f>'DATOS -CUARTO'!AQ53</f>
        <v>1</v>
      </c>
      <c r="K53" s="88">
        <f>'DATOS -CUARTO'!AR53</f>
        <v>0</v>
      </c>
      <c r="L53" s="88">
        <f>'DATOS -CUARTO'!AS53</f>
        <v>0</v>
      </c>
      <c r="M53" s="88">
        <f>'DATOS -CUARTO'!AT53</f>
        <v>1</v>
      </c>
      <c r="N53" s="88">
        <f>'DATOS -CUARTO'!AU53</f>
        <v>1</v>
      </c>
      <c r="O53" s="88">
        <f>'DATOS -CUARTO'!AV53</f>
        <v>1</v>
      </c>
      <c r="P53" s="88">
        <f>'DATOS -CUARTO'!AW53</f>
        <v>1</v>
      </c>
      <c r="Q53" s="88">
        <f>'DATOS -CUARTO'!AX53</f>
        <v>0</v>
      </c>
      <c r="R53" s="88">
        <f>'DATOS -CUARTO'!AY53</f>
        <v>0</v>
      </c>
      <c r="S53" s="88">
        <f>'DATOS -CUARTO'!AZ53</f>
        <v>0</v>
      </c>
      <c r="T53" s="91">
        <f>'DATOS -CUARTO'!BA53</f>
        <v>1</v>
      </c>
      <c r="U53" s="91">
        <f>'DATOS -CUARTO'!BB53</f>
        <v>1</v>
      </c>
      <c r="V53" s="91">
        <f>'DATOS -CUARTO'!BC53</f>
        <v>1</v>
      </c>
      <c r="W53" s="91">
        <f>'DATOS -CUARTO'!BD53</f>
        <v>1</v>
      </c>
      <c r="X53" s="91">
        <f>'DATOS -CUARTO'!BE53</f>
        <v>1</v>
      </c>
      <c r="Y53" s="91">
        <f>'DATOS -CUARTO'!BF53</f>
        <v>1</v>
      </c>
      <c r="Z53" s="91">
        <f>'DATOS -CUARTO'!BG53</f>
        <v>0</v>
      </c>
      <c r="AA53" s="94">
        <f>'DATOS -CUARTO'!BH53</f>
        <v>0</v>
      </c>
      <c r="AB53" s="94">
        <f>'DATOS -CUARTO'!BI53</f>
        <v>0</v>
      </c>
      <c r="AC53" s="94">
        <f>'DATOS -CUARTO'!BJ53</f>
        <v>0</v>
      </c>
      <c r="AD53" s="94">
        <f>'DATOS -CUARTO'!BK53</f>
        <v>0</v>
      </c>
      <c r="AE53" s="94">
        <f>'DATOS -CUARTO'!BL53</f>
        <v>0</v>
      </c>
      <c r="AF53" s="94">
        <f>'DATOS -CUARTO'!BM53</f>
        <v>0</v>
      </c>
      <c r="AG53" s="102">
        <f>'DATOS -CUARTO'!BN53</f>
        <v>1</v>
      </c>
      <c r="AH53" s="102">
        <f>'DATOS -CUARTO'!BO53</f>
        <v>1</v>
      </c>
      <c r="AI53" s="102">
        <f>'DATOS -CUARTO'!BP53</f>
        <v>0</v>
      </c>
      <c r="AJ53" s="102">
        <f>'DATOS -CUARTO'!BQ53</f>
        <v>1</v>
      </c>
      <c r="AK53" s="103">
        <f t="shared" si="213"/>
        <v>0</v>
      </c>
      <c r="AL53" s="103">
        <f t="shared" si="214"/>
        <v>0</v>
      </c>
      <c r="AM53" s="103">
        <f t="shared" si="215"/>
        <v>1</v>
      </c>
      <c r="AN53" s="103">
        <f t="shared" si="216"/>
        <v>1.1006800000000001</v>
      </c>
      <c r="AO53" s="103">
        <f t="shared" si="217"/>
        <v>1</v>
      </c>
      <c r="AP53" s="103">
        <f t="shared" si="218"/>
        <v>1.6495770000000001</v>
      </c>
      <c r="AQ53" s="103">
        <f t="shared" si="219"/>
        <v>0</v>
      </c>
      <c r="AR53" s="103">
        <f t="shared" si="220"/>
        <v>0</v>
      </c>
      <c r="AS53" s="103">
        <f t="shared" si="221"/>
        <v>1</v>
      </c>
      <c r="AT53" s="103">
        <f t="shared" si="222"/>
        <v>1.6587874499999999</v>
      </c>
      <c r="AU53" s="103">
        <f t="shared" si="223"/>
        <v>1</v>
      </c>
      <c r="AV53" s="103">
        <f t="shared" si="224"/>
        <v>1.6782674</v>
      </c>
      <c r="AW53" s="104">
        <f t="shared" si="225"/>
        <v>0</v>
      </c>
      <c r="AX53" s="104">
        <f t="shared" si="226"/>
        <v>0</v>
      </c>
      <c r="AY53" s="104">
        <f t="shared" si="227"/>
        <v>2</v>
      </c>
      <c r="AZ53" s="104">
        <f t="shared" si="228"/>
        <v>2.2013600000000002</v>
      </c>
      <c r="BA53" s="104">
        <f t="shared" si="229"/>
        <v>2</v>
      </c>
      <c r="BB53" s="104">
        <f t="shared" si="230"/>
        <v>1.942896</v>
      </c>
      <c r="BC53" s="104">
        <f t="shared" si="231"/>
        <v>0</v>
      </c>
      <c r="BD53" s="104">
        <f t="shared" si="232"/>
        <v>0</v>
      </c>
      <c r="BE53" s="105">
        <f t="shared" si="233"/>
        <v>3</v>
      </c>
      <c r="BF53" s="105">
        <f t="shared" si="234"/>
        <v>3.809577</v>
      </c>
      <c r="BG53" s="105">
        <f t="shared" si="235"/>
        <v>2</v>
      </c>
      <c r="BH53" s="105">
        <f t="shared" si="236"/>
        <v>2.4202819999999998</v>
      </c>
      <c r="BI53" s="105">
        <f t="shared" si="237"/>
        <v>1</v>
      </c>
      <c r="BJ53" s="105">
        <f t="shared" si="238"/>
        <v>0.79674</v>
      </c>
      <c r="BK53" s="105">
        <f t="shared" si="239"/>
        <v>0</v>
      </c>
      <c r="BL53" s="105">
        <f t="shared" si="240"/>
        <v>0</v>
      </c>
      <c r="BM53" s="106">
        <f t="shared" si="241"/>
        <v>0</v>
      </c>
      <c r="BN53" s="106">
        <f t="shared" si="242"/>
        <v>0</v>
      </c>
      <c r="BO53" s="106">
        <f t="shared" si="243"/>
        <v>0</v>
      </c>
      <c r="BP53" s="106">
        <f t="shared" si="244"/>
        <v>0</v>
      </c>
      <c r="BQ53" s="106">
        <f t="shared" si="245"/>
        <v>0</v>
      </c>
      <c r="BR53" s="106">
        <f t="shared" si="246"/>
        <v>0</v>
      </c>
      <c r="BS53" s="106">
        <f t="shared" si="247"/>
        <v>2</v>
      </c>
      <c r="BT53" s="106">
        <f t="shared" si="248"/>
        <v>2.2517399999999999</v>
      </c>
      <c r="BU53" s="107">
        <f t="shared" si="249"/>
        <v>1</v>
      </c>
      <c r="BV53" s="107">
        <f t="shared" si="250"/>
        <v>1.2413000000000001</v>
      </c>
      <c r="BW53" s="108">
        <f t="shared" si="251"/>
        <v>0</v>
      </c>
      <c r="BX53" s="109">
        <f t="shared" si="252"/>
        <v>1.1006800000000001</v>
      </c>
      <c r="BY53" s="108">
        <f t="shared" si="253"/>
        <v>1.6495770000000001</v>
      </c>
      <c r="BZ53" s="110">
        <f t="shared" si="254"/>
        <v>0</v>
      </c>
      <c r="CA53" s="109">
        <f t="shared" si="255"/>
        <v>1.6587874499999999</v>
      </c>
      <c r="CB53" s="110">
        <f t="shared" si="256"/>
        <v>1.6782674</v>
      </c>
      <c r="CC53" s="111">
        <f t="shared" si="257"/>
        <v>0</v>
      </c>
      <c r="CD53" s="112">
        <f t="shared" si="258"/>
        <v>2.2013600000000002</v>
      </c>
      <c r="CE53" s="113">
        <f t="shared" si="259"/>
        <v>1.942896</v>
      </c>
      <c r="CF53" s="114">
        <f t="shared" si="260"/>
        <v>0</v>
      </c>
      <c r="CG53" s="84">
        <f t="shared" si="261"/>
        <v>3.809577</v>
      </c>
      <c r="CH53" s="113">
        <f t="shared" si="262"/>
        <v>2.4202819999999998</v>
      </c>
      <c r="CI53" s="114">
        <f t="shared" si="263"/>
        <v>0.79674</v>
      </c>
      <c r="CJ53" s="109">
        <f t="shared" si="264"/>
        <v>0</v>
      </c>
      <c r="CK53" s="115">
        <f t="shared" si="265"/>
        <v>0</v>
      </c>
      <c r="CL53" s="116">
        <f t="shared" si="266"/>
        <v>0</v>
      </c>
      <c r="CM53" s="117">
        <f t="shared" si="267"/>
        <v>0</v>
      </c>
      <c r="CN53" s="111">
        <f t="shared" si="268"/>
        <v>2.2517399999999999</v>
      </c>
      <c r="CO53" s="118">
        <f t="shared" si="269"/>
        <v>1.2413000000000001</v>
      </c>
      <c r="CP53" s="119">
        <f t="shared" si="270"/>
        <v>20.751206849999999</v>
      </c>
      <c r="CQ53" s="119">
        <f t="shared" si="83"/>
        <v>24</v>
      </c>
      <c r="CR53" s="118">
        <f t="shared" si="271"/>
        <v>17</v>
      </c>
      <c r="CS53" s="118">
        <f t="shared" si="272"/>
        <v>16</v>
      </c>
      <c r="CT53" s="57" t="s">
        <v>243</v>
      </c>
      <c r="CU53" s="96">
        <f t="shared" si="273"/>
        <v>6.0873118499999999</v>
      </c>
      <c r="CV53" s="96">
        <f t="shared" si="274"/>
        <v>4.1442560000000004</v>
      </c>
      <c r="CW53" s="96">
        <f t="shared" si="275"/>
        <v>7.026599</v>
      </c>
      <c r="CX53" s="96">
        <f t="shared" si="276"/>
        <v>0</v>
      </c>
      <c r="CY53" s="96">
        <f t="shared" si="277"/>
        <v>3.4930400000000001</v>
      </c>
      <c r="CZ53" s="58" t="s">
        <v>243</v>
      </c>
      <c r="DA53" s="122">
        <f t="shared" si="278"/>
        <v>0.29334736499915898</v>
      </c>
      <c r="DB53" s="122">
        <f t="shared" si="279"/>
        <v>0.19971156520951899</v>
      </c>
      <c r="DC53" s="122">
        <f t="shared" si="280"/>
        <v>0.33861158296920901</v>
      </c>
      <c r="DD53" s="122">
        <f t="shared" si="281"/>
        <v>0</v>
      </c>
      <c r="DE53" s="122">
        <f t="shared" si="282"/>
        <v>0.16832948682211199</v>
      </c>
      <c r="DF53" s="58" t="s">
        <v>243</v>
      </c>
      <c r="DG53" s="122">
        <f t="shared" si="283"/>
        <v>0.51515151515151503</v>
      </c>
      <c r="DH53" s="122">
        <f t="shared" si="284"/>
        <v>0.48484848484848497</v>
      </c>
      <c r="DI53" s="46">
        <f>'RANKING-QUINTOS'!L48</f>
        <v>0</v>
      </c>
      <c r="DJ53" s="46">
        <f t="shared" si="85"/>
        <v>9</v>
      </c>
      <c r="DK53" s="124" t="str">
        <f t="shared" si="86"/>
        <v>RomSP140</v>
      </c>
      <c r="DL53" s="46" t="str">
        <f t="shared" si="285"/>
        <v>SANCHEZ  PALACIOS  VALERIE ROMINA</v>
      </c>
      <c r="DM53" s="46">
        <v>4</v>
      </c>
      <c r="DN53" s="46" t="s">
        <v>198</v>
      </c>
      <c r="DO53" s="46" t="s">
        <v>248</v>
      </c>
      <c r="DP53" s="46" t="s">
        <v>249</v>
      </c>
      <c r="DQ53" s="46">
        <f t="shared" si="88"/>
        <v>29</v>
      </c>
      <c r="DR53" s="46" t="str">
        <f t="shared" si="286"/>
        <v/>
      </c>
      <c r="DS53" s="46">
        <v>33</v>
      </c>
      <c r="DT53" s="46">
        <f t="shared" si="287"/>
        <v>17</v>
      </c>
      <c r="DU53" s="46">
        <f t="shared" si="288"/>
        <v>16</v>
      </c>
      <c r="DV53" s="46">
        <f>'RESULTADOS CUARTO'!HX53</f>
        <v>19.07293945</v>
      </c>
      <c r="DW53" s="46">
        <f t="shared" si="289"/>
        <v>9</v>
      </c>
      <c r="DX53" s="125">
        <f t="shared" si="93"/>
        <v>0.51515151515151503</v>
      </c>
      <c r="DY53" s="125"/>
      <c r="EC53" s="126">
        <f t="shared" si="290"/>
        <v>1</v>
      </c>
      <c r="ED53" s="126">
        <v>1.6782674</v>
      </c>
      <c r="EE53" s="126">
        <f t="shared" si="291"/>
        <v>0</v>
      </c>
      <c r="EF53" s="126">
        <f t="shared" si="292"/>
        <v>1</v>
      </c>
      <c r="EG53" s="126">
        <f t="shared" si="293"/>
        <v>0</v>
      </c>
      <c r="EH53" s="127">
        <f t="shared" si="294"/>
        <v>1</v>
      </c>
      <c r="EI53" s="127">
        <v>1.6587874499999999</v>
      </c>
      <c r="EJ53" s="127">
        <f t="shared" si="295"/>
        <v>1</v>
      </c>
      <c r="EK53" s="127">
        <f t="shared" si="296"/>
        <v>0</v>
      </c>
      <c r="EL53" s="127">
        <f t="shared" si="297"/>
        <v>1.6587874499999999</v>
      </c>
      <c r="EM53" s="123">
        <f t="shared" si="298"/>
        <v>1</v>
      </c>
      <c r="EN53" s="123">
        <v>1.6495770000000001</v>
      </c>
      <c r="EO53" s="123">
        <f t="shared" si="299"/>
        <v>1</v>
      </c>
      <c r="EP53" s="123">
        <f t="shared" si="300"/>
        <v>0</v>
      </c>
      <c r="EQ53" s="123">
        <f t="shared" si="301"/>
        <v>1.6495770000000001</v>
      </c>
      <c r="ER53" s="128">
        <f t="shared" si="302"/>
        <v>1</v>
      </c>
      <c r="ES53" s="128">
        <v>1.6583374</v>
      </c>
      <c r="ET53" s="128">
        <f t="shared" si="303"/>
        <v>0</v>
      </c>
      <c r="EU53" s="128">
        <f t="shared" si="304"/>
        <v>1</v>
      </c>
      <c r="EV53" s="128">
        <f t="shared" si="305"/>
        <v>0</v>
      </c>
      <c r="EW53" s="64">
        <f t="shared" si="306"/>
        <v>3.30836445</v>
      </c>
      <c r="EX53" s="129">
        <f t="shared" si="307"/>
        <v>2</v>
      </c>
      <c r="EY53" s="129">
        <v>1.52482685</v>
      </c>
      <c r="EZ53" s="129">
        <f t="shared" si="308"/>
        <v>0</v>
      </c>
      <c r="FA53" s="129">
        <f t="shared" si="309"/>
        <v>2</v>
      </c>
      <c r="FB53" s="129">
        <f t="shared" si="310"/>
        <v>0</v>
      </c>
      <c r="FC53" s="128">
        <f t="shared" si="311"/>
        <v>2</v>
      </c>
      <c r="FD53" s="128">
        <v>1.4254114250000001</v>
      </c>
      <c r="FE53" s="128">
        <f t="shared" si="312"/>
        <v>0</v>
      </c>
      <c r="FF53" s="128">
        <f t="shared" si="313"/>
        <v>2</v>
      </c>
      <c r="FG53" s="128">
        <f t="shared" si="314"/>
        <v>0</v>
      </c>
      <c r="FH53" s="123">
        <f t="shared" si="315"/>
        <v>2</v>
      </c>
      <c r="FI53" s="123">
        <v>1.1547487000000001</v>
      </c>
      <c r="FJ53" s="123">
        <f t="shared" si="316"/>
        <v>0</v>
      </c>
      <c r="FK53" s="123">
        <f t="shared" si="317"/>
        <v>2</v>
      </c>
      <c r="FL53" s="123">
        <f t="shared" si="318"/>
        <v>0</v>
      </c>
      <c r="FM53" s="82">
        <f t="shared" si="319"/>
        <v>0</v>
      </c>
      <c r="FN53" s="128">
        <f t="shared" si="320"/>
        <v>3</v>
      </c>
      <c r="FO53" s="128">
        <v>1.021414</v>
      </c>
      <c r="FP53" s="128">
        <f t="shared" si="321"/>
        <v>0</v>
      </c>
      <c r="FQ53" s="128">
        <f t="shared" si="322"/>
        <v>3</v>
      </c>
      <c r="FR53" s="128">
        <f t="shared" si="323"/>
        <v>0</v>
      </c>
      <c r="FS53" s="127">
        <f t="shared" si="324"/>
        <v>2</v>
      </c>
      <c r="FT53" s="127">
        <v>0.97144799999999998</v>
      </c>
      <c r="FU53" s="127">
        <f t="shared" si="325"/>
        <v>2</v>
      </c>
      <c r="FV53" s="127">
        <f t="shared" si="326"/>
        <v>0</v>
      </c>
      <c r="FW53" s="127">
        <f t="shared" si="327"/>
        <v>1.942896</v>
      </c>
      <c r="FX53" s="129">
        <f t="shared" si="328"/>
        <v>3</v>
      </c>
      <c r="FY53" s="129">
        <v>1.2698590000000001</v>
      </c>
      <c r="FZ53" s="129">
        <f t="shared" si="329"/>
        <v>3</v>
      </c>
      <c r="GA53" s="129">
        <f t="shared" si="330"/>
        <v>0</v>
      </c>
      <c r="GB53" s="129">
        <f t="shared" si="331"/>
        <v>3.809577</v>
      </c>
      <c r="GC53" s="130">
        <f t="shared" si="332"/>
        <v>2</v>
      </c>
      <c r="GD53" s="130">
        <v>1.2101409999999999</v>
      </c>
      <c r="GE53" s="130">
        <f t="shared" si="333"/>
        <v>2</v>
      </c>
      <c r="GF53" s="130">
        <f t="shared" si="334"/>
        <v>0</v>
      </c>
      <c r="GG53" s="130">
        <f t="shared" si="335"/>
        <v>2.4202819999999998</v>
      </c>
      <c r="GH53" s="131">
        <f t="shared" si="336"/>
        <v>1</v>
      </c>
      <c r="GI53" s="131">
        <v>0.80188999999999999</v>
      </c>
      <c r="GJ53" s="131">
        <f t="shared" si="337"/>
        <v>0</v>
      </c>
      <c r="GK53" s="131">
        <f t="shared" si="338"/>
        <v>1</v>
      </c>
      <c r="GL53" s="131">
        <f t="shared" si="339"/>
        <v>0</v>
      </c>
      <c r="GM53" s="129">
        <f t="shared" si="340"/>
        <v>1</v>
      </c>
      <c r="GN53" s="129">
        <v>0.79674</v>
      </c>
      <c r="GO53" s="129">
        <f t="shared" si="341"/>
        <v>1</v>
      </c>
      <c r="GP53" s="129">
        <f t="shared" si="342"/>
        <v>0</v>
      </c>
      <c r="GQ53" s="129">
        <f t="shared" si="343"/>
        <v>0.79674</v>
      </c>
      <c r="GR53" s="108">
        <f t="shared" si="344"/>
        <v>2</v>
      </c>
      <c r="GS53" s="108">
        <v>1.1258699999999999</v>
      </c>
      <c r="GT53" s="108">
        <f t="shared" si="345"/>
        <v>2</v>
      </c>
      <c r="GU53" s="108">
        <f t="shared" si="346"/>
        <v>0</v>
      </c>
      <c r="GV53" s="108">
        <f t="shared" si="347"/>
        <v>2.2517399999999999</v>
      </c>
      <c r="GW53" s="130">
        <f t="shared" si="348"/>
        <v>2</v>
      </c>
      <c r="GX53" s="130">
        <v>1.2413000000000001</v>
      </c>
      <c r="GY53" s="130">
        <f t="shared" si="349"/>
        <v>1</v>
      </c>
      <c r="GZ53" s="130">
        <f t="shared" si="350"/>
        <v>1</v>
      </c>
      <c r="HA53" s="130">
        <f t="shared" si="351"/>
        <v>1.2413000000000001</v>
      </c>
      <c r="HB53" s="82">
        <f t="shared" si="352"/>
        <v>12.462535000000001</v>
      </c>
      <c r="HC53" s="132">
        <f t="shared" si="353"/>
        <v>1</v>
      </c>
      <c r="HD53" s="132">
        <v>1.12415</v>
      </c>
      <c r="HE53" s="132">
        <f t="shared" si="354"/>
        <v>0</v>
      </c>
      <c r="HF53" s="132">
        <f t="shared" si="355"/>
        <v>1</v>
      </c>
      <c r="HG53" s="132">
        <f t="shared" si="356"/>
        <v>0</v>
      </c>
      <c r="HH53" s="126">
        <f t="shared" si="357"/>
        <v>2</v>
      </c>
      <c r="HI53" s="126">
        <v>1.1006800000000001</v>
      </c>
      <c r="HJ53" s="126">
        <f t="shared" si="358"/>
        <v>1</v>
      </c>
      <c r="HK53" s="126">
        <f t="shared" si="359"/>
        <v>1</v>
      </c>
      <c r="HL53" s="126">
        <f t="shared" si="360"/>
        <v>1.1006800000000001</v>
      </c>
      <c r="HM53" s="128">
        <f t="shared" si="361"/>
        <v>2</v>
      </c>
      <c r="HN53" s="128">
        <v>1.1006800000000001</v>
      </c>
      <c r="HO53" s="128">
        <f t="shared" si="362"/>
        <v>2</v>
      </c>
      <c r="HP53" s="128">
        <f t="shared" si="363"/>
        <v>0</v>
      </c>
      <c r="HQ53" s="128">
        <f t="shared" si="364"/>
        <v>2.2013600000000002</v>
      </c>
      <c r="HR53" s="123">
        <f t="shared" si="365"/>
        <v>2</v>
      </c>
      <c r="HS53" s="123">
        <v>1.12415</v>
      </c>
      <c r="HT53" s="123">
        <f t="shared" si="366"/>
        <v>0</v>
      </c>
      <c r="HU53" s="123">
        <f t="shared" si="367"/>
        <v>2</v>
      </c>
      <c r="HV53" s="123">
        <f t="shared" si="368"/>
        <v>0</v>
      </c>
      <c r="HW53" s="82">
        <f t="shared" si="369"/>
        <v>3.3020399999999999</v>
      </c>
      <c r="HX53" s="133">
        <f t="shared" si="174"/>
        <v>19.07293945</v>
      </c>
      <c r="IK53" s="46" t="s">
        <v>26</v>
      </c>
      <c r="IL53" s="46" t="s">
        <v>193</v>
      </c>
      <c r="IM53" s="46" t="s">
        <v>358</v>
      </c>
    </row>
    <row r="54" spans="1:247" hidden="1">
      <c r="A54" s="76">
        <v>46</v>
      </c>
      <c r="B54" s="46" t="s">
        <v>252</v>
      </c>
      <c r="C54" s="58" t="s">
        <v>251</v>
      </c>
      <c r="D54" s="78"/>
      <c r="E54" s="78"/>
      <c r="F54" s="78"/>
      <c r="G54" s="78"/>
      <c r="H54" s="78"/>
      <c r="I54" s="78"/>
      <c r="J54" s="78"/>
      <c r="K54" s="88"/>
      <c r="L54" s="88"/>
      <c r="M54" s="88"/>
      <c r="N54" s="88"/>
      <c r="O54" s="88"/>
      <c r="P54" s="88"/>
      <c r="Q54" s="88"/>
      <c r="R54" s="88"/>
      <c r="S54" s="88"/>
      <c r="T54" s="91"/>
      <c r="U54" s="91"/>
      <c r="V54" s="91"/>
      <c r="W54" s="91"/>
      <c r="X54" s="91"/>
      <c r="Y54" s="91"/>
      <c r="Z54" s="91"/>
      <c r="AA54" s="94"/>
      <c r="AB54" s="94"/>
      <c r="AC54" s="94"/>
      <c r="AD54" s="94"/>
      <c r="AE54" s="94"/>
      <c r="AF54" s="94"/>
      <c r="AG54" s="102"/>
      <c r="AH54" s="102"/>
      <c r="AI54" s="102"/>
      <c r="AJ54" s="102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4"/>
      <c r="AX54" s="104"/>
      <c r="AY54" s="104"/>
      <c r="AZ54" s="104"/>
      <c r="BA54" s="104"/>
      <c r="BB54" s="104"/>
      <c r="BC54" s="104"/>
      <c r="BD54" s="104"/>
      <c r="BE54" s="105"/>
      <c r="BF54" s="105"/>
      <c r="BG54" s="105"/>
      <c r="BH54" s="105"/>
      <c r="BI54" s="105"/>
      <c r="BJ54" s="105"/>
      <c r="BK54" s="105"/>
      <c r="BL54" s="105"/>
      <c r="BM54" s="106"/>
      <c r="BN54" s="106"/>
      <c r="BO54" s="106"/>
      <c r="BP54" s="106"/>
      <c r="BQ54" s="106"/>
      <c r="BR54" s="106"/>
      <c r="BS54" s="106"/>
      <c r="BT54" s="106"/>
      <c r="BU54" s="107"/>
      <c r="BV54" s="107"/>
      <c r="BW54" s="108"/>
      <c r="BX54" s="109"/>
      <c r="BY54" s="108"/>
      <c r="BZ54" s="110"/>
      <c r="CA54" s="109"/>
      <c r="CB54" s="110"/>
      <c r="CC54" s="111"/>
      <c r="CD54" s="112"/>
      <c r="CE54" s="113"/>
      <c r="CF54" s="114"/>
      <c r="CG54" s="84"/>
      <c r="CH54" s="113"/>
      <c r="CI54" s="114"/>
      <c r="CJ54" s="109"/>
      <c r="CK54" s="115"/>
      <c r="CL54" s="116"/>
      <c r="CM54" s="117"/>
      <c r="CN54" s="111"/>
      <c r="CO54" s="118"/>
      <c r="CP54" s="119"/>
      <c r="CQ54" s="119"/>
      <c r="CR54" s="118"/>
      <c r="CS54" s="118"/>
      <c r="CT54" s="57"/>
      <c r="CU54" s="96"/>
      <c r="CV54" s="96"/>
      <c r="CW54" s="96"/>
      <c r="CX54" s="96"/>
      <c r="CY54" s="96"/>
      <c r="CZ54" s="58"/>
      <c r="DA54" s="122"/>
      <c r="DB54" s="122"/>
      <c r="DC54" s="122"/>
      <c r="DD54" s="122"/>
      <c r="DE54" s="122"/>
      <c r="DF54" s="58"/>
      <c r="DG54" s="122"/>
      <c r="DH54" s="122"/>
      <c r="DK54" s="124" t="str">
        <f t="shared" si="86"/>
        <v>Gh613655</v>
      </c>
      <c r="DX54" s="125"/>
      <c r="DY54" s="125"/>
      <c r="EC54" s="126"/>
      <c r="ED54" s="126"/>
      <c r="EE54" s="126"/>
      <c r="EF54" s="126"/>
      <c r="EG54" s="126"/>
      <c r="EH54" s="127"/>
      <c r="EI54" s="127"/>
      <c r="EJ54" s="127"/>
      <c r="EK54" s="127"/>
      <c r="EL54" s="127"/>
      <c r="EM54" s="123"/>
      <c r="EN54" s="123"/>
      <c r="EO54" s="123"/>
      <c r="EP54" s="123"/>
      <c r="EQ54" s="123"/>
      <c r="ER54" s="128"/>
      <c r="ES54" s="128"/>
      <c r="ET54" s="128"/>
      <c r="EU54" s="128"/>
      <c r="EV54" s="128"/>
      <c r="EW54" s="64"/>
      <c r="EX54" s="129"/>
      <c r="EY54" s="129"/>
      <c r="EZ54" s="129"/>
      <c r="FA54" s="129"/>
      <c r="FB54" s="129"/>
      <c r="FC54" s="128"/>
      <c r="FD54" s="128"/>
      <c r="FE54" s="128"/>
      <c r="FF54" s="128"/>
      <c r="FG54" s="128"/>
      <c r="FH54" s="123"/>
      <c r="FI54" s="123"/>
      <c r="FJ54" s="123"/>
      <c r="FK54" s="123"/>
      <c r="FL54" s="123"/>
      <c r="FM54" s="82"/>
      <c r="FN54" s="128"/>
      <c r="FO54" s="128"/>
      <c r="FP54" s="128"/>
      <c r="FQ54" s="128"/>
      <c r="FR54" s="128"/>
      <c r="FS54" s="127"/>
      <c r="FT54" s="127"/>
      <c r="FU54" s="127"/>
      <c r="FV54" s="127"/>
      <c r="FW54" s="127"/>
      <c r="FX54" s="129"/>
      <c r="FY54" s="129"/>
      <c r="FZ54" s="129"/>
      <c r="GA54" s="129"/>
      <c r="GB54" s="129"/>
      <c r="GC54" s="130"/>
      <c r="GD54" s="130"/>
      <c r="GE54" s="130"/>
      <c r="GF54" s="130"/>
      <c r="GG54" s="130"/>
      <c r="GH54" s="131"/>
      <c r="GI54" s="131"/>
      <c r="GJ54" s="131"/>
      <c r="GK54" s="131"/>
      <c r="GL54" s="131"/>
      <c r="GM54" s="129"/>
      <c r="GN54" s="129"/>
      <c r="GO54" s="129"/>
      <c r="GP54" s="129"/>
      <c r="GQ54" s="129"/>
      <c r="GR54" s="108"/>
      <c r="GS54" s="108"/>
      <c r="GT54" s="108"/>
      <c r="GU54" s="108"/>
      <c r="GV54" s="108"/>
      <c r="GW54" s="130"/>
      <c r="GX54" s="130"/>
      <c r="GY54" s="130"/>
      <c r="GZ54" s="130"/>
      <c r="HA54" s="130"/>
      <c r="HB54" s="82"/>
      <c r="HC54" s="132"/>
      <c r="HD54" s="132"/>
      <c r="HE54" s="132"/>
      <c r="HF54" s="132"/>
      <c r="HG54" s="132"/>
      <c r="HH54" s="126"/>
      <c r="HI54" s="126"/>
      <c r="HJ54" s="126"/>
      <c r="HK54" s="126"/>
      <c r="HL54" s="126"/>
      <c r="HM54" s="128"/>
      <c r="HN54" s="128"/>
      <c r="HO54" s="128"/>
      <c r="HP54" s="128"/>
      <c r="HQ54" s="128"/>
      <c r="HR54" s="123"/>
      <c r="HS54" s="123"/>
      <c r="HT54" s="123"/>
      <c r="HU54" s="123"/>
      <c r="HV54" s="123"/>
      <c r="HW54" s="82"/>
      <c r="HX54" s="133"/>
      <c r="IK54" s="46" t="s">
        <v>204</v>
      </c>
      <c r="IL54" s="46" t="s">
        <v>203</v>
      </c>
      <c r="IM54" s="46" t="s">
        <v>359</v>
      </c>
    </row>
    <row r="55" spans="1:247" hidden="1">
      <c r="A55" s="76">
        <v>47</v>
      </c>
      <c r="B55" s="82" t="s">
        <v>194</v>
      </c>
      <c r="C55" s="82"/>
      <c r="D55" s="82">
        <f t="shared" ref="D55:AJ55" si="370">COUNTIF(D9:D47,"1")</f>
        <v>26</v>
      </c>
      <c r="E55" s="82">
        <f t="shared" si="370"/>
        <v>25</v>
      </c>
      <c r="F55" s="82">
        <f t="shared" si="370"/>
        <v>24</v>
      </c>
      <c r="G55" s="82">
        <f t="shared" si="370"/>
        <v>19</v>
      </c>
      <c r="H55" s="82">
        <f t="shared" si="370"/>
        <v>13</v>
      </c>
      <c r="I55" s="82">
        <f t="shared" si="370"/>
        <v>26</v>
      </c>
      <c r="J55" s="82">
        <f t="shared" si="370"/>
        <v>19</v>
      </c>
      <c r="K55" s="82">
        <f t="shared" si="370"/>
        <v>10</v>
      </c>
      <c r="L55" s="82">
        <f t="shared" si="370"/>
        <v>31</v>
      </c>
      <c r="M55" s="82">
        <f t="shared" si="370"/>
        <v>30</v>
      </c>
      <c r="N55" s="82">
        <f t="shared" si="370"/>
        <v>11</v>
      </c>
      <c r="O55" s="82">
        <f t="shared" si="370"/>
        <v>34</v>
      </c>
      <c r="P55" s="82">
        <f t="shared" si="370"/>
        <v>37</v>
      </c>
      <c r="Q55" s="82">
        <f t="shared" si="370"/>
        <v>3</v>
      </c>
      <c r="R55" s="82">
        <f t="shared" si="370"/>
        <v>17</v>
      </c>
      <c r="S55" s="82">
        <f t="shared" si="370"/>
        <v>15</v>
      </c>
      <c r="T55" s="82">
        <f t="shared" si="370"/>
        <v>24</v>
      </c>
      <c r="U55" s="82">
        <f t="shared" si="370"/>
        <v>10</v>
      </c>
      <c r="V55" s="82">
        <f t="shared" si="370"/>
        <v>33</v>
      </c>
      <c r="W55" s="82">
        <f t="shared" si="370"/>
        <v>32</v>
      </c>
      <c r="X55" s="82">
        <f t="shared" si="370"/>
        <v>25</v>
      </c>
      <c r="Y55" s="82">
        <f t="shared" si="370"/>
        <v>37</v>
      </c>
      <c r="Z55" s="82">
        <f t="shared" si="370"/>
        <v>8</v>
      </c>
      <c r="AA55" s="82">
        <f t="shared" si="370"/>
        <v>9</v>
      </c>
      <c r="AB55" s="82">
        <f t="shared" si="370"/>
        <v>18</v>
      </c>
      <c r="AC55" s="82">
        <f t="shared" si="370"/>
        <v>12</v>
      </c>
      <c r="AD55" s="82">
        <f t="shared" si="370"/>
        <v>13</v>
      </c>
      <c r="AE55" s="82">
        <f t="shared" si="370"/>
        <v>9</v>
      </c>
      <c r="AF55" s="82">
        <f t="shared" si="370"/>
        <v>18</v>
      </c>
      <c r="AG55" s="82">
        <f t="shared" si="370"/>
        <v>32</v>
      </c>
      <c r="AH55" s="82">
        <f t="shared" si="370"/>
        <v>31</v>
      </c>
      <c r="AI55" s="82">
        <f t="shared" si="370"/>
        <v>23</v>
      </c>
      <c r="AJ55" s="82">
        <f t="shared" si="370"/>
        <v>10</v>
      </c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4"/>
      <c r="AX55" s="104"/>
      <c r="AY55" s="104"/>
      <c r="AZ55" s="104"/>
      <c r="BA55" s="104"/>
      <c r="BB55" s="104"/>
      <c r="BC55" s="104"/>
      <c r="BD55" s="104"/>
      <c r="BE55" s="105"/>
      <c r="BF55" s="105"/>
      <c r="BG55" s="105"/>
      <c r="BH55" s="105"/>
      <c r="BI55" s="105"/>
      <c r="BJ55" s="105"/>
      <c r="BK55" s="105"/>
      <c r="BL55" s="105"/>
      <c r="BM55" s="106"/>
      <c r="BN55" s="106"/>
      <c r="BO55" s="106"/>
      <c r="BP55" s="106"/>
      <c r="BQ55" s="106"/>
      <c r="BR55" s="106"/>
      <c r="BS55" s="106"/>
      <c r="BT55" s="106"/>
      <c r="BU55" s="107"/>
      <c r="BV55" s="107"/>
      <c r="BW55" s="108"/>
      <c r="BX55" s="109"/>
      <c r="BY55" s="108"/>
      <c r="BZ55" s="110"/>
      <c r="CA55" s="109"/>
      <c r="CB55" s="110"/>
      <c r="CC55" s="111"/>
      <c r="CD55" s="112"/>
      <c r="CE55" s="113"/>
      <c r="CF55" s="114"/>
      <c r="CG55" s="84"/>
      <c r="CH55" s="113"/>
      <c r="CI55" s="114"/>
      <c r="CJ55" s="109"/>
      <c r="CK55" s="115"/>
      <c r="CL55" s="116"/>
      <c r="CM55" s="117"/>
      <c r="CN55" s="111"/>
      <c r="CO55" s="118"/>
      <c r="CP55" s="119"/>
      <c r="CQ55" s="119"/>
      <c r="CR55" s="118"/>
      <c r="CS55" s="118"/>
      <c r="CT55" s="57"/>
      <c r="CU55" s="96"/>
      <c r="CV55" s="96"/>
      <c r="CW55" s="96"/>
      <c r="CX55" s="96"/>
      <c r="CY55" s="96"/>
      <c r="CZ55" s="58"/>
      <c r="DA55" s="122"/>
      <c r="DB55" s="122"/>
      <c r="DC55" s="122"/>
      <c r="DD55" s="122"/>
      <c r="DE55" s="122"/>
      <c r="DF55" s="58"/>
      <c r="DG55" s="122"/>
      <c r="DH55" s="122"/>
      <c r="DK55" s="124" t="str">
        <f t="shared" si="86"/>
        <v>INeedY0u</v>
      </c>
      <c r="DX55" s="125"/>
      <c r="DY55" s="125"/>
      <c r="EC55" s="126"/>
      <c r="ED55" s="126"/>
      <c r="EE55" s="126"/>
      <c r="EF55" s="126"/>
      <c r="EG55" s="126"/>
      <c r="EH55" s="127"/>
      <c r="EI55" s="127"/>
      <c r="EJ55" s="127"/>
      <c r="EK55" s="127"/>
      <c r="EL55" s="127"/>
      <c r="EM55" s="123"/>
      <c r="EN55" s="123"/>
      <c r="EO55" s="123"/>
      <c r="EP55" s="123"/>
      <c r="EQ55" s="123"/>
      <c r="ER55" s="128"/>
      <c r="ES55" s="128"/>
      <c r="ET55" s="128"/>
      <c r="EU55" s="128"/>
      <c r="EV55" s="128"/>
      <c r="EW55" s="64"/>
      <c r="EX55" s="129"/>
      <c r="EY55" s="129"/>
      <c r="EZ55" s="129"/>
      <c r="FA55" s="129"/>
      <c r="FB55" s="129"/>
      <c r="FC55" s="128"/>
      <c r="FD55" s="128"/>
      <c r="FE55" s="128"/>
      <c r="FF55" s="128"/>
      <c r="FG55" s="128"/>
      <c r="FH55" s="123"/>
      <c r="FI55" s="123"/>
      <c r="FJ55" s="123"/>
      <c r="FK55" s="123"/>
      <c r="FL55" s="123"/>
      <c r="FM55" s="82"/>
      <c r="FN55" s="128"/>
      <c r="FO55" s="128"/>
      <c r="FP55" s="128"/>
      <c r="FQ55" s="128"/>
      <c r="FR55" s="128"/>
      <c r="FS55" s="127"/>
      <c r="FT55" s="127"/>
      <c r="FU55" s="127"/>
      <c r="FV55" s="127"/>
      <c r="FW55" s="127"/>
      <c r="FX55" s="129"/>
      <c r="FY55" s="129"/>
      <c r="FZ55" s="129"/>
      <c r="GA55" s="129"/>
      <c r="GB55" s="129"/>
      <c r="GC55" s="130"/>
      <c r="GD55" s="130"/>
      <c r="GE55" s="130"/>
      <c r="GF55" s="130"/>
      <c r="GG55" s="130"/>
      <c r="GH55" s="131"/>
      <c r="GI55" s="131"/>
      <c r="GJ55" s="131"/>
      <c r="GK55" s="131"/>
      <c r="GL55" s="131"/>
      <c r="GM55" s="129"/>
      <c r="GN55" s="129"/>
      <c r="GO55" s="129"/>
      <c r="GP55" s="129"/>
      <c r="GQ55" s="129"/>
      <c r="GR55" s="108"/>
      <c r="GS55" s="108"/>
      <c r="GT55" s="108"/>
      <c r="GU55" s="108"/>
      <c r="GV55" s="108"/>
      <c r="GW55" s="130"/>
      <c r="GX55" s="130"/>
      <c r="GY55" s="130"/>
      <c r="GZ55" s="130"/>
      <c r="HA55" s="130"/>
      <c r="HB55" s="82"/>
      <c r="HC55" s="132"/>
      <c r="HD55" s="132"/>
      <c r="HE55" s="132"/>
      <c r="HF55" s="132"/>
      <c r="HG55" s="132"/>
      <c r="HH55" s="126"/>
      <c r="HI55" s="126"/>
      <c r="HJ55" s="126"/>
      <c r="HK55" s="126"/>
      <c r="HL55" s="126"/>
      <c r="HM55" s="128"/>
      <c r="HN55" s="128"/>
      <c r="HO55" s="128"/>
      <c r="HP55" s="128"/>
      <c r="HQ55" s="128"/>
      <c r="HR55" s="123"/>
      <c r="HS55" s="123"/>
      <c r="HT55" s="123"/>
      <c r="HU55" s="123"/>
      <c r="HV55" s="123"/>
      <c r="HW55" s="82"/>
      <c r="HX55" s="133"/>
      <c r="IK55" s="46" t="s">
        <v>204</v>
      </c>
      <c r="IL55" s="46" t="s">
        <v>205</v>
      </c>
      <c r="IM55" s="46" t="s">
        <v>360</v>
      </c>
    </row>
    <row r="56" spans="1:247" hidden="1">
      <c r="A56" s="76">
        <v>48</v>
      </c>
      <c r="B56" s="83" t="s">
        <v>148</v>
      </c>
      <c r="C56" s="83"/>
      <c r="D56" s="83">
        <f t="shared" ref="D56:AJ56" si="371">39-D55</f>
        <v>13</v>
      </c>
      <c r="E56" s="83">
        <f t="shared" si="371"/>
        <v>14</v>
      </c>
      <c r="F56" s="83">
        <f t="shared" si="371"/>
        <v>15</v>
      </c>
      <c r="G56" s="83">
        <f t="shared" si="371"/>
        <v>20</v>
      </c>
      <c r="H56" s="83">
        <f t="shared" si="371"/>
        <v>26</v>
      </c>
      <c r="I56" s="83">
        <f t="shared" si="371"/>
        <v>13</v>
      </c>
      <c r="J56" s="83">
        <f t="shared" si="371"/>
        <v>20</v>
      </c>
      <c r="K56" s="83">
        <f t="shared" si="371"/>
        <v>29</v>
      </c>
      <c r="L56" s="83">
        <f t="shared" si="371"/>
        <v>8</v>
      </c>
      <c r="M56" s="83">
        <f t="shared" si="371"/>
        <v>9</v>
      </c>
      <c r="N56" s="83">
        <f t="shared" si="371"/>
        <v>28</v>
      </c>
      <c r="O56" s="83">
        <f t="shared" si="371"/>
        <v>5</v>
      </c>
      <c r="P56" s="83">
        <f t="shared" si="371"/>
        <v>2</v>
      </c>
      <c r="Q56" s="83">
        <f t="shared" si="371"/>
        <v>36</v>
      </c>
      <c r="R56" s="83">
        <f t="shared" si="371"/>
        <v>22</v>
      </c>
      <c r="S56" s="83">
        <f t="shared" si="371"/>
        <v>24</v>
      </c>
      <c r="T56" s="83">
        <f t="shared" si="371"/>
        <v>15</v>
      </c>
      <c r="U56" s="83">
        <f t="shared" si="371"/>
        <v>29</v>
      </c>
      <c r="V56" s="83">
        <f t="shared" si="371"/>
        <v>6</v>
      </c>
      <c r="W56" s="83">
        <f t="shared" si="371"/>
        <v>7</v>
      </c>
      <c r="X56" s="83">
        <f t="shared" si="371"/>
        <v>14</v>
      </c>
      <c r="Y56" s="83">
        <f t="shared" si="371"/>
        <v>2</v>
      </c>
      <c r="Z56" s="83">
        <f t="shared" si="371"/>
        <v>31</v>
      </c>
      <c r="AA56" s="83">
        <f t="shared" si="371"/>
        <v>30</v>
      </c>
      <c r="AB56" s="83">
        <f t="shared" si="371"/>
        <v>21</v>
      </c>
      <c r="AC56" s="83">
        <f t="shared" si="371"/>
        <v>27</v>
      </c>
      <c r="AD56" s="83">
        <f t="shared" si="371"/>
        <v>26</v>
      </c>
      <c r="AE56" s="83">
        <f t="shared" si="371"/>
        <v>30</v>
      </c>
      <c r="AF56" s="83">
        <f t="shared" si="371"/>
        <v>21</v>
      </c>
      <c r="AG56" s="83">
        <f t="shared" si="371"/>
        <v>7</v>
      </c>
      <c r="AH56" s="83">
        <f t="shared" si="371"/>
        <v>8</v>
      </c>
      <c r="AI56" s="83">
        <f t="shared" si="371"/>
        <v>16</v>
      </c>
      <c r="AJ56" s="83">
        <f t="shared" si="371"/>
        <v>29</v>
      </c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4"/>
      <c r="AX56" s="104"/>
      <c r="AY56" s="104"/>
      <c r="AZ56" s="104"/>
      <c r="BA56" s="104"/>
      <c r="BB56" s="104"/>
      <c r="BC56" s="104"/>
      <c r="BD56" s="104"/>
      <c r="BE56" s="105"/>
      <c r="BF56" s="105"/>
      <c r="BG56" s="105"/>
      <c r="BH56" s="105"/>
      <c r="BI56" s="105"/>
      <c r="BJ56" s="105"/>
      <c r="BK56" s="105"/>
      <c r="BL56" s="105"/>
      <c r="BM56" s="106"/>
      <c r="BN56" s="106"/>
      <c r="BO56" s="106"/>
      <c r="BP56" s="106"/>
      <c r="BQ56" s="106"/>
      <c r="BR56" s="106"/>
      <c r="BS56" s="106"/>
      <c r="BT56" s="106"/>
      <c r="BU56" s="107"/>
      <c r="BV56" s="107"/>
      <c r="BW56" s="108"/>
      <c r="BX56" s="109"/>
      <c r="BY56" s="108"/>
      <c r="BZ56" s="110"/>
      <c r="CA56" s="109"/>
      <c r="CB56" s="110"/>
      <c r="CC56" s="111"/>
      <c r="CD56" s="112"/>
      <c r="CE56" s="113"/>
      <c r="CF56" s="114"/>
      <c r="CG56" s="84"/>
      <c r="CH56" s="113"/>
      <c r="CI56" s="114"/>
      <c r="CJ56" s="109"/>
      <c r="CK56" s="115"/>
      <c r="CL56" s="116"/>
      <c r="CM56" s="117"/>
      <c r="CN56" s="111"/>
      <c r="CO56" s="118"/>
      <c r="CP56" s="119"/>
      <c r="CQ56" s="119"/>
      <c r="CR56" s="118"/>
      <c r="CS56" s="118"/>
      <c r="CT56" s="57"/>
      <c r="CU56" s="96"/>
      <c r="CV56" s="96"/>
      <c r="CW56" s="96"/>
      <c r="CX56" s="96"/>
      <c r="CY56" s="96"/>
      <c r="CZ56" s="58"/>
      <c r="DA56" s="122"/>
      <c r="DB56" s="122"/>
      <c r="DC56" s="122"/>
      <c r="DD56" s="122"/>
      <c r="DE56" s="122"/>
      <c r="DF56" s="58"/>
      <c r="DG56" s="122"/>
      <c r="DH56" s="122"/>
      <c r="DK56" s="124" t="str">
        <f t="shared" si="86"/>
        <v>Ariana16</v>
      </c>
      <c r="DX56" s="125"/>
      <c r="DY56" s="125"/>
      <c r="EC56" s="126"/>
      <c r="ED56" s="126"/>
      <c r="EE56" s="126"/>
      <c r="EF56" s="126"/>
      <c r="EG56" s="126"/>
      <c r="EH56" s="127"/>
      <c r="EI56" s="127"/>
      <c r="EJ56" s="127"/>
      <c r="EK56" s="127"/>
      <c r="EL56" s="127"/>
      <c r="EM56" s="123"/>
      <c r="EN56" s="123"/>
      <c r="EO56" s="123"/>
      <c r="EP56" s="123"/>
      <c r="EQ56" s="123"/>
      <c r="ER56" s="128"/>
      <c r="ES56" s="128"/>
      <c r="ET56" s="128"/>
      <c r="EU56" s="128"/>
      <c r="EV56" s="128"/>
      <c r="EW56" s="64"/>
      <c r="EX56" s="129"/>
      <c r="EY56" s="129"/>
      <c r="EZ56" s="129"/>
      <c r="FA56" s="129"/>
      <c r="FB56" s="129"/>
      <c r="FC56" s="128"/>
      <c r="FD56" s="128"/>
      <c r="FE56" s="128"/>
      <c r="FF56" s="128"/>
      <c r="FG56" s="128"/>
      <c r="FH56" s="123"/>
      <c r="FI56" s="123"/>
      <c r="FJ56" s="123"/>
      <c r="FK56" s="123"/>
      <c r="FL56" s="123"/>
      <c r="FM56" s="82"/>
      <c r="FN56" s="128"/>
      <c r="FO56" s="128"/>
      <c r="FP56" s="128"/>
      <c r="FQ56" s="128"/>
      <c r="FR56" s="128"/>
      <c r="FS56" s="127"/>
      <c r="FT56" s="127"/>
      <c r="FU56" s="127"/>
      <c r="FV56" s="127"/>
      <c r="FW56" s="127"/>
      <c r="FX56" s="129"/>
      <c r="FY56" s="129"/>
      <c r="FZ56" s="129"/>
      <c r="GA56" s="129"/>
      <c r="GB56" s="129"/>
      <c r="GC56" s="130"/>
      <c r="GD56" s="130"/>
      <c r="GE56" s="130"/>
      <c r="GF56" s="130"/>
      <c r="GG56" s="130"/>
      <c r="GH56" s="131"/>
      <c r="GI56" s="131"/>
      <c r="GJ56" s="131"/>
      <c r="GK56" s="131"/>
      <c r="GL56" s="131"/>
      <c r="GM56" s="129"/>
      <c r="GN56" s="129"/>
      <c r="GO56" s="129"/>
      <c r="GP56" s="129"/>
      <c r="GQ56" s="129"/>
      <c r="GR56" s="108"/>
      <c r="GS56" s="108"/>
      <c r="GT56" s="108"/>
      <c r="GU56" s="108"/>
      <c r="GV56" s="108"/>
      <c r="GW56" s="130"/>
      <c r="GX56" s="130"/>
      <c r="GY56" s="130"/>
      <c r="GZ56" s="130"/>
      <c r="HA56" s="130"/>
      <c r="HB56" s="82"/>
      <c r="HC56" s="132"/>
      <c r="HD56" s="132"/>
      <c r="HE56" s="132"/>
      <c r="HF56" s="132"/>
      <c r="HG56" s="132"/>
      <c r="HH56" s="126"/>
      <c r="HI56" s="126"/>
      <c r="HJ56" s="126"/>
      <c r="HK56" s="126"/>
      <c r="HL56" s="126"/>
      <c r="HM56" s="128"/>
      <c r="HN56" s="128"/>
      <c r="HO56" s="128"/>
      <c r="HP56" s="128"/>
      <c r="HQ56" s="128"/>
      <c r="HR56" s="123"/>
      <c r="HS56" s="123"/>
      <c r="HT56" s="123"/>
      <c r="HU56" s="123"/>
      <c r="HV56" s="123"/>
      <c r="HW56" s="82"/>
      <c r="HX56" s="133"/>
      <c r="IK56" s="46" t="s">
        <v>204</v>
      </c>
      <c r="IL56" s="46" t="s">
        <v>361</v>
      </c>
      <c r="IM56" s="46" t="s">
        <v>362</v>
      </c>
    </row>
    <row r="57" spans="1:247" hidden="1">
      <c r="A57" s="76">
        <v>49</v>
      </c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4"/>
      <c r="AX57" s="104"/>
      <c r="AY57" s="104"/>
      <c r="AZ57" s="104"/>
      <c r="BA57" s="104"/>
      <c r="BB57" s="104"/>
      <c r="BC57" s="104"/>
      <c r="BD57" s="104"/>
      <c r="BE57" s="105"/>
      <c r="BF57" s="105"/>
      <c r="BG57" s="105"/>
      <c r="BH57" s="105"/>
      <c r="BI57" s="105"/>
      <c r="BJ57" s="105"/>
      <c r="BK57" s="105"/>
      <c r="BL57" s="105"/>
      <c r="BM57" s="106"/>
      <c r="BN57" s="106"/>
      <c r="BO57" s="106"/>
      <c r="BP57" s="106"/>
      <c r="BQ57" s="106"/>
      <c r="BR57" s="106"/>
      <c r="BS57" s="106"/>
      <c r="BT57" s="106"/>
      <c r="BU57" s="107"/>
      <c r="BV57" s="107"/>
      <c r="BW57" s="108"/>
      <c r="BX57" s="109"/>
      <c r="BY57" s="108"/>
      <c r="BZ57" s="110"/>
      <c r="CA57" s="109"/>
      <c r="CB57" s="110"/>
      <c r="CC57" s="111"/>
      <c r="CD57" s="112"/>
      <c r="CE57" s="113"/>
      <c r="CF57" s="114"/>
      <c r="CG57" s="84"/>
      <c r="CH57" s="113"/>
      <c r="CI57" s="114"/>
      <c r="CJ57" s="109"/>
      <c r="CK57" s="115"/>
      <c r="CL57" s="116"/>
      <c r="CM57" s="117"/>
      <c r="CN57" s="111"/>
      <c r="CO57" s="118"/>
      <c r="CP57" s="119"/>
      <c r="CQ57" s="119"/>
      <c r="CR57" s="118"/>
      <c r="CS57" s="118"/>
      <c r="CT57" s="57"/>
      <c r="CU57" s="96"/>
      <c r="CV57" s="96"/>
      <c r="CW57" s="96"/>
      <c r="CX57" s="96"/>
      <c r="CY57" s="96"/>
      <c r="CZ57" s="58"/>
      <c r="DA57" s="122"/>
      <c r="DB57" s="122"/>
      <c r="DC57" s="122"/>
      <c r="DD57" s="122"/>
      <c r="DE57" s="122"/>
      <c r="DF57" s="58"/>
      <c r="DG57" s="122"/>
      <c r="DH57" s="122"/>
      <c r="DK57" s="124" t="str">
        <f t="shared" si="86"/>
        <v>218Fer21</v>
      </c>
      <c r="DX57" s="125"/>
      <c r="DY57" s="125"/>
      <c r="EC57" s="126"/>
      <c r="ED57" s="126"/>
      <c r="EE57" s="126"/>
      <c r="EF57" s="126"/>
      <c r="EG57" s="126"/>
      <c r="EH57" s="127"/>
      <c r="EI57" s="127"/>
      <c r="EJ57" s="127"/>
      <c r="EK57" s="127"/>
      <c r="EL57" s="127"/>
      <c r="EM57" s="123"/>
      <c r="EN57" s="123"/>
      <c r="EO57" s="123"/>
      <c r="EP57" s="123"/>
      <c r="EQ57" s="123"/>
      <c r="ER57" s="128"/>
      <c r="ES57" s="128"/>
      <c r="ET57" s="128"/>
      <c r="EU57" s="128"/>
      <c r="EV57" s="128"/>
      <c r="EW57" s="64"/>
      <c r="EX57" s="129"/>
      <c r="EY57" s="129"/>
      <c r="EZ57" s="129"/>
      <c r="FA57" s="129"/>
      <c r="FB57" s="129"/>
      <c r="FC57" s="128"/>
      <c r="FD57" s="128"/>
      <c r="FE57" s="128"/>
      <c r="FF57" s="128"/>
      <c r="FG57" s="128"/>
      <c r="FH57" s="123"/>
      <c r="FI57" s="123"/>
      <c r="FJ57" s="123"/>
      <c r="FK57" s="123"/>
      <c r="FL57" s="123"/>
      <c r="FM57" s="82"/>
      <c r="FN57" s="128"/>
      <c r="FO57" s="128"/>
      <c r="FP57" s="128"/>
      <c r="FQ57" s="128"/>
      <c r="FR57" s="128"/>
      <c r="FS57" s="127"/>
      <c r="FT57" s="127"/>
      <c r="FU57" s="127"/>
      <c r="FV57" s="127"/>
      <c r="FW57" s="127"/>
      <c r="FX57" s="129"/>
      <c r="FY57" s="129"/>
      <c r="FZ57" s="129"/>
      <c r="GA57" s="129"/>
      <c r="GB57" s="129"/>
      <c r="GC57" s="130"/>
      <c r="GD57" s="130"/>
      <c r="GE57" s="130"/>
      <c r="GF57" s="130"/>
      <c r="GG57" s="130"/>
      <c r="GH57" s="131"/>
      <c r="GI57" s="131"/>
      <c r="GJ57" s="131"/>
      <c r="GK57" s="131"/>
      <c r="GL57" s="131"/>
      <c r="GM57" s="129"/>
      <c r="GN57" s="129"/>
      <c r="GO57" s="129"/>
      <c r="GP57" s="129"/>
      <c r="GQ57" s="129"/>
      <c r="GR57" s="108"/>
      <c r="GS57" s="108"/>
      <c r="GT57" s="108"/>
      <c r="GU57" s="108"/>
      <c r="GV57" s="108"/>
      <c r="GW57" s="130"/>
      <c r="GX57" s="130"/>
      <c r="GY57" s="130"/>
      <c r="GZ57" s="130"/>
      <c r="HA57" s="130"/>
      <c r="HB57" s="82"/>
      <c r="HC57" s="132"/>
      <c r="HD57" s="132"/>
      <c r="HE57" s="132"/>
      <c r="HF57" s="132"/>
      <c r="HG57" s="132"/>
      <c r="HH57" s="126"/>
      <c r="HI57" s="126"/>
      <c r="HJ57" s="126"/>
      <c r="HK57" s="126"/>
      <c r="HL57" s="126"/>
      <c r="HM57" s="128"/>
      <c r="HN57" s="128"/>
      <c r="HO57" s="128"/>
      <c r="HP57" s="128"/>
      <c r="HQ57" s="128"/>
      <c r="HR57" s="123"/>
      <c r="HS57" s="123"/>
      <c r="HT57" s="123"/>
      <c r="HU57" s="123"/>
      <c r="HV57" s="123"/>
      <c r="HW57" s="82"/>
      <c r="HX57" s="133"/>
      <c r="IK57" s="46" t="s">
        <v>204</v>
      </c>
      <c r="IL57" s="46" t="s">
        <v>207</v>
      </c>
      <c r="IM57" s="46" t="s">
        <v>363</v>
      </c>
    </row>
    <row r="58" spans="1:247" hidden="1">
      <c r="A58" s="76">
        <v>50</v>
      </c>
      <c r="B58" s="46" t="s">
        <v>195</v>
      </c>
      <c r="DK58" s="124" t="str">
        <f t="shared" si="86"/>
        <v>KeybiR07</v>
      </c>
      <c r="IK58" s="46" t="s">
        <v>204</v>
      </c>
      <c r="IL58" s="46" t="s">
        <v>208</v>
      </c>
      <c r="IM58" s="46" t="s">
        <v>364</v>
      </c>
    </row>
    <row r="59" spans="1:247" hidden="1">
      <c r="A59" s="76">
        <v>51</v>
      </c>
      <c r="B59" s="84" t="s">
        <v>147</v>
      </c>
      <c r="C59" s="84"/>
      <c r="D59" s="85">
        <f t="shared" ref="D59:AJ59" si="372">D55/39</f>
        <v>0.66666666666666696</v>
      </c>
      <c r="E59" s="85">
        <f t="shared" si="372"/>
        <v>0.64102564102564097</v>
      </c>
      <c r="F59" s="85">
        <f t="shared" si="372"/>
        <v>0.61538461538461497</v>
      </c>
      <c r="G59" s="85">
        <f t="shared" si="372"/>
        <v>0.487179487179487</v>
      </c>
      <c r="H59" s="85">
        <f t="shared" si="372"/>
        <v>0.33333333333333298</v>
      </c>
      <c r="I59" s="85">
        <f t="shared" si="372"/>
        <v>0.66666666666666696</v>
      </c>
      <c r="J59" s="85">
        <f t="shared" si="372"/>
        <v>0.487179487179487</v>
      </c>
      <c r="K59" s="85">
        <f t="shared" si="372"/>
        <v>0.256410256410256</v>
      </c>
      <c r="L59" s="85">
        <f t="shared" si="372"/>
        <v>0.79487179487179505</v>
      </c>
      <c r="M59" s="85">
        <f t="shared" si="372"/>
        <v>0.76923076923076905</v>
      </c>
      <c r="N59" s="85">
        <f t="shared" si="372"/>
        <v>0.28205128205128199</v>
      </c>
      <c r="O59" s="85">
        <f t="shared" si="372"/>
        <v>0.87179487179487203</v>
      </c>
      <c r="P59" s="85">
        <f t="shared" si="372"/>
        <v>0.94871794871794901</v>
      </c>
      <c r="Q59" s="85">
        <f t="shared" si="372"/>
        <v>7.69230769230769E-2</v>
      </c>
      <c r="R59" s="85">
        <f t="shared" si="372"/>
        <v>0.43589743589743601</v>
      </c>
      <c r="S59" s="85">
        <f t="shared" si="372"/>
        <v>0.38461538461538503</v>
      </c>
      <c r="T59" s="85">
        <f t="shared" si="372"/>
        <v>0.61538461538461497</v>
      </c>
      <c r="U59" s="85">
        <f t="shared" si="372"/>
        <v>0.256410256410256</v>
      </c>
      <c r="V59" s="85">
        <f t="shared" si="372"/>
        <v>0.84615384615384603</v>
      </c>
      <c r="W59" s="85">
        <f t="shared" si="372"/>
        <v>0.82051282051282004</v>
      </c>
      <c r="X59" s="85">
        <f t="shared" si="372"/>
        <v>0.64102564102564097</v>
      </c>
      <c r="Y59" s="85">
        <f t="shared" si="372"/>
        <v>0.94871794871794901</v>
      </c>
      <c r="Z59" s="85">
        <f t="shared" si="372"/>
        <v>0.20512820512820501</v>
      </c>
      <c r="AA59" s="85">
        <f t="shared" si="372"/>
        <v>0.230769230769231</v>
      </c>
      <c r="AB59" s="85">
        <f t="shared" si="372"/>
        <v>0.46153846153846201</v>
      </c>
      <c r="AC59" s="85">
        <f t="shared" si="372"/>
        <v>0.30769230769230799</v>
      </c>
      <c r="AD59" s="85">
        <f t="shared" si="372"/>
        <v>0.33333333333333298</v>
      </c>
      <c r="AE59" s="85">
        <f t="shared" si="372"/>
        <v>0.230769230769231</v>
      </c>
      <c r="AF59" s="85">
        <f t="shared" si="372"/>
        <v>0.46153846153846201</v>
      </c>
      <c r="AG59" s="85">
        <f t="shared" si="372"/>
        <v>0.82051282051282004</v>
      </c>
      <c r="AH59" s="85">
        <f t="shared" si="372"/>
        <v>0.79487179487179505</v>
      </c>
      <c r="AI59" s="85">
        <f t="shared" si="372"/>
        <v>0.58974358974358998</v>
      </c>
      <c r="AJ59" s="85">
        <f t="shared" si="372"/>
        <v>0.256410256410256</v>
      </c>
      <c r="DK59" s="124" t="str">
        <f t="shared" si="86"/>
        <v>KhiaraN4</v>
      </c>
      <c r="IK59" s="46" t="s">
        <v>204</v>
      </c>
      <c r="IL59" s="46" t="s">
        <v>209</v>
      </c>
      <c r="IM59" s="46" t="s">
        <v>365</v>
      </c>
    </row>
    <row r="60" spans="1:247" hidden="1">
      <c r="A60" s="76">
        <v>52</v>
      </c>
      <c r="B60" s="83" t="s">
        <v>148</v>
      </c>
      <c r="C60" s="83"/>
      <c r="D60" s="86">
        <f t="shared" ref="D60:AJ60" si="373">D56/39</f>
        <v>0.33333333333333298</v>
      </c>
      <c r="E60" s="86">
        <f t="shared" si="373"/>
        <v>0.35897435897435898</v>
      </c>
      <c r="F60" s="86">
        <f t="shared" si="373"/>
        <v>0.38461538461538503</v>
      </c>
      <c r="G60" s="86">
        <f t="shared" si="373"/>
        <v>0.512820512820513</v>
      </c>
      <c r="H60" s="86">
        <f t="shared" si="373"/>
        <v>0.66666666666666696</v>
      </c>
      <c r="I60" s="86">
        <f t="shared" si="373"/>
        <v>0.33333333333333298</v>
      </c>
      <c r="J60" s="86">
        <f t="shared" si="373"/>
        <v>0.512820512820513</v>
      </c>
      <c r="K60" s="86">
        <f t="shared" si="373"/>
        <v>0.74358974358974395</v>
      </c>
      <c r="L60" s="86">
        <f t="shared" si="373"/>
        <v>0.20512820512820501</v>
      </c>
      <c r="M60" s="86">
        <f t="shared" si="373"/>
        <v>0.230769230769231</v>
      </c>
      <c r="N60" s="86">
        <f t="shared" si="373"/>
        <v>0.71794871794871795</v>
      </c>
      <c r="O60" s="86">
        <f t="shared" si="373"/>
        <v>0.128205128205128</v>
      </c>
      <c r="P60" s="86">
        <f t="shared" si="373"/>
        <v>5.1282051282051301E-2</v>
      </c>
      <c r="Q60" s="86">
        <f t="shared" si="373"/>
        <v>0.92307692307692302</v>
      </c>
      <c r="R60" s="86">
        <f t="shared" si="373"/>
        <v>0.56410256410256399</v>
      </c>
      <c r="S60" s="86">
        <f t="shared" si="373"/>
        <v>0.61538461538461497</v>
      </c>
      <c r="T60" s="86">
        <f t="shared" si="373"/>
        <v>0.38461538461538503</v>
      </c>
      <c r="U60" s="86">
        <f t="shared" si="373"/>
        <v>0.74358974358974395</v>
      </c>
      <c r="V60" s="86">
        <f t="shared" si="373"/>
        <v>0.15384615384615399</v>
      </c>
      <c r="W60" s="86">
        <f t="shared" si="373"/>
        <v>0.17948717948717899</v>
      </c>
      <c r="X60" s="86">
        <f t="shared" si="373"/>
        <v>0.35897435897435898</v>
      </c>
      <c r="Y60" s="86">
        <f t="shared" si="373"/>
        <v>5.1282051282051301E-2</v>
      </c>
      <c r="Z60" s="86">
        <f t="shared" si="373"/>
        <v>0.79487179487179505</v>
      </c>
      <c r="AA60" s="86">
        <f t="shared" si="373"/>
        <v>0.76923076923076905</v>
      </c>
      <c r="AB60" s="86">
        <f t="shared" si="373"/>
        <v>0.53846153846153799</v>
      </c>
      <c r="AC60" s="86">
        <f t="shared" si="373"/>
        <v>0.69230769230769196</v>
      </c>
      <c r="AD60" s="86">
        <f t="shared" si="373"/>
        <v>0.66666666666666696</v>
      </c>
      <c r="AE60" s="86">
        <f t="shared" si="373"/>
        <v>0.76923076923076905</v>
      </c>
      <c r="AF60" s="86">
        <f t="shared" si="373"/>
        <v>0.53846153846153799</v>
      </c>
      <c r="AG60" s="86">
        <f t="shared" si="373"/>
        <v>0.17948717948717899</v>
      </c>
      <c r="AH60" s="86">
        <f t="shared" si="373"/>
        <v>0.20512820512820501</v>
      </c>
      <c r="AI60" s="86">
        <f t="shared" si="373"/>
        <v>0.41025641025641002</v>
      </c>
      <c r="AJ60" s="86">
        <f t="shared" si="373"/>
        <v>0.74358974358974395</v>
      </c>
      <c r="DK60" s="124" t="str">
        <f t="shared" si="86"/>
        <v>Azumi007</v>
      </c>
      <c r="IK60" s="46" t="s">
        <v>204</v>
      </c>
      <c r="IL60" s="46" t="s">
        <v>210</v>
      </c>
      <c r="IM60" s="46" t="s">
        <v>366</v>
      </c>
    </row>
    <row r="61" spans="1:247" hidden="1">
      <c r="A61" s="76">
        <v>53</v>
      </c>
      <c r="DK61" s="124" t="str">
        <f t="shared" si="86"/>
        <v>Vm252515</v>
      </c>
      <c r="IK61" s="46" t="s">
        <v>204</v>
      </c>
      <c r="IL61" s="46" t="s">
        <v>211</v>
      </c>
      <c r="IM61" s="46" t="s">
        <v>367</v>
      </c>
    </row>
    <row r="62" spans="1:247" hidden="1">
      <c r="A62" s="76">
        <v>54</v>
      </c>
      <c r="DK62" s="124" t="str">
        <f t="shared" si="86"/>
        <v>YUYUJo03</v>
      </c>
      <c r="IK62" s="46" t="s">
        <v>204</v>
      </c>
      <c r="IL62" s="46" t="s">
        <v>212</v>
      </c>
      <c r="IM62" s="46" t="s">
        <v>368</v>
      </c>
    </row>
    <row r="76" spans="38:38">
      <c r="AL76" s="46">
        <v>7</v>
      </c>
    </row>
  </sheetData>
  <sheetProtection algorithmName="SHA-512" hashValue="ovGTlvtx1iGw+6+FL9E/o9hh2+ys6JWQvK3oRMRP1X0QBFm3Lbflz9IqrvrCTfGrJyR6dDFcRveMo54/H5i0HQ==" saltValue="0CcmNvaI+oY9Io6XIn/tnA==" spinCount="100000" sheet="1" objects="1" scenarios="1" selectLockedCells="1" selectUnlockedCells="1"/>
  <mergeCells count="99">
    <mergeCell ref="D1:I1"/>
    <mergeCell ref="J1:AJ1"/>
    <mergeCell ref="D2:N2"/>
    <mergeCell ref="O2:AJ2"/>
    <mergeCell ref="D3:G3"/>
    <mergeCell ref="H3:AJ3"/>
    <mergeCell ref="D4:AI4"/>
    <mergeCell ref="D5:J5"/>
    <mergeCell ref="K5:S5"/>
    <mergeCell ref="T5:Z5"/>
    <mergeCell ref="AA5:AF5"/>
    <mergeCell ref="AG5:AJ5"/>
    <mergeCell ref="AK5:AV5"/>
    <mergeCell ref="AW5:BD5"/>
    <mergeCell ref="BE5:BL5"/>
    <mergeCell ref="BM5:BR5"/>
    <mergeCell ref="BS5:BV5"/>
    <mergeCell ref="Y6:Y7"/>
    <mergeCell ref="Z6:Z7"/>
    <mergeCell ref="AK6:AK8"/>
    <mergeCell ref="AL6:AL8"/>
    <mergeCell ref="AM6:AM8"/>
    <mergeCell ref="AN6:AN8"/>
    <mergeCell ref="AO6:AO8"/>
    <mergeCell ref="AP6:AP8"/>
    <mergeCell ref="AQ6:AQ8"/>
    <mergeCell ref="AR6:AR8"/>
    <mergeCell ref="AS6:AS8"/>
    <mergeCell ref="AT6:AT8"/>
    <mergeCell ref="AU6:AU8"/>
    <mergeCell ref="AV6:AV8"/>
    <mergeCell ref="AW6:AW8"/>
    <mergeCell ref="AX6:AX8"/>
    <mergeCell ref="AY6:AY8"/>
    <mergeCell ref="AZ6:AZ8"/>
    <mergeCell ref="BA6:BA8"/>
    <mergeCell ref="BB6:BB8"/>
    <mergeCell ref="BC6:BC8"/>
    <mergeCell ref="BD6:BD8"/>
    <mergeCell ref="BE6:BE8"/>
    <mergeCell ref="BF6:BF8"/>
    <mergeCell ref="BG6:BG8"/>
    <mergeCell ref="BH6:BH8"/>
    <mergeCell ref="BI6:BI8"/>
    <mergeCell ref="BJ6:BJ8"/>
    <mergeCell ref="BK6:BK8"/>
    <mergeCell ref="BL6:BL8"/>
    <mergeCell ref="BM6:BM8"/>
    <mergeCell ref="BN6:BN8"/>
    <mergeCell ref="BO6:BO8"/>
    <mergeCell ref="BP6:BP8"/>
    <mergeCell ref="BQ6:BQ8"/>
    <mergeCell ref="BR6:BR8"/>
    <mergeCell ref="BS6:BS8"/>
    <mergeCell ref="BT6:BT8"/>
    <mergeCell ref="BU6:BU8"/>
    <mergeCell ref="BV6:BV8"/>
    <mergeCell ref="BW5:BW8"/>
    <mergeCell ref="BX5:BX8"/>
    <mergeCell ref="BY5:BY8"/>
    <mergeCell ref="BZ5:BZ8"/>
    <mergeCell ref="CA5:CA8"/>
    <mergeCell ref="CI5:CI8"/>
    <mergeCell ref="CJ5:CJ8"/>
    <mergeCell ref="CK5:CK8"/>
    <mergeCell ref="CB5:CB8"/>
    <mergeCell ref="CC5:CC8"/>
    <mergeCell ref="CD5:CD8"/>
    <mergeCell ref="CE5:CE8"/>
    <mergeCell ref="CF5:CF8"/>
    <mergeCell ref="AA6:AB7"/>
    <mergeCell ref="CQ5:CQ8"/>
    <mergeCell ref="CR5:CR8"/>
    <mergeCell ref="CS5:CS8"/>
    <mergeCell ref="CU5:CU8"/>
    <mergeCell ref="AC6:AD7"/>
    <mergeCell ref="AE6:AF7"/>
    <mergeCell ref="AG6:AH7"/>
    <mergeCell ref="AI6:AJ7"/>
    <mergeCell ref="CL5:CL8"/>
    <mergeCell ref="CM5:CM8"/>
    <mergeCell ref="CN5:CN8"/>
    <mergeCell ref="CO5:CO8"/>
    <mergeCell ref="CP5:CP8"/>
    <mergeCell ref="CG5:CG8"/>
    <mergeCell ref="CH5:CH8"/>
    <mergeCell ref="A6:C7"/>
    <mergeCell ref="K6:L7"/>
    <mergeCell ref="M6:N7"/>
    <mergeCell ref="O6:P7"/>
    <mergeCell ref="W6:X7"/>
    <mergeCell ref="Q6:S7"/>
    <mergeCell ref="T6:V7"/>
    <mergeCell ref="D6:D7"/>
    <mergeCell ref="G6:G7"/>
    <mergeCell ref="H6:H7"/>
    <mergeCell ref="I6:I7"/>
    <mergeCell ref="J6:J7"/>
    <mergeCell ref="E6:F7"/>
  </mergeCells>
  <conditionalFormatting sqref="AK9:BV57">
    <cfRule type="cellIs" dxfId="2" priority="10" operator="equal">
      <formula>"Logrado"</formula>
    </cfRule>
    <cfRule type="cellIs" dxfId="1" priority="11" operator="equal">
      <formula>"En proceso"</formula>
    </cfRule>
    <cfRule type="cellIs" dxfId="0" priority="12" operator="equal">
      <formula>"En Inicio"</formula>
    </cfRule>
  </conditionalFormatting>
  <printOptions horizontalCentered="1"/>
  <pageMargins left="0.5" right="0.48" top="0.35433070866141703" bottom="0.25" header="0.31496062992126" footer="0.23"/>
  <pageSetup paperSize="9" scale="62" orientation="landscape" r:id="rId1"/>
  <ignoredErrors>
    <ignoredError sqref="BT9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06C57E7-C322-472D-858E-004AB96E729F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14:cfRule type="iconSet" priority="2" id="{29DF12DC-9F76-4056-B938-2DC99E76E9BE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14:cfRule type="iconSet" priority="3" id="{D3926D56-1690-43AB-927A-8ABB040815E9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0"/>
              <x14:cfIcon iconSet="3Symbols2" iconId="2"/>
            </x14:iconSet>
          </x14:cfRule>
          <xm:sqref>D9:AJ54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2:BR43"/>
  <sheetViews>
    <sheetView topLeftCell="BS1" zoomScale="70" zoomScaleNormal="70" workbookViewId="0">
      <selection activeCell="BR1" sqref="A1:BR1048576"/>
    </sheetView>
  </sheetViews>
  <sheetFormatPr baseColWidth="10" defaultColWidth="8" defaultRowHeight="15"/>
  <cols>
    <col min="1" max="1" width="4" style="46" hidden="1" customWidth="1"/>
    <col min="2" max="2" width="25.5" style="46" hidden="1" customWidth="1"/>
    <col min="3" max="3" width="3.75" style="46" hidden="1" customWidth="1"/>
    <col min="4" max="4" width="9.125" style="46" hidden="1" customWidth="1"/>
    <col min="5" max="5" width="5" style="46" hidden="1" customWidth="1"/>
    <col min="6" max="6" width="8" style="46" hidden="1" customWidth="1"/>
    <col min="7" max="7" width="26.875" style="46" hidden="1" customWidth="1"/>
    <col min="8" max="8" width="5.375" style="46" hidden="1" customWidth="1"/>
    <col min="9" max="13" width="8" style="46" hidden="1" customWidth="1"/>
    <col min="14" max="15" width="3.875" style="46" hidden="1" customWidth="1"/>
    <col min="16" max="16" width="8" style="46" hidden="1" customWidth="1"/>
    <col min="17" max="17" width="3.125" style="46" hidden="1" customWidth="1"/>
    <col min="18" max="18" width="3.625" style="46" hidden="1" customWidth="1"/>
    <col min="19" max="19" width="8" style="46" hidden="1" customWidth="1"/>
    <col min="20" max="20" width="3.625" style="46" hidden="1" customWidth="1"/>
    <col min="21" max="21" width="3.75" style="46" hidden="1" customWidth="1"/>
    <col min="22" max="23" width="6.375" style="46" hidden="1" customWidth="1"/>
    <col min="24" max="24" width="3.375" style="46" hidden="1" customWidth="1"/>
    <col min="25" max="25" width="8" style="46" hidden="1" customWidth="1"/>
    <col min="26" max="26" width="3.875" style="46" hidden="1" customWidth="1"/>
    <col min="27" max="27" width="4.125" style="46" hidden="1" customWidth="1"/>
    <col min="28" max="28" width="8" style="46" hidden="1" customWidth="1"/>
    <col min="29" max="29" width="3.25" style="46" hidden="1" customWidth="1"/>
    <col min="30" max="30" width="3.875" style="46" hidden="1" customWidth="1"/>
    <col min="31" max="31" width="8" style="46" hidden="1" customWidth="1"/>
    <col min="32" max="32" width="4.375" style="46" hidden="1" customWidth="1"/>
    <col min="33" max="33" width="4.125" style="46" hidden="1" customWidth="1"/>
    <col min="34" max="34" width="8" style="46" hidden="1" customWidth="1"/>
    <col min="35" max="35" width="5.375" style="46" hidden="1" customWidth="1"/>
    <col min="36" max="36" width="5.125" style="46" hidden="1" customWidth="1"/>
    <col min="37" max="37" width="8" style="46" hidden="1" customWidth="1"/>
    <col min="38" max="38" width="4.125" style="46" hidden="1" customWidth="1"/>
    <col min="39" max="39" width="5.25" style="46" hidden="1" customWidth="1"/>
    <col min="40" max="40" width="8" style="46" hidden="1" customWidth="1"/>
    <col min="41" max="41" width="5.5" style="46" hidden="1" customWidth="1"/>
    <col min="42" max="42" width="3.75" style="46" hidden="1" customWidth="1"/>
    <col min="43" max="43" width="8" style="46" hidden="1" customWidth="1"/>
    <col min="44" max="44" width="3.875" style="46" hidden="1" customWidth="1"/>
    <col min="45" max="45" width="5.125" style="46" hidden="1" customWidth="1"/>
    <col min="46" max="46" width="8" style="46" hidden="1" customWidth="1"/>
    <col min="47" max="47" width="4.25" style="46" hidden="1" customWidth="1"/>
    <col min="48" max="48" width="5" style="46" hidden="1" customWidth="1"/>
    <col min="49" max="49" width="8" style="46" hidden="1" customWidth="1"/>
    <col min="50" max="50" width="4.75" style="46" hidden="1" customWidth="1"/>
    <col min="51" max="51" width="5.5" style="46" hidden="1" customWidth="1"/>
    <col min="52" max="52" width="8" style="46" hidden="1" customWidth="1"/>
    <col min="53" max="53" width="4.25" style="46" hidden="1" customWidth="1"/>
    <col min="54" max="54" width="4.875" style="46" hidden="1" customWidth="1"/>
    <col min="55" max="55" width="8" style="46" hidden="1" customWidth="1"/>
    <col min="56" max="56" width="4.125" style="46" hidden="1" customWidth="1"/>
    <col min="57" max="57" width="5" style="46" hidden="1" customWidth="1"/>
    <col min="58" max="58" width="8" style="46" hidden="1" customWidth="1"/>
    <col min="59" max="59" width="5" style="46" hidden="1" customWidth="1"/>
    <col min="60" max="60" width="5.875" style="46" hidden="1" customWidth="1"/>
    <col min="61" max="61" width="8" style="46" hidden="1" customWidth="1"/>
    <col min="62" max="62" width="4.75" style="46" hidden="1" customWidth="1"/>
    <col min="63" max="63" width="5.375" style="46" hidden="1" customWidth="1"/>
    <col min="64" max="64" width="8" style="46" hidden="1" customWidth="1"/>
    <col min="65" max="65" width="4.625" style="46" hidden="1" customWidth="1"/>
    <col min="66" max="66" width="5.625" style="46" hidden="1" customWidth="1"/>
    <col min="67" max="67" width="8" style="46" hidden="1" customWidth="1"/>
    <col min="68" max="68" width="4.875" style="46" hidden="1" customWidth="1"/>
    <col min="69" max="70" width="8" style="46" hidden="1" customWidth="1"/>
    <col min="71" max="16384" width="8" style="46"/>
  </cols>
  <sheetData>
    <row r="2" spans="1:69" ht="15.75" customHeight="1"/>
    <row r="3" spans="1:69" ht="35.25" customHeight="1">
      <c r="A3" s="603" t="s">
        <v>253</v>
      </c>
      <c r="B3" s="604"/>
      <c r="C3" s="604"/>
      <c r="D3" s="604"/>
      <c r="E3" s="604"/>
      <c r="F3" s="604"/>
      <c r="G3" s="605"/>
      <c r="I3" s="606" t="s">
        <v>1</v>
      </c>
      <c r="J3" s="607"/>
      <c r="K3" s="608"/>
      <c r="M3" s="60" t="s">
        <v>2</v>
      </c>
      <c r="N3" s="60"/>
      <c r="O3" s="60"/>
      <c r="P3" s="60" t="s">
        <v>3</v>
      </c>
      <c r="Q3" s="60"/>
      <c r="R3" s="60"/>
      <c r="S3" s="60" t="s">
        <v>4</v>
      </c>
      <c r="T3" s="60"/>
      <c r="U3" s="60"/>
      <c r="V3" s="60" t="s">
        <v>5</v>
      </c>
      <c r="W3" s="60"/>
      <c r="X3" s="60"/>
      <c r="Y3" s="60" t="s">
        <v>6</v>
      </c>
      <c r="Z3" s="60"/>
      <c r="AA3" s="60"/>
      <c r="AB3" s="60" t="s">
        <v>7</v>
      </c>
      <c r="AC3" s="60"/>
      <c r="AD3" s="60"/>
      <c r="AE3" s="60" t="s">
        <v>8</v>
      </c>
      <c r="AF3" s="60"/>
      <c r="AG3" s="60"/>
      <c r="AH3" s="60" t="s">
        <v>9</v>
      </c>
      <c r="AI3" s="60"/>
      <c r="AJ3" s="60"/>
      <c r="AK3" s="60" t="s">
        <v>10</v>
      </c>
      <c r="AL3" s="60"/>
      <c r="AM3" s="60"/>
      <c r="AN3" s="60" t="s">
        <v>11</v>
      </c>
      <c r="AO3" s="60"/>
      <c r="AP3" s="60"/>
      <c r="AQ3" s="60" t="s">
        <v>12</v>
      </c>
      <c r="AR3" s="60"/>
      <c r="AS3" s="60"/>
      <c r="AT3" s="60" t="s">
        <v>13</v>
      </c>
      <c r="AU3" s="60"/>
      <c r="AV3" s="60"/>
      <c r="AW3" s="60" t="s">
        <v>14</v>
      </c>
      <c r="AX3" s="60"/>
      <c r="AY3" s="60"/>
      <c r="AZ3" s="60" t="s">
        <v>15</v>
      </c>
      <c r="BA3" s="60"/>
      <c r="BB3" s="60"/>
      <c r="BC3" s="60" t="s">
        <v>16</v>
      </c>
      <c r="BD3" s="60"/>
      <c r="BE3" s="60"/>
      <c r="BF3" s="60" t="s">
        <v>17</v>
      </c>
      <c r="BG3" s="60"/>
      <c r="BH3" s="60"/>
      <c r="BI3" s="60" t="s">
        <v>18</v>
      </c>
      <c r="BJ3" s="60"/>
      <c r="BK3" s="60"/>
      <c r="BL3" s="60" t="s">
        <v>19</v>
      </c>
      <c r="BM3" s="60"/>
      <c r="BN3" s="60"/>
      <c r="BO3" s="60" t="s">
        <v>20</v>
      </c>
    </row>
    <row r="4" spans="1:69" ht="29.25" customHeight="1">
      <c r="A4" s="47"/>
      <c r="B4" s="48" t="s">
        <v>109</v>
      </c>
      <c r="C4" s="48"/>
      <c r="D4" s="49"/>
      <c r="E4" s="49"/>
      <c r="F4" s="47"/>
      <c r="G4" s="47" t="s">
        <v>254</v>
      </c>
      <c r="H4" s="50"/>
      <c r="I4" s="47" t="s">
        <v>255</v>
      </c>
      <c r="J4" s="61" t="s">
        <v>60</v>
      </c>
      <c r="K4" s="62" t="s">
        <v>256</v>
      </c>
      <c r="L4" s="46">
        <f>O4+R4+U4+X4+AA4+AD4+AG4+AJ4+AM4+AP4+AS4+AV4+AY4+BB4+BE4+BH4+BK4+BN4+BQ4</f>
        <v>40.200080200000002</v>
      </c>
      <c r="M4" s="46">
        <v>1.12415</v>
      </c>
      <c r="N4" s="63">
        <v>1</v>
      </c>
      <c r="O4" s="64">
        <f>M4*N4</f>
        <v>1.12415</v>
      </c>
      <c r="P4" s="46">
        <v>1.1006800000000001</v>
      </c>
      <c r="Q4" s="63">
        <v>2</v>
      </c>
      <c r="R4" s="64">
        <f>P4*Q4</f>
        <v>2.2013600000000002</v>
      </c>
      <c r="S4" s="46">
        <v>1.6495770000000001</v>
      </c>
      <c r="T4" s="63">
        <v>1</v>
      </c>
      <c r="U4" s="64">
        <f>S4*T4</f>
        <v>1.6495770000000001</v>
      </c>
      <c r="V4" s="46">
        <v>1.6583374</v>
      </c>
      <c r="W4" s="63">
        <v>1</v>
      </c>
      <c r="X4" s="64">
        <f>V4*W4</f>
        <v>1.6583374</v>
      </c>
      <c r="Y4" s="46">
        <v>1.6587874499999999</v>
      </c>
      <c r="Z4" s="63">
        <v>1</v>
      </c>
      <c r="AA4" s="64">
        <f>Y4*Z4</f>
        <v>1.6587874499999999</v>
      </c>
      <c r="AB4" s="46">
        <v>1.6782674</v>
      </c>
      <c r="AC4" s="63">
        <v>1</v>
      </c>
      <c r="AD4" s="64">
        <f>AB4*AC4</f>
        <v>1.6782674</v>
      </c>
      <c r="AE4" s="46">
        <v>1.12415</v>
      </c>
      <c r="AF4" s="63">
        <v>2</v>
      </c>
      <c r="AG4" s="64">
        <f>AE4*AF4</f>
        <v>2.2483</v>
      </c>
      <c r="AH4" s="46">
        <v>1.1006800000000001</v>
      </c>
      <c r="AI4" s="63">
        <v>2</v>
      </c>
      <c r="AJ4" s="64">
        <f>AH4*AI4</f>
        <v>2.2013600000000002</v>
      </c>
      <c r="AK4" s="46">
        <v>0.97144799999999998</v>
      </c>
      <c r="AL4" s="63">
        <v>2</v>
      </c>
      <c r="AM4" s="64">
        <f>AK4*AL4</f>
        <v>1.942896</v>
      </c>
      <c r="AN4" s="46">
        <v>1.021414</v>
      </c>
      <c r="AO4" s="63">
        <v>3</v>
      </c>
      <c r="AP4" s="64">
        <f>AN4*AO4</f>
        <v>3.0642420000000001</v>
      </c>
      <c r="AQ4" s="46">
        <v>1.2698590000000001</v>
      </c>
      <c r="AR4" s="63">
        <v>3</v>
      </c>
      <c r="AS4" s="64">
        <f>AQ4*AR4</f>
        <v>3.809577</v>
      </c>
      <c r="AT4" s="46">
        <v>1.2101409999999999</v>
      </c>
      <c r="AU4" s="63">
        <v>2</v>
      </c>
      <c r="AV4" s="64">
        <f>AT4*AU4</f>
        <v>2.4202819999999998</v>
      </c>
      <c r="AW4" s="46">
        <v>0.79674</v>
      </c>
      <c r="AX4" s="63">
        <v>1</v>
      </c>
      <c r="AY4" s="64">
        <f>AW4*AX4</f>
        <v>0.79674</v>
      </c>
      <c r="AZ4" s="46">
        <v>0.80188999999999999</v>
      </c>
      <c r="BA4" s="63">
        <v>1</v>
      </c>
      <c r="BB4" s="64">
        <f>AZ4*BA4</f>
        <v>0.80188999999999999</v>
      </c>
      <c r="BC4" s="46">
        <v>1.52482685</v>
      </c>
      <c r="BD4" s="63">
        <v>2</v>
      </c>
      <c r="BE4" s="64">
        <f>BD4*BC4</f>
        <v>3.0496536999999999</v>
      </c>
      <c r="BF4" s="46">
        <v>1.4254114250000001</v>
      </c>
      <c r="BG4" s="63">
        <v>2</v>
      </c>
      <c r="BH4" s="64">
        <f>BF4*BG4</f>
        <v>2.8508228500000001</v>
      </c>
      <c r="BI4" s="46">
        <v>1.1547487000000001</v>
      </c>
      <c r="BJ4" s="63">
        <v>2</v>
      </c>
      <c r="BK4" s="64">
        <f>BI4*BJ4</f>
        <v>2.3094974000000001</v>
      </c>
      <c r="BL4" s="46">
        <v>1.1258699999999999</v>
      </c>
      <c r="BM4" s="63">
        <v>2</v>
      </c>
      <c r="BN4" s="64">
        <f>BL4*BM4</f>
        <v>2.2517399999999999</v>
      </c>
      <c r="BO4" s="46">
        <v>1.2413000000000001</v>
      </c>
      <c r="BP4" s="63">
        <v>2</v>
      </c>
      <c r="BQ4" s="64">
        <f>BO4*BP4</f>
        <v>2.4826000000000001</v>
      </c>
    </row>
    <row r="5" spans="1:69">
      <c r="A5" s="51">
        <v>1</v>
      </c>
      <c r="B5" s="52" t="str">
        <f>'[1]QUINTOS '!B9</f>
        <v>AMUDIO  CARDENAS  MARIEL GHERMARYONI</v>
      </c>
      <c r="C5" s="53" t="s">
        <v>204</v>
      </c>
      <c r="D5" s="54">
        <f>'RESULTADOS CUARTO'!HX9</f>
        <v>19.113518675000002</v>
      </c>
      <c r="E5" s="54">
        <f t="shared" ref="E5:E43" si="0">RANK(D5,$D$5:$D$43,0)</f>
        <v>24</v>
      </c>
      <c r="G5" s="55" t="str" cm="1">
        <f t="array" ref="G5:J43">_xlfn._xlws.SORT(B5:E43,4,1,FALSE)</f>
        <v>NAVARRO  HUILLCA  CHIARA AVRIL</v>
      </c>
      <c r="H5" s="46" t="str">
        <v>5A</v>
      </c>
      <c r="I5" s="65">
        <v>32.486038499999999</v>
      </c>
      <c r="J5" s="66">
        <v>1</v>
      </c>
      <c r="K5" s="67">
        <f>(I5*20)/$L$4</f>
        <v>16.1621759650121</v>
      </c>
    </row>
    <row r="6" spans="1:69">
      <c r="A6" s="56">
        <v>2</v>
      </c>
      <c r="B6" s="57" t="str">
        <f>'[1]QUINTOS '!B10</f>
        <v>ARPI  MAMANI  MISHEL FAVIOLA</v>
      </c>
      <c r="C6" s="58" t="s">
        <v>204</v>
      </c>
      <c r="D6" s="54">
        <f>'RESULTADOS CUARTO'!HX10</f>
        <v>24.860763224999999</v>
      </c>
      <c r="E6" s="54">
        <f t="shared" si="0"/>
        <v>10</v>
      </c>
      <c r="G6" s="59" t="str">
        <v>CHAMBI  MAMANI  VALERY MILAGROS</v>
      </c>
      <c r="H6" s="46" t="str">
        <v>5A</v>
      </c>
      <c r="I6" s="65">
        <v>31.424025100000001</v>
      </c>
      <c r="J6" s="66">
        <v>2</v>
      </c>
      <c r="K6" s="67">
        <f t="shared" ref="K6:K43" si="1">(I6*20)/$L$4</f>
        <v>15.6338121434892</v>
      </c>
    </row>
    <row r="7" spans="1:69">
      <c r="A7" s="56">
        <v>3</v>
      </c>
      <c r="B7" s="57" t="str">
        <f>'[1]QUINTOS '!B11</f>
        <v>BATALLANOS  QUINO  ARIANA SOFIA DEL CARMEN</v>
      </c>
      <c r="C7" s="58" t="s">
        <v>204</v>
      </c>
      <c r="D7" s="54">
        <f>'RESULTADOS CUARTO'!HX11</f>
        <v>23.430176549999999</v>
      </c>
      <c r="E7" s="54">
        <f t="shared" si="0"/>
        <v>15</v>
      </c>
      <c r="G7" s="59" t="str">
        <v>YANARICO  BATALLANOS  CAREDEE CAMILA LISZY</v>
      </c>
      <c r="H7" s="46" t="str">
        <v>5A</v>
      </c>
      <c r="I7" s="65">
        <v>30.674882650000001</v>
      </c>
      <c r="J7" s="66">
        <v>3</v>
      </c>
      <c r="K7" s="67">
        <f t="shared" si="1"/>
        <v>15.261105200481699</v>
      </c>
    </row>
    <row r="8" spans="1:69">
      <c r="A8" s="56">
        <v>4</v>
      </c>
      <c r="B8" s="57" t="str">
        <f>'[1]QUINTOS '!B12</f>
        <v>BURGOS  PALACIOS  CAMILA FERNANDA</v>
      </c>
      <c r="C8" s="58" t="s">
        <v>204</v>
      </c>
      <c r="D8" s="54">
        <f>'RESULTADOS CUARTO'!HX12</f>
        <v>24.932138125000002</v>
      </c>
      <c r="E8" s="54">
        <f t="shared" si="0"/>
        <v>9</v>
      </c>
      <c r="G8" s="59" t="str">
        <v>VALENZUELA  CUERVO  CAMILA MARICELA</v>
      </c>
      <c r="H8" s="46" t="str">
        <v>5A</v>
      </c>
      <c r="I8" s="65">
        <v>30.280258225000001</v>
      </c>
      <c r="J8" s="66">
        <v>4</v>
      </c>
      <c r="K8" s="67">
        <f t="shared" si="1"/>
        <v>15.0647750324637</v>
      </c>
    </row>
    <row r="9" spans="1:69">
      <c r="A9" s="56">
        <v>5</v>
      </c>
      <c r="B9" s="57" t="str">
        <f>'[1]QUINTOS '!B13</f>
        <v>CABANA  MAMANI  MARGARETH VALENTINA</v>
      </c>
      <c r="C9" s="58" t="s">
        <v>204</v>
      </c>
      <c r="D9" s="54">
        <f>'RESULTADOS CUARTO'!HX13</f>
        <v>13.026024850000001</v>
      </c>
      <c r="E9" s="54">
        <f t="shared" si="0"/>
        <v>36</v>
      </c>
      <c r="G9" s="59" t="str">
        <v>VELA  ALEMAN  FERNANDA VALESKA</v>
      </c>
      <c r="H9" s="46" t="str">
        <v>5B</v>
      </c>
      <c r="I9" s="65">
        <v>30.204355525</v>
      </c>
      <c r="J9" s="66">
        <v>5</v>
      </c>
      <c r="K9" s="67">
        <f t="shared" si="1"/>
        <v>15.0270125704874</v>
      </c>
    </row>
    <row r="10" spans="1:69">
      <c r="A10" s="56">
        <v>6</v>
      </c>
      <c r="B10" s="57" t="str">
        <f>'[1]QUINTOS '!B14</f>
        <v>CAMPOS  CARRILLO  KHIARA NICOLE</v>
      </c>
      <c r="C10" s="58" t="s">
        <v>204</v>
      </c>
      <c r="D10" s="54">
        <f>'RESULTADOS CUARTO'!HX14</f>
        <v>21.323279150000001</v>
      </c>
      <c r="E10" s="54">
        <f t="shared" si="0"/>
        <v>19</v>
      </c>
      <c r="G10" s="59" t="str">
        <v>CHACON  JAVIER  XUANY GRISEL</v>
      </c>
      <c r="H10" s="46" t="str">
        <v>5B</v>
      </c>
      <c r="I10" s="65">
        <v>28.008757825</v>
      </c>
      <c r="J10" s="66">
        <v>6</v>
      </c>
      <c r="K10" s="67">
        <f t="shared" si="1"/>
        <v>13.9346775855437</v>
      </c>
    </row>
    <row r="11" spans="1:69">
      <c r="A11" s="56">
        <v>7</v>
      </c>
      <c r="B11" s="57" t="str">
        <f>'[1]QUINTOS '!B15</f>
        <v>CCAMA  GRANDE  KIARA AZUMI</v>
      </c>
      <c r="C11" s="58" t="s">
        <v>204</v>
      </c>
      <c r="D11" s="54">
        <f>'RESULTADOS CUARTO'!HX15</f>
        <v>16.272790274999998</v>
      </c>
      <c r="E11" s="54">
        <f t="shared" si="0"/>
        <v>32</v>
      </c>
      <c r="G11" s="59" t="str">
        <v>CENTON  MAMANI  CAMILA GEORLETTE</v>
      </c>
      <c r="H11" s="46" t="str">
        <v>5B</v>
      </c>
      <c r="I11" s="65">
        <v>27.583890400000001</v>
      </c>
      <c r="J11" s="66">
        <v>7</v>
      </c>
      <c r="K11" s="67">
        <f t="shared" si="1"/>
        <v>13.7233011788867</v>
      </c>
    </row>
    <row r="12" spans="1:69">
      <c r="A12" s="56">
        <v>8</v>
      </c>
      <c r="B12" s="57" t="str">
        <f>'[1]QUINTOS '!B16</f>
        <v>CHAMBI  MAMANI  VALERY MILAGROS</v>
      </c>
      <c r="C12" s="58" t="s">
        <v>204</v>
      </c>
      <c r="D12" s="54">
        <f>'RESULTADOS CUARTO'!HX16</f>
        <v>31.424025100000001</v>
      </c>
      <c r="E12" s="54">
        <f t="shared" si="0"/>
        <v>2</v>
      </c>
      <c r="G12" s="59" t="str">
        <v>ARPITA  MAMANI  KIARA YARUSHKA GERALDYNE</v>
      </c>
      <c r="H12" s="46" t="str">
        <v>5B</v>
      </c>
      <c r="I12" s="65">
        <v>25.659283800000001</v>
      </c>
      <c r="J12" s="66">
        <v>8</v>
      </c>
      <c r="K12" s="67">
        <f t="shared" si="1"/>
        <v>12.7657873677575</v>
      </c>
    </row>
    <row r="13" spans="1:69">
      <c r="A13" s="56">
        <v>9</v>
      </c>
      <c r="B13" s="57" t="str">
        <f>'[1]QUINTOS '!B17</f>
        <v>DELGADO  PACHO  JUESLY MASSIEL XIMENA</v>
      </c>
      <c r="C13" s="58" t="s">
        <v>204</v>
      </c>
      <c r="D13" s="54">
        <f>'RESULTADOS CUARTO'!HX17</f>
        <v>13.81749245</v>
      </c>
      <c r="E13" s="54">
        <f t="shared" si="0"/>
        <v>35</v>
      </c>
      <c r="G13" s="59" t="str">
        <v>BURGOS  PALACIOS  CAMILA FERNANDA</v>
      </c>
      <c r="H13" s="46" t="str">
        <v>5A</v>
      </c>
      <c r="I13" s="65">
        <v>24.932138125000002</v>
      </c>
      <c r="J13" s="66">
        <v>9</v>
      </c>
      <c r="K13" s="67">
        <f t="shared" si="1"/>
        <v>12.404024072071399</v>
      </c>
    </row>
    <row r="14" spans="1:69">
      <c r="A14" s="56">
        <v>10</v>
      </c>
      <c r="B14" s="57" t="str">
        <f>'[1]QUINTOS '!B18</f>
        <v>GONZALES  CORZO  CAMILA MILAGROS</v>
      </c>
      <c r="C14" s="58" t="s">
        <v>204</v>
      </c>
      <c r="D14" s="54">
        <f>'RESULTADOS CUARTO'!HX18</f>
        <v>20.431498950000002</v>
      </c>
      <c r="E14" s="54">
        <f t="shared" si="0"/>
        <v>21</v>
      </c>
      <c r="G14" s="59" t="str">
        <v>ARPI  MAMANI  MISHEL FAVIOLA</v>
      </c>
      <c r="H14" s="46" t="str">
        <v>5A</v>
      </c>
      <c r="I14" s="65">
        <v>24.860763224999999</v>
      </c>
      <c r="J14" s="66">
        <v>10</v>
      </c>
      <c r="K14" s="67">
        <f t="shared" si="1"/>
        <v>12.3685142424169</v>
      </c>
    </row>
    <row r="15" spans="1:69">
      <c r="A15" s="56">
        <v>11</v>
      </c>
      <c r="B15" s="57" t="str">
        <f>'[1]QUINTOS '!B19</f>
        <v>MAMANI  CCAMA  ADA BRYGITH</v>
      </c>
      <c r="C15" s="58" t="s">
        <v>204</v>
      </c>
      <c r="D15" s="54">
        <f>'RESULTADOS CUARTO'!HX19</f>
        <v>24.061362975000002</v>
      </c>
      <c r="E15" s="54">
        <f t="shared" si="0"/>
        <v>11</v>
      </c>
      <c r="G15" s="59" t="str">
        <v>MAMANI  CCAMA  ADA BRYGITH</v>
      </c>
      <c r="H15" s="46" t="str">
        <v>5A</v>
      </c>
      <c r="I15" s="65">
        <v>24.061362975000002</v>
      </c>
      <c r="J15" s="66">
        <v>11</v>
      </c>
      <c r="K15" s="67">
        <f t="shared" si="1"/>
        <v>11.9708034686956</v>
      </c>
    </row>
    <row r="16" spans="1:69">
      <c r="A16" s="56">
        <v>12</v>
      </c>
      <c r="B16" s="57" t="str">
        <f>'[1]QUINTOS '!B20</f>
        <v>MAMANI  COASACA  DIANA BELEN</v>
      </c>
      <c r="C16" s="58" t="s">
        <v>204</v>
      </c>
      <c r="D16" s="54">
        <f>'RESULTADOS CUARTO'!HX20</f>
        <v>13.8711111</v>
      </c>
      <c r="E16" s="54">
        <f t="shared" si="0"/>
        <v>34</v>
      </c>
      <c r="G16" s="59" t="str">
        <v>RODRIGUEZ  HUAMANI  ASTRID CELESTE</v>
      </c>
      <c r="H16" s="46" t="str">
        <v>5A</v>
      </c>
      <c r="I16" s="65">
        <v>24.026533125</v>
      </c>
      <c r="J16" s="66">
        <v>12</v>
      </c>
      <c r="K16" s="67">
        <f t="shared" si="1"/>
        <v>11.953475219683799</v>
      </c>
    </row>
    <row r="17" spans="1:11">
      <c r="A17" s="56">
        <v>13</v>
      </c>
      <c r="B17" s="57" t="str">
        <f>'[1]QUINTOS '!B21</f>
        <v>MENDOZA  CORIMANYA  MASSIEL LUCYA</v>
      </c>
      <c r="C17" s="58" t="s">
        <v>204</v>
      </c>
      <c r="D17" s="54">
        <f>'RESULTADOS CUARTO'!HX21</f>
        <v>22.351868525</v>
      </c>
      <c r="E17" s="54">
        <f t="shared" si="0"/>
        <v>16</v>
      </c>
      <c r="G17" s="59" t="str">
        <v>ALVARO  ARAOZ  MILAGROS SAMAI</v>
      </c>
      <c r="H17" s="46" t="str">
        <v>5B</v>
      </c>
      <c r="I17" s="65">
        <v>23.681864399999998</v>
      </c>
      <c r="J17" s="66">
        <v>13</v>
      </c>
      <c r="K17" s="67">
        <f t="shared" si="1"/>
        <v>11.781998584171999</v>
      </c>
    </row>
    <row r="18" spans="1:11">
      <c r="A18" s="56">
        <v>14</v>
      </c>
      <c r="B18" s="57" t="str">
        <f>'[1]QUINTOS '!B22</f>
        <v>MEZA  MEZA  CIELO ALEXANDRA</v>
      </c>
      <c r="C18" s="58" t="s">
        <v>204</v>
      </c>
      <c r="D18" s="54">
        <f>'RESULTADOS CUARTO'!HX22</f>
        <v>12.245798275</v>
      </c>
      <c r="E18" s="54">
        <f t="shared" si="0"/>
        <v>38</v>
      </c>
      <c r="G18" s="59" t="str">
        <v>QUISPE  VARGAS  NAOMI JADE ABRIL</v>
      </c>
      <c r="H18" s="46" t="str">
        <v>5B</v>
      </c>
      <c r="I18" s="65">
        <v>23.645380424999999</v>
      </c>
      <c r="J18" s="66">
        <v>14</v>
      </c>
      <c r="K18" s="67">
        <f t="shared" si="1"/>
        <v>11.7638473890408</v>
      </c>
    </row>
    <row r="19" spans="1:11">
      <c r="A19" s="56">
        <v>15</v>
      </c>
      <c r="B19" s="57" t="str">
        <f>'[1]QUINTOS '!B23</f>
        <v>NAVARRO  HUILLCA  CHIARA AVRIL</v>
      </c>
      <c r="C19" s="58" t="s">
        <v>204</v>
      </c>
      <c r="D19" s="54">
        <f>'RESULTADOS CUARTO'!HX23</f>
        <v>32.486038499999999</v>
      </c>
      <c r="E19" s="54">
        <f t="shared" si="0"/>
        <v>1</v>
      </c>
      <c r="G19" s="59" t="str">
        <v>BATALLANOS  QUINO  ARIANA SOFIA DEL CARMEN</v>
      </c>
      <c r="H19" s="46" t="str">
        <v>5A</v>
      </c>
      <c r="I19" s="65">
        <v>23.430176549999999</v>
      </c>
      <c r="J19" s="66">
        <v>15</v>
      </c>
      <c r="K19" s="67">
        <f t="shared" si="1"/>
        <v>11.656780998163301</v>
      </c>
    </row>
    <row r="20" spans="1:11">
      <c r="A20" s="56">
        <v>16</v>
      </c>
      <c r="B20" s="57" t="str">
        <f>'[1]QUINTOS '!B24</f>
        <v>PARICAHUA  PILCO  LUZ STREYA</v>
      </c>
      <c r="C20" s="58" t="s">
        <v>204</v>
      </c>
      <c r="D20" s="54">
        <f>'RESULTADOS CUARTO'!HX24</f>
        <v>12.375072275000001</v>
      </c>
      <c r="E20" s="54">
        <f t="shared" si="0"/>
        <v>37</v>
      </c>
      <c r="G20" s="59" t="str">
        <v>MENDOZA  CORIMANYA  MASSIEL LUCYA</v>
      </c>
      <c r="H20" s="46" t="str">
        <v>5A</v>
      </c>
      <c r="I20" s="65">
        <v>22.351868525</v>
      </c>
      <c r="J20" s="66">
        <v>16</v>
      </c>
      <c r="K20" s="67">
        <f t="shared" si="1"/>
        <v>11.1203104142066</v>
      </c>
    </row>
    <row r="21" spans="1:11">
      <c r="A21" s="56">
        <v>17</v>
      </c>
      <c r="B21" s="57" t="str">
        <f>'[1]QUINTOS '!B25</f>
        <v>QUISPE  CHAVEZ  LUISA MARIA AIMAR</v>
      </c>
      <c r="C21" s="58" t="s">
        <v>204</v>
      </c>
      <c r="D21" s="54">
        <f>'RESULTADOS CUARTO'!HX25</f>
        <v>21.785876850000001</v>
      </c>
      <c r="E21" s="54">
        <f t="shared" si="0"/>
        <v>18</v>
      </c>
      <c r="G21" s="59" t="str">
        <v>ROSAS  ZEGARRA  NICOLE PAULA</v>
      </c>
      <c r="H21" s="46" t="str">
        <v>5B</v>
      </c>
      <c r="I21" s="65">
        <v>22.073212399999999</v>
      </c>
      <c r="J21" s="66">
        <v>17</v>
      </c>
      <c r="K21" s="67">
        <f t="shared" si="1"/>
        <v>10.9816758027264</v>
      </c>
    </row>
    <row r="22" spans="1:11">
      <c r="A22" s="56">
        <v>18</v>
      </c>
      <c r="B22" s="57" t="str">
        <f>'[1]QUINTOS '!B26</f>
        <v>RODRIGUEZ  HUAMANI  ASTRID CELESTE</v>
      </c>
      <c r="C22" s="58" t="s">
        <v>204</v>
      </c>
      <c r="D22" s="54">
        <f>'RESULTADOS CUARTO'!HX26</f>
        <v>24.026533125</v>
      </c>
      <c r="E22" s="54">
        <f t="shared" si="0"/>
        <v>12</v>
      </c>
      <c r="G22" s="59" t="str">
        <v>QUISPE  CHAVEZ  LUISA MARIA AIMAR</v>
      </c>
      <c r="H22" s="46" t="str">
        <v>5A</v>
      </c>
      <c r="I22" s="65">
        <v>21.785876850000001</v>
      </c>
      <c r="J22" s="66">
        <v>18</v>
      </c>
      <c r="K22" s="67">
        <f t="shared" si="1"/>
        <v>10.8387230779704</v>
      </c>
    </row>
    <row r="23" spans="1:11">
      <c r="A23" s="56">
        <v>19</v>
      </c>
      <c r="B23" s="57" t="str">
        <f>'[1]QUINTOS '!B27</f>
        <v>VALENZUELA  CUERVO  CAMILA MARICELA</v>
      </c>
      <c r="C23" s="58" t="s">
        <v>204</v>
      </c>
      <c r="D23" s="54">
        <f>'RESULTADOS CUARTO'!HX27</f>
        <v>30.280258225000001</v>
      </c>
      <c r="E23" s="54">
        <f t="shared" si="0"/>
        <v>4</v>
      </c>
      <c r="G23" s="59" t="str">
        <v>CAMPOS  CARRILLO  KHIARA NICOLE</v>
      </c>
      <c r="H23" s="46" t="str">
        <v>5A</v>
      </c>
      <c r="I23" s="65">
        <v>21.323279150000001</v>
      </c>
      <c r="J23" s="66">
        <v>19</v>
      </c>
      <c r="K23" s="67">
        <f t="shared" si="1"/>
        <v>10.608575427667899</v>
      </c>
    </row>
    <row r="24" spans="1:11">
      <c r="A24" s="56">
        <v>20</v>
      </c>
      <c r="B24" s="57" t="str">
        <f>'[1]QUINTOS '!B28</f>
        <v>VARGAS  CONZA  ALENDA JAZMIN</v>
      </c>
      <c r="C24" s="58" t="s">
        <v>204</v>
      </c>
      <c r="D24" s="54">
        <f>'RESULTADOS CUARTO'!HX28</f>
        <v>18.332976800000001</v>
      </c>
      <c r="E24" s="54">
        <f t="shared" si="0"/>
        <v>30</v>
      </c>
      <c r="G24" s="59" t="str">
        <v>CCALLA  COSCCO  NICOL JASMIN</v>
      </c>
      <c r="H24" s="46" t="str">
        <v>5B</v>
      </c>
      <c r="I24" s="65">
        <v>20.580481675000001</v>
      </c>
      <c r="J24" s="66">
        <v>20</v>
      </c>
      <c r="K24" s="67">
        <f t="shared" si="1"/>
        <v>10.2390251823428</v>
      </c>
    </row>
    <row r="25" spans="1:11">
      <c r="A25" s="56">
        <v>21</v>
      </c>
      <c r="B25" s="57" t="str">
        <f>'[1]QUINTOS '!B29</f>
        <v>YANARICO  BATALLANOS  CAREDEE CAMILA LISZY</v>
      </c>
      <c r="C25" s="58" t="s">
        <v>204</v>
      </c>
      <c r="D25" s="54">
        <f>'RESULTADOS CUARTO'!HX29</f>
        <v>30.674882650000001</v>
      </c>
      <c r="E25" s="54">
        <f t="shared" si="0"/>
        <v>3</v>
      </c>
      <c r="G25" s="59" t="str">
        <v>GONZALES  CORZO  CAMILA MILAGROS</v>
      </c>
      <c r="H25" s="46" t="str">
        <v>5A</v>
      </c>
      <c r="I25" s="65">
        <v>20.431498950000002</v>
      </c>
      <c r="J25" s="66">
        <v>21</v>
      </c>
      <c r="K25" s="67">
        <f t="shared" si="1"/>
        <v>10.164904571508799</v>
      </c>
    </row>
    <row r="26" spans="1:11">
      <c r="A26" s="56">
        <v>22</v>
      </c>
      <c r="B26" s="57" t="str">
        <f>'[1]QUINTOS '!B30</f>
        <v>ALVARO  ARAOZ  MILAGROS SAMAI</v>
      </c>
      <c r="C26" s="58" t="s">
        <v>226</v>
      </c>
      <c r="D26" s="54">
        <f>'RESULTADOS CUARTO'!HX30</f>
        <v>23.681864399999998</v>
      </c>
      <c r="E26" s="54">
        <f t="shared" si="0"/>
        <v>13</v>
      </c>
      <c r="G26" s="59" t="str">
        <v>BEGAZO  COSI  FIORELA DAYANA</v>
      </c>
      <c r="H26" s="46" t="str">
        <v>5B</v>
      </c>
      <c r="I26" s="65">
        <v>20.0943304</v>
      </c>
      <c r="J26" s="66">
        <v>22</v>
      </c>
      <c r="K26" s="67">
        <f t="shared" si="1"/>
        <v>9.99715935890098</v>
      </c>
    </row>
    <row r="27" spans="1:11">
      <c r="A27" s="56">
        <v>23</v>
      </c>
      <c r="B27" s="57" t="str">
        <f>'[1]QUINTOS '!B31</f>
        <v>ARPITA  MAMANI  KIARA YARUSHKA GERALDYNE</v>
      </c>
      <c r="C27" s="58" t="s">
        <v>226</v>
      </c>
      <c r="D27" s="54">
        <f>'RESULTADOS CUARTO'!HX31</f>
        <v>25.659283800000001</v>
      </c>
      <c r="E27" s="54">
        <f t="shared" si="0"/>
        <v>8</v>
      </c>
      <c r="G27" s="59" t="str">
        <v>DE LA O  ZEGARRA  MIKAELA</v>
      </c>
      <c r="H27" s="46" t="str">
        <v>5B</v>
      </c>
      <c r="I27" s="65">
        <v>19.618402400000001</v>
      </c>
      <c r="J27" s="66">
        <v>23</v>
      </c>
      <c r="K27" s="67">
        <f t="shared" si="1"/>
        <v>9.7603797317797394</v>
      </c>
    </row>
    <row r="28" spans="1:11">
      <c r="A28" s="56">
        <v>24</v>
      </c>
      <c r="B28" s="57" t="str">
        <f>'[1]QUINTOS '!B32</f>
        <v>BARRANTES  HUARACALLO  LUCIANA ANHELIZ</v>
      </c>
      <c r="C28" s="58" t="s">
        <v>226</v>
      </c>
      <c r="D28" s="54">
        <f>'RESULTADOS CUARTO'!HX32</f>
        <v>18.470694099999999</v>
      </c>
      <c r="E28" s="54">
        <f t="shared" si="0"/>
        <v>28</v>
      </c>
      <c r="G28" s="59" t="str">
        <v>AMUDIO  CARDENAS  MARIEL GHERMARYONI</v>
      </c>
      <c r="H28" s="46" t="str">
        <v>5A</v>
      </c>
      <c r="I28" s="65">
        <v>19.113518675000002</v>
      </c>
      <c r="J28" s="66">
        <v>24</v>
      </c>
      <c r="K28" s="67">
        <f t="shared" si="1"/>
        <v>9.5091943000651007</v>
      </c>
    </row>
    <row r="29" spans="1:11">
      <c r="A29" s="56">
        <v>25</v>
      </c>
      <c r="B29" s="57" t="str">
        <f>'[1]QUINTOS '!B33</f>
        <v>BEGAZO  COSI  FIORELA DAYANA</v>
      </c>
      <c r="C29" s="58" t="s">
        <v>226</v>
      </c>
      <c r="D29" s="54">
        <f>'RESULTADOS CUARTO'!HX33</f>
        <v>20.0943304</v>
      </c>
      <c r="E29" s="54">
        <f t="shared" si="0"/>
        <v>22</v>
      </c>
      <c r="G29" s="59" t="str">
        <v>PACCO  HUARANCA  MILKA ELIZABETH</v>
      </c>
      <c r="H29" s="46" t="str">
        <v>5B</v>
      </c>
      <c r="I29" s="65">
        <v>18.925037249999999</v>
      </c>
      <c r="J29" s="66">
        <v>25</v>
      </c>
      <c r="K29" s="67">
        <f t="shared" si="1"/>
        <v>9.4154226339080793</v>
      </c>
    </row>
    <row r="30" spans="1:11">
      <c r="A30" s="56">
        <v>26</v>
      </c>
      <c r="B30" s="57" t="str">
        <f>'[1]QUINTOS '!B34</f>
        <v>CALCINA  USCAMAYTA  CLAUDIA STEFANNY</v>
      </c>
      <c r="C30" s="58" t="s">
        <v>226</v>
      </c>
      <c r="D30" s="54">
        <f>'RESULTADOS CUARTO'!HX34</f>
        <v>18.845822824999999</v>
      </c>
      <c r="E30" s="54">
        <f t="shared" si="0"/>
        <v>26</v>
      </c>
      <c r="G30" s="59" t="str">
        <v>CALCINA  USCAMAYTA  CLAUDIA STEFANNY</v>
      </c>
      <c r="H30" s="46" t="str">
        <v>5B</v>
      </c>
      <c r="I30" s="65">
        <v>18.845822824999999</v>
      </c>
      <c r="J30" s="66">
        <v>26</v>
      </c>
      <c r="K30" s="67">
        <f t="shared" si="1"/>
        <v>9.3760125508406293</v>
      </c>
    </row>
    <row r="31" spans="1:11">
      <c r="A31" s="56">
        <v>27</v>
      </c>
      <c r="B31" s="57" t="str">
        <f>'[1]QUINTOS '!B35</f>
        <v>CARDENAS  ALARCON  ARACELI FRANCHESKA</v>
      </c>
      <c r="C31" s="58" t="s">
        <v>226</v>
      </c>
      <c r="D31" s="54">
        <f>'RESULTADOS CUARTO'!HX35</f>
        <v>18.566974075000001</v>
      </c>
      <c r="E31" s="54">
        <f t="shared" si="0"/>
        <v>27</v>
      </c>
      <c r="G31" s="59" t="str">
        <v>CARDENAS  ALARCON  ARACELI FRANCHESKA</v>
      </c>
      <c r="H31" s="46" t="str">
        <v>5B</v>
      </c>
      <c r="I31" s="65">
        <v>18.566974075000001</v>
      </c>
      <c r="J31" s="66">
        <v>27</v>
      </c>
      <c r="K31" s="67">
        <f t="shared" si="1"/>
        <v>9.2372821062182897</v>
      </c>
    </row>
    <row r="32" spans="1:11">
      <c r="A32" s="56">
        <v>28</v>
      </c>
      <c r="B32" s="57" t="str">
        <f>'[1]QUINTOS '!B36</f>
        <v>CCALLA  COSCCO  NICOL JASMIN</v>
      </c>
      <c r="C32" s="58" t="s">
        <v>226</v>
      </c>
      <c r="D32" s="54">
        <f>'RESULTADOS CUARTO'!HX36</f>
        <v>20.580481675000001</v>
      </c>
      <c r="E32" s="54">
        <f t="shared" si="0"/>
        <v>20</v>
      </c>
      <c r="G32" s="59" t="str">
        <v>BARRANTES  HUARACALLO  LUCIANA ANHELIZ</v>
      </c>
      <c r="H32" s="46" t="str">
        <v>5B</v>
      </c>
      <c r="I32" s="65">
        <v>18.470694099999999</v>
      </c>
      <c r="J32" s="66">
        <v>28</v>
      </c>
      <c r="K32" s="67">
        <f t="shared" si="1"/>
        <v>9.18938171670613</v>
      </c>
    </row>
    <row r="33" spans="1:11">
      <c r="A33" s="56">
        <v>29</v>
      </c>
      <c r="B33" s="57" t="str">
        <f>'[1]QUINTOS '!B37</f>
        <v>CENTON  MAMANI  CAMILA GEORLETTE</v>
      </c>
      <c r="C33" s="58" t="s">
        <v>226</v>
      </c>
      <c r="D33" s="54">
        <f>'RESULTADOS CUARTO'!HX37</f>
        <v>27.583890400000001</v>
      </c>
      <c r="E33" s="54">
        <f t="shared" si="0"/>
        <v>7</v>
      </c>
      <c r="G33" s="59" t="str">
        <v>HINOJOSA  NINACONDO  XIOMARA ANGELES</v>
      </c>
      <c r="H33" s="46" t="str">
        <v>5B</v>
      </c>
      <c r="I33" s="65">
        <v>18.448902525000001</v>
      </c>
      <c r="J33" s="66">
        <v>29</v>
      </c>
      <c r="K33" s="67">
        <f t="shared" si="1"/>
        <v>9.1785401587333109</v>
      </c>
    </row>
    <row r="34" spans="1:11">
      <c r="A34" s="56">
        <v>30</v>
      </c>
      <c r="B34" s="57" t="str">
        <f>'[1]QUINTOS '!B38</f>
        <v>CHACON  JAVIER  XUANY GRISEL</v>
      </c>
      <c r="C34" s="58" t="s">
        <v>226</v>
      </c>
      <c r="D34" s="54">
        <f>'RESULTADOS CUARTO'!HX38</f>
        <v>28.008757825</v>
      </c>
      <c r="E34" s="54">
        <f t="shared" si="0"/>
        <v>6</v>
      </c>
      <c r="G34" s="59" t="str">
        <v>VARGAS  CONZA  ALENDA JAZMIN</v>
      </c>
      <c r="H34" s="46" t="str">
        <v>5A</v>
      </c>
      <c r="I34" s="65">
        <v>18.332976800000001</v>
      </c>
      <c r="J34" s="66">
        <v>30</v>
      </c>
      <c r="K34" s="67">
        <f t="shared" si="1"/>
        <v>9.1208657837453799</v>
      </c>
    </row>
    <row r="35" spans="1:11">
      <c r="A35" s="56">
        <v>31</v>
      </c>
      <c r="B35" s="57" t="str">
        <f>'[1]QUINTOS '!B39</f>
        <v>DE LA O  ZEGARRA  MIKAELA</v>
      </c>
      <c r="C35" s="58" t="s">
        <v>226</v>
      </c>
      <c r="D35" s="54">
        <f>'RESULTADOS CUARTO'!HX39</f>
        <v>19.618402400000001</v>
      </c>
      <c r="E35" s="54">
        <f t="shared" si="0"/>
        <v>23</v>
      </c>
      <c r="G35" s="59" t="str">
        <v>MONTES  CAHUANA  CAMILA PAOLA</v>
      </c>
      <c r="H35" s="46" t="str">
        <v>5B</v>
      </c>
      <c r="I35" s="65">
        <v>17.87951125</v>
      </c>
      <c r="J35" s="66">
        <v>31</v>
      </c>
      <c r="K35" s="67">
        <f t="shared" si="1"/>
        <v>8.8952614825877898</v>
      </c>
    </row>
    <row r="36" spans="1:11">
      <c r="A36" s="56">
        <v>32</v>
      </c>
      <c r="B36" s="57" t="str">
        <f>'[1]QUINTOS '!B40</f>
        <v>HINOJOSA  NINACONDO  XIOMARA ANGELES</v>
      </c>
      <c r="C36" s="58" t="s">
        <v>226</v>
      </c>
      <c r="D36" s="54">
        <f>'RESULTADOS CUARTO'!HX40</f>
        <v>18.448902525000001</v>
      </c>
      <c r="E36" s="54">
        <f t="shared" si="0"/>
        <v>29</v>
      </c>
      <c r="G36" s="59" t="str">
        <v>CCAMA  GRANDE  KIARA AZUMI</v>
      </c>
      <c r="H36" s="46" t="str">
        <v>5A</v>
      </c>
      <c r="I36" s="65">
        <v>16.272790274999998</v>
      </c>
      <c r="J36" s="66">
        <v>32</v>
      </c>
      <c r="K36" s="67">
        <f t="shared" si="1"/>
        <v>8.0958994081807791</v>
      </c>
    </row>
    <row r="37" spans="1:11">
      <c r="A37" s="56">
        <v>33</v>
      </c>
      <c r="B37" s="57" t="str">
        <f>'[1]QUINTOS '!B41</f>
        <v>MONTES  CAHUANA  CAMILA PAOLA</v>
      </c>
      <c r="C37" s="58" t="s">
        <v>226</v>
      </c>
      <c r="D37" s="54">
        <f>'RESULTADOS CUARTO'!HX41</f>
        <v>17.87951125</v>
      </c>
      <c r="E37" s="54">
        <f t="shared" si="0"/>
        <v>31</v>
      </c>
      <c r="G37" s="59" t="str">
        <v>QUISPE  QUISPE  JOSELYN ALEXANDRA</v>
      </c>
      <c r="H37" s="46" t="str">
        <v>5B</v>
      </c>
      <c r="I37" s="65">
        <v>15.31944485</v>
      </c>
      <c r="J37" s="66">
        <v>33</v>
      </c>
      <c r="K37" s="67">
        <f t="shared" si="1"/>
        <v>7.6215991479539396</v>
      </c>
    </row>
    <row r="38" spans="1:11">
      <c r="A38" s="56">
        <v>34</v>
      </c>
      <c r="B38" s="57" t="str">
        <f>'[1]QUINTOS '!B42</f>
        <v>PACCO  HUARANCA  MILKA ELIZABETH</v>
      </c>
      <c r="C38" s="58" t="s">
        <v>226</v>
      </c>
      <c r="D38" s="54">
        <f>'RESULTADOS CUARTO'!HX42</f>
        <v>18.925037249999999</v>
      </c>
      <c r="E38" s="54">
        <f t="shared" si="0"/>
        <v>25</v>
      </c>
      <c r="G38" s="59" t="str">
        <v>MAMANI  COASACA  DIANA BELEN</v>
      </c>
      <c r="H38" s="46" t="str">
        <v>5A</v>
      </c>
      <c r="I38" s="65">
        <v>13.8711111</v>
      </c>
      <c r="J38" s="66">
        <v>34</v>
      </c>
      <c r="K38" s="67">
        <f t="shared" si="1"/>
        <v>6.9010365307679198</v>
      </c>
    </row>
    <row r="39" spans="1:11">
      <c r="A39" s="56">
        <v>35</v>
      </c>
      <c r="B39" s="57" t="str">
        <f>'[1]QUINTOS '!B43</f>
        <v>QUISPE  QUISPE  JOSELYN ALEXANDRA</v>
      </c>
      <c r="C39" s="58" t="s">
        <v>226</v>
      </c>
      <c r="D39" s="54">
        <f>'RESULTADOS CUARTO'!HX43</f>
        <v>15.31944485</v>
      </c>
      <c r="E39" s="54">
        <f t="shared" si="0"/>
        <v>33</v>
      </c>
      <c r="G39" s="59" t="str">
        <v>DELGADO  PACHO  JUESLY MASSIEL XIMENA</v>
      </c>
      <c r="H39" s="46" t="str">
        <v>5A</v>
      </c>
      <c r="I39" s="65">
        <v>13.81749245</v>
      </c>
      <c r="J39" s="66">
        <v>35</v>
      </c>
      <c r="K39" s="67">
        <f t="shared" si="1"/>
        <v>6.87436063871335</v>
      </c>
    </row>
    <row r="40" spans="1:11">
      <c r="A40" s="56">
        <v>36</v>
      </c>
      <c r="B40" s="57" t="str">
        <f>'[1]QUINTOS '!B44</f>
        <v>QUISPE  VARGAS  NAOMI JADE ABRIL</v>
      </c>
      <c r="C40" s="58" t="s">
        <v>226</v>
      </c>
      <c r="D40" s="54">
        <f>'RESULTADOS CUARTO'!HX44</f>
        <v>23.645380424999999</v>
      </c>
      <c r="E40" s="54">
        <f t="shared" si="0"/>
        <v>14</v>
      </c>
      <c r="G40" s="59" t="str">
        <v>CABANA  MAMANI  MARGARETH VALENTINA</v>
      </c>
      <c r="H40" s="46" t="str">
        <v>5A</v>
      </c>
      <c r="I40" s="65">
        <v>13.026024850000001</v>
      </c>
      <c r="J40" s="66">
        <v>36</v>
      </c>
      <c r="K40" s="67">
        <f t="shared" si="1"/>
        <v>6.4805964491583303</v>
      </c>
    </row>
    <row r="41" spans="1:11">
      <c r="A41" s="56">
        <v>37</v>
      </c>
      <c r="B41" s="57" t="str">
        <f>'[1]QUINTOS '!B45</f>
        <v>ROSAS  ZEGARRA  NICOLE PAULA</v>
      </c>
      <c r="C41" s="58" t="s">
        <v>226</v>
      </c>
      <c r="D41" s="54">
        <f>'RESULTADOS CUARTO'!HX45</f>
        <v>22.073212399999999</v>
      </c>
      <c r="E41" s="54">
        <f t="shared" si="0"/>
        <v>17</v>
      </c>
      <c r="G41" s="59" t="str">
        <v>PARICAHUA  PILCO  LUZ STREYA</v>
      </c>
      <c r="H41" s="46" t="str">
        <v>5A</v>
      </c>
      <c r="I41" s="65">
        <v>12.375072275000001</v>
      </c>
      <c r="J41" s="66">
        <v>37</v>
      </c>
      <c r="K41" s="67">
        <f t="shared" si="1"/>
        <v>6.1567400927722504</v>
      </c>
    </row>
    <row r="42" spans="1:11">
      <c r="A42" s="56">
        <v>38</v>
      </c>
      <c r="B42" s="57" t="str">
        <f>'[1]QUINTOS '!B46</f>
        <v>VALDERRAMA  CARDENAS  NICOLE ESTEFANY</v>
      </c>
      <c r="C42" s="58" t="s">
        <v>226</v>
      </c>
      <c r="D42" s="54">
        <f>'RESULTADOS CUARTO'!HX46</f>
        <v>9.8651160000000004</v>
      </c>
      <c r="E42" s="54">
        <f t="shared" si="0"/>
        <v>39</v>
      </c>
      <c r="G42" s="59" t="str">
        <v>MEZA  MEZA  CIELO ALEXANDRA</v>
      </c>
      <c r="H42" s="46" t="str">
        <v>5A</v>
      </c>
      <c r="I42" s="65">
        <v>12.245798275</v>
      </c>
      <c r="J42" s="66">
        <v>38</v>
      </c>
      <c r="K42" s="67">
        <f t="shared" si="1"/>
        <v>6.0924247981972899</v>
      </c>
    </row>
    <row r="43" spans="1:11">
      <c r="A43" s="56">
        <v>39</v>
      </c>
      <c r="B43" s="57" t="str">
        <f>'[1]QUINTOS '!B47</f>
        <v>VELA  ALEMAN  FERNANDA VALESKA</v>
      </c>
      <c r="C43" s="58" t="s">
        <v>226</v>
      </c>
      <c r="D43" s="54">
        <f>'RESULTADOS CUARTO'!HX47</f>
        <v>30.204355525</v>
      </c>
      <c r="E43" s="54">
        <f t="shared" si="0"/>
        <v>5</v>
      </c>
      <c r="G43" s="59" t="str">
        <v>VALDERRAMA  CARDENAS  NICOLE ESTEFANY</v>
      </c>
      <c r="H43" s="46" t="str">
        <v>5B</v>
      </c>
      <c r="I43" s="65">
        <v>9.8651160000000004</v>
      </c>
      <c r="J43" s="66">
        <v>39</v>
      </c>
      <c r="K43" s="67">
        <f t="shared" si="1"/>
        <v>4.9080081188494704</v>
      </c>
    </row>
  </sheetData>
  <sheetProtection algorithmName="SHA-512" hashValue="N6Dc4JdLLzldW2UlTlYRpZvkad7pXUp/VYPYh4zz7iUrngoGopfjoDTQE2MGsHJDOpRrHLXqdA3QJgA9zrftrg==" saltValue="tVdXMByXwanHjpORn26Cfw==" spinCount="100000" sheet="1" objects="1" scenarios="1" selectLockedCells="1" selectUnlockedCells="1"/>
  <mergeCells count="2">
    <mergeCell ref="A3:G3"/>
    <mergeCell ref="I3:K3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F50"/>
  <sheetViews>
    <sheetView showGridLines="0" showRowColHeaders="0" tabSelected="1" zoomScaleSheetLayoutView="115" workbookViewId="0">
      <selection activeCell="D7" sqref="D7"/>
    </sheetView>
  </sheetViews>
  <sheetFormatPr baseColWidth="10" defaultColWidth="11" defaultRowHeight="13.5"/>
  <cols>
    <col min="1" max="1" width="6.75" customWidth="1"/>
    <col min="2" max="2" width="10.375" customWidth="1"/>
    <col min="3" max="3" width="32.25" customWidth="1"/>
    <col min="4" max="4" width="15.75" customWidth="1"/>
    <col min="5" max="5" width="19.5" customWidth="1"/>
    <col min="6" max="8" width="15.75" customWidth="1"/>
    <col min="10" max="10" width="26" hidden="1" customWidth="1"/>
    <col min="11" max="11" width="11.5" hidden="1" customWidth="1"/>
    <col min="12" max="137" width="11" hidden="1" customWidth="1"/>
    <col min="138" max="138" width="11" customWidth="1"/>
    <col min="139" max="147" width="11" hidden="1" customWidth="1"/>
    <col min="148" max="148" width="34.375" hidden="1" customWidth="1"/>
    <col min="149" max="152" width="11" hidden="1" customWidth="1"/>
    <col min="153" max="153" width="42.375" hidden="1" customWidth="1"/>
    <col min="154" max="154" width="15.625" hidden="1" customWidth="1"/>
    <col min="155" max="162" width="11" hidden="1" customWidth="1"/>
  </cols>
  <sheetData>
    <row r="1" spans="2:161" ht="29.25" customHeight="1">
      <c r="K1" t="str">
        <f>K4</f>
        <v>APELLIDOS Y NOMBRES</v>
      </c>
      <c r="L1" t="str">
        <f t="shared" ref="L1:BW1" si="0">L4</f>
        <v>GRADO</v>
      </c>
      <c r="M1" t="str">
        <f t="shared" si="0"/>
        <v>SECCIÓN</v>
      </c>
      <c r="N1" t="str">
        <f t="shared" si="0"/>
        <v>FECHA DEL EXAMEN</v>
      </c>
      <c r="O1" t="str">
        <f t="shared" si="0"/>
        <v>TIPO DE EXAMEN</v>
      </c>
      <c r="P1" t="str">
        <f t="shared" si="0"/>
        <v>RANKING DE GRADO</v>
      </c>
      <c r="Q1" t="str">
        <f t="shared" si="0"/>
        <v>TERCIO</v>
      </c>
      <c r="R1" t="str">
        <f t="shared" si="0"/>
        <v>PREGUNTAS TOTALES</v>
      </c>
      <c r="S1" t="str">
        <f t="shared" si="0"/>
        <v>PREGUNTAS ACERTADAS</v>
      </c>
      <c r="T1" t="str">
        <f t="shared" si="0"/>
        <v>PREGUNTAS EQUIVOCADAS</v>
      </c>
      <c r="U1" t="str">
        <f t="shared" si="0"/>
        <v>PUNTAJE FINAL</v>
      </c>
      <c r="V1" t="str">
        <f t="shared" si="0"/>
        <v>ESCALA VIGESIMAL</v>
      </c>
      <c r="W1" t="str">
        <f t="shared" si="0"/>
        <v>PORCENTAJE DE ACIERTOS</v>
      </c>
      <c r="X1" t="str">
        <f t="shared" si="0"/>
        <v>AREAS FUERTE</v>
      </c>
      <c r="Y1" t="str">
        <f t="shared" si="0"/>
        <v>AREAS FUERTE</v>
      </c>
      <c r="Z1" t="str">
        <f t="shared" si="0"/>
        <v>AREAS A MEJORAR</v>
      </c>
      <c r="AA1" t="e">
        <f t="shared" si="0"/>
        <v>#REF!</v>
      </c>
      <c r="AB1" t="str">
        <f t="shared" si="0"/>
        <v>N° PREGUNTAS</v>
      </c>
      <c r="AC1" t="str">
        <f t="shared" si="0"/>
        <v>PESO</v>
      </c>
      <c r="AD1" t="str">
        <f t="shared" si="0"/>
        <v>ACERTADAS</v>
      </c>
      <c r="AE1" t="str">
        <f t="shared" si="0"/>
        <v>EQUIVOCADAS</v>
      </c>
      <c r="AF1" t="str">
        <f t="shared" si="0"/>
        <v>PUNTAJE</v>
      </c>
      <c r="AG1" t="str">
        <f t="shared" si="0"/>
        <v>N° PREGUNTAS</v>
      </c>
      <c r="AH1" t="str">
        <f t="shared" si="0"/>
        <v>PESO</v>
      </c>
      <c r="AI1" t="str">
        <f t="shared" si="0"/>
        <v>ACERTADAS</v>
      </c>
      <c r="AJ1" t="str">
        <f t="shared" si="0"/>
        <v>EQUIVOCADAS</v>
      </c>
      <c r="AK1" t="str">
        <f t="shared" si="0"/>
        <v>PUNTAJE</v>
      </c>
      <c r="AL1" t="str">
        <f t="shared" si="0"/>
        <v>N° PREGUNTAS</v>
      </c>
      <c r="AM1" t="str">
        <f t="shared" si="0"/>
        <v>PESO</v>
      </c>
      <c r="AN1" t="str">
        <f t="shared" si="0"/>
        <v>ACERTADAS</v>
      </c>
      <c r="AO1" t="str">
        <f t="shared" si="0"/>
        <v>EQUIVOCADAS</v>
      </c>
      <c r="AP1" t="str">
        <f t="shared" si="0"/>
        <v>PUNTAJE</v>
      </c>
      <c r="AQ1" t="str">
        <f t="shared" si="0"/>
        <v>N° PREGUNTAS</v>
      </c>
      <c r="AR1" t="str">
        <f t="shared" si="0"/>
        <v>PESO</v>
      </c>
      <c r="AS1" t="str">
        <f t="shared" si="0"/>
        <v>ACERTADAS</v>
      </c>
      <c r="AT1" t="str">
        <f t="shared" si="0"/>
        <v>EQUIVOCADAS</v>
      </c>
      <c r="AU1" t="str">
        <f t="shared" si="0"/>
        <v>PUNTAJE</v>
      </c>
      <c r="AV1" t="str">
        <f t="shared" si="0"/>
        <v>MATEMATICA</v>
      </c>
      <c r="AW1" t="str">
        <f t="shared" si="0"/>
        <v>N° PREGUNTAS</v>
      </c>
      <c r="AX1" t="str">
        <f t="shared" si="0"/>
        <v>PESO</v>
      </c>
      <c r="AY1" t="str">
        <f t="shared" si="0"/>
        <v>ACERTADAS</v>
      </c>
      <c r="AZ1" t="str">
        <f t="shared" si="0"/>
        <v>EQUIVOCADAS</v>
      </c>
      <c r="BA1" t="str">
        <f t="shared" si="0"/>
        <v>PUNTAJE</v>
      </c>
      <c r="BB1" t="str">
        <f t="shared" si="0"/>
        <v>N° PREGUNTAS</v>
      </c>
      <c r="BC1" t="str">
        <f t="shared" si="0"/>
        <v>PESO</v>
      </c>
      <c r="BD1" t="str">
        <f t="shared" si="0"/>
        <v>ACERTADAS</v>
      </c>
      <c r="BE1" t="str">
        <f t="shared" si="0"/>
        <v>EQUIVOCADAS</v>
      </c>
      <c r="BF1" t="str">
        <f t="shared" si="0"/>
        <v>PUNTAJE</v>
      </c>
      <c r="BG1" t="str">
        <f t="shared" si="0"/>
        <v>N° PREGUNTAS</v>
      </c>
      <c r="BH1" t="str">
        <f t="shared" si="0"/>
        <v>PESO</v>
      </c>
      <c r="BI1" t="str">
        <f t="shared" si="0"/>
        <v>ACERTADAS</v>
      </c>
      <c r="BJ1" t="str">
        <f t="shared" si="0"/>
        <v>EQUIVOCADAS</v>
      </c>
      <c r="BK1" t="str">
        <f t="shared" si="0"/>
        <v>PUNTAJE</v>
      </c>
      <c r="BL1" t="str">
        <f t="shared" si="0"/>
        <v>CIENCIAS</v>
      </c>
      <c r="BM1" t="str">
        <f t="shared" si="0"/>
        <v>N° PREGUNTAS</v>
      </c>
      <c r="BN1" t="str">
        <f t="shared" si="0"/>
        <v>PESO</v>
      </c>
      <c r="BO1" t="str">
        <f t="shared" si="0"/>
        <v>ACERTADAS</v>
      </c>
      <c r="BP1" t="str">
        <f t="shared" si="0"/>
        <v>EQUIVOCADAS</v>
      </c>
      <c r="BQ1" t="str">
        <f t="shared" si="0"/>
        <v>PUNTAJE</v>
      </c>
      <c r="BR1" t="str">
        <f t="shared" si="0"/>
        <v>N° PREGUNTAS</v>
      </c>
      <c r="BS1" t="str">
        <f t="shared" si="0"/>
        <v>PESO</v>
      </c>
      <c r="BT1" t="str">
        <f t="shared" si="0"/>
        <v>ACERTADAS</v>
      </c>
      <c r="BU1" t="str">
        <f t="shared" si="0"/>
        <v>EQUIVOCADAS</v>
      </c>
      <c r="BV1" t="str">
        <f t="shared" si="0"/>
        <v>PUNTAJE</v>
      </c>
      <c r="BW1" t="str">
        <f t="shared" si="0"/>
        <v>N° PREGUNTAS</v>
      </c>
      <c r="BX1" t="str">
        <f t="shared" ref="BX1:DV1" si="1">BX4</f>
        <v>PESO</v>
      </c>
      <c r="BY1" t="str">
        <f t="shared" si="1"/>
        <v>ACERTADAS</v>
      </c>
      <c r="BZ1" t="str">
        <f t="shared" si="1"/>
        <v>EQUIVOCADAS</v>
      </c>
      <c r="CA1" t="str">
        <f t="shared" si="1"/>
        <v>PUNTAJE</v>
      </c>
      <c r="CB1" t="str">
        <f t="shared" si="1"/>
        <v>N° PREGUNTAS</v>
      </c>
      <c r="CC1" t="str">
        <f t="shared" si="1"/>
        <v>PESO</v>
      </c>
      <c r="CD1" t="str">
        <f t="shared" si="1"/>
        <v>ACERTADAS</v>
      </c>
      <c r="CE1" t="str">
        <f t="shared" si="1"/>
        <v>EQUIVOCADAS</v>
      </c>
      <c r="CF1" t="str">
        <f t="shared" si="1"/>
        <v>PUNTAJE</v>
      </c>
      <c r="CG1" t="str">
        <f t="shared" si="1"/>
        <v>N° PREGUNTAS</v>
      </c>
      <c r="CH1" t="str">
        <f t="shared" si="1"/>
        <v>PESO</v>
      </c>
      <c r="CI1" t="str">
        <f t="shared" si="1"/>
        <v>ACERTADAS</v>
      </c>
      <c r="CJ1" t="str">
        <f t="shared" si="1"/>
        <v>EQUIVOCADAS</v>
      </c>
      <c r="CK1" t="str">
        <f t="shared" si="1"/>
        <v>PUNTAJE</v>
      </c>
      <c r="CL1" t="str">
        <f t="shared" si="1"/>
        <v>N° PREGUNTAS</v>
      </c>
      <c r="CM1" t="str">
        <f t="shared" si="1"/>
        <v>PESO</v>
      </c>
      <c r="CN1" t="str">
        <f t="shared" si="1"/>
        <v>ACERTADAS</v>
      </c>
      <c r="CO1" t="str">
        <f t="shared" si="1"/>
        <v>EQUIVOCADAS</v>
      </c>
      <c r="CP1" t="str">
        <f t="shared" si="1"/>
        <v>PUNTAJE</v>
      </c>
      <c r="CQ1" t="str">
        <f t="shared" si="1"/>
        <v>N° PREGUNTAS</v>
      </c>
      <c r="CR1" t="str">
        <f t="shared" si="1"/>
        <v>PESO</v>
      </c>
      <c r="CS1" t="str">
        <f t="shared" si="1"/>
        <v>ACERTADAS</v>
      </c>
      <c r="CT1" t="str">
        <f t="shared" si="1"/>
        <v>EQUIVOCADAS</v>
      </c>
      <c r="CU1" t="str">
        <f t="shared" si="1"/>
        <v>PUNTAJE</v>
      </c>
      <c r="CV1" t="str">
        <f t="shared" si="1"/>
        <v>N° PREGUNTAS</v>
      </c>
      <c r="CW1" t="str">
        <f t="shared" si="1"/>
        <v>PESO</v>
      </c>
      <c r="CX1" t="str">
        <f t="shared" si="1"/>
        <v>ACERTADAS</v>
      </c>
      <c r="CY1" t="str">
        <f t="shared" si="1"/>
        <v>EQUIVOCADAS</v>
      </c>
      <c r="CZ1" t="str">
        <f t="shared" si="1"/>
        <v>PUNTAJE</v>
      </c>
      <c r="DA1" s="37" t="str">
        <f t="shared" si="1"/>
        <v>LETRAS</v>
      </c>
      <c r="DB1" t="str">
        <f t="shared" si="1"/>
        <v>N° PREGUNTAS</v>
      </c>
      <c r="DC1" t="str">
        <f t="shared" si="1"/>
        <v>PESO</v>
      </c>
      <c r="DD1" t="str">
        <f t="shared" si="1"/>
        <v>ACERTADAS</v>
      </c>
      <c r="DE1" t="str">
        <f t="shared" si="1"/>
        <v>EQUIVOCADAS</v>
      </c>
      <c r="DF1" t="str">
        <f t="shared" si="1"/>
        <v>PUNTAJE</v>
      </c>
      <c r="DG1" t="str">
        <f t="shared" si="1"/>
        <v>N° PREGUNTAS</v>
      </c>
      <c r="DH1" t="str">
        <f t="shared" si="1"/>
        <v>PESO</v>
      </c>
      <c r="DI1" t="str">
        <f t="shared" si="1"/>
        <v>ACERTADAS</v>
      </c>
      <c r="DJ1" t="str">
        <f t="shared" si="1"/>
        <v>EQUIVOCADAS</v>
      </c>
      <c r="DK1" t="str">
        <f t="shared" si="1"/>
        <v>PUNTAJE</v>
      </c>
      <c r="DL1" t="str">
        <f t="shared" si="1"/>
        <v>N° PREGUNTAS</v>
      </c>
      <c r="DM1" t="str">
        <f t="shared" si="1"/>
        <v>PESO</v>
      </c>
      <c r="DN1" t="str">
        <f t="shared" si="1"/>
        <v>ACERTADAS</v>
      </c>
      <c r="DO1" t="str">
        <f t="shared" si="1"/>
        <v>EQUIVOCADAS</v>
      </c>
      <c r="DP1" t="str">
        <f t="shared" si="1"/>
        <v>PUNTAJE</v>
      </c>
      <c r="DQ1" t="str">
        <f t="shared" si="1"/>
        <v>N° PREGUNTAS</v>
      </c>
      <c r="DR1" t="str">
        <f t="shared" si="1"/>
        <v>PESO</v>
      </c>
      <c r="DS1" t="str">
        <f t="shared" si="1"/>
        <v>ACERTADAS</v>
      </c>
      <c r="DT1" t="str">
        <f t="shared" si="1"/>
        <v>EQUIVOCADAS</v>
      </c>
      <c r="DU1" t="str">
        <f t="shared" si="1"/>
        <v>PUNTAJE</v>
      </c>
      <c r="DV1" t="str">
        <f t="shared" si="1"/>
        <v>APTITUD ACADEMICA</v>
      </c>
      <c r="EB1">
        <f>COUNTA(A1:DZ1)</f>
        <v>116</v>
      </c>
      <c r="EP1" s="42"/>
      <c r="EW1" s="640" t="s">
        <v>257</v>
      </c>
      <c r="EX1" s="641"/>
      <c r="EY1" s="641"/>
      <c r="EZ1" s="641"/>
      <c r="FA1" s="641"/>
      <c r="FE1" s="609"/>
    </row>
    <row r="2" spans="2:161" ht="24" customHeight="1">
      <c r="B2" s="613"/>
      <c r="C2" s="613"/>
      <c r="D2" s="613"/>
      <c r="E2" s="613"/>
      <c r="F2" s="613"/>
      <c r="G2" s="613"/>
      <c r="K2" t="str" cm="1">
        <f t="array" ref="K2">_xlfn._xlws.FILTER(K5:DV49,J5:J49=D7,"No existe")</f>
        <v>No existe</v>
      </c>
      <c r="W2" s="31"/>
      <c r="X2" s="31"/>
      <c r="AB2" s="32"/>
      <c r="AC2" s="32"/>
      <c r="AD2" s="32"/>
      <c r="AE2" s="32"/>
      <c r="AF2" s="32"/>
      <c r="AG2" s="33"/>
      <c r="AH2" s="33"/>
      <c r="AI2" s="33"/>
      <c r="AJ2" s="33"/>
      <c r="AK2" s="33"/>
      <c r="AL2" s="34"/>
      <c r="AM2" s="34"/>
      <c r="AN2" s="34"/>
      <c r="AO2" s="34"/>
      <c r="AP2" s="34"/>
      <c r="AQ2" s="35"/>
      <c r="AR2" s="35"/>
      <c r="AS2" s="35"/>
      <c r="AT2" s="35"/>
      <c r="AU2" s="36"/>
      <c r="AV2" s="37"/>
      <c r="AW2" s="32"/>
      <c r="AX2" s="32"/>
      <c r="AY2" s="32"/>
      <c r="AZ2" s="32"/>
      <c r="BA2" s="32"/>
      <c r="BB2" s="35"/>
      <c r="BC2" s="35"/>
      <c r="BD2" s="35"/>
      <c r="BE2" s="35"/>
      <c r="BF2" s="35"/>
      <c r="BG2" s="34"/>
      <c r="BH2" s="34"/>
      <c r="BI2" s="34"/>
      <c r="BJ2" s="34"/>
      <c r="BK2" s="38"/>
      <c r="BL2" s="37"/>
      <c r="DA2" s="37"/>
      <c r="DV2" s="37"/>
      <c r="EP2" s="42"/>
      <c r="EQ2" t="s">
        <v>23</v>
      </c>
      <c r="EW2" s="43" t="s">
        <v>258</v>
      </c>
      <c r="EX2" s="43" t="s">
        <v>33</v>
      </c>
      <c r="EY2" s="43" t="s">
        <v>259</v>
      </c>
      <c r="EZ2" s="43" t="s">
        <v>23</v>
      </c>
      <c r="FA2" s="43" t="s">
        <v>246</v>
      </c>
      <c r="FE2" s="609"/>
    </row>
    <row r="3" spans="2:161" ht="48" customHeight="1">
      <c r="B3" s="613"/>
      <c r="C3" s="642"/>
      <c r="D3" s="643"/>
      <c r="E3" s="643"/>
      <c r="F3" s="644"/>
      <c r="G3" s="613"/>
      <c r="AB3" s="32" t="s">
        <v>260</v>
      </c>
      <c r="AC3" s="32"/>
      <c r="AD3" s="32"/>
      <c r="AE3" s="32"/>
      <c r="AF3" s="32"/>
      <c r="AG3" s="33" t="s">
        <v>261</v>
      </c>
      <c r="AH3" s="33"/>
      <c r="AI3" s="33"/>
      <c r="AJ3" s="33"/>
      <c r="AK3" s="33"/>
      <c r="AL3" s="34" t="s">
        <v>262</v>
      </c>
      <c r="AM3" s="34"/>
      <c r="AN3" s="34"/>
      <c r="AO3" s="34"/>
      <c r="AP3" s="34"/>
      <c r="AQ3" s="35" t="s">
        <v>263</v>
      </c>
      <c r="AR3" s="35"/>
      <c r="AS3" s="35"/>
      <c r="AT3" s="35"/>
      <c r="AU3" s="36"/>
      <c r="AV3" s="37"/>
      <c r="AW3" s="32" t="s">
        <v>264</v>
      </c>
      <c r="AX3" s="32"/>
      <c r="AY3" s="32"/>
      <c r="AZ3" s="32"/>
      <c r="BA3" s="32"/>
      <c r="BB3" s="35" t="s">
        <v>265</v>
      </c>
      <c r="BC3" s="35"/>
      <c r="BD3" s="35"/>
      <c r="BE3" s="35"/>
      <c r="BF3" s="35"/>
      <c r="BG3" s="34" t="s">
        <v>266</v>
      </c>
      <c r="BH3" s="34"/>
      <c r="BI3" s="34"/>
      <c r="BJ3" s="34"/>
      <c r="BK3" s="38"/>
      <c r="BL3" s="37"/>
      <c r="BM3" t="str">
        <f>C34</f>
        <v>Lenguaje</v>
      </c>
      <c r="BR3" t="str">
        <f>C35</f>
        <v>Literatura</v>
      </c>
      <c r="BW3" t="str">
        <f>C36</f>
        <v>Historia</v>
      </c>
      <c r="CB3" t="str">
        <f>C37</f>
        <v>Geografía</v>
      </c>
      <c r="CG3" t="str">
        <f>C38</f>
        <v>Psicología</v>
      </c>
      <c r="CL3" t="str">
        <f>C39</f>
        <v>Educación Cívica</v>
      </c>
      <c r="CQ3" t="str">
        <f>C40</f>
        <v>Lectura Inglés</v>
      </c>
      <c r="CV3" t="str">
        <f>C41</f>
        <v>Gramática inglés</v>
      </c>
      <c r="DA3" s="37"/>
      <c r="DB3" t="str">
        <f>C44</f>
        <v>Razonamiento Lógico</v>
      </c>
      <c r="DG3" t="str">
        <f>C45</f>
        <v>Razonamiento Matemático</v>
      </c>
      <c r="DL3" t="str">
        <f>C46</f>
        <v>Comprensión de lectura</v>
      </c>
      <c r="DQ3" t="str">
        <f>C47</f>
        <v>Razonamiento Verbal</v>
      </c>
      <c r="DV3" s="37"/>
      <c r="EP3" s="42"/>
      <c r="EQ3" s="41">
        <f>'RANKING-CUARTOS'!A4</f>
        <v>1</v>
      </c>
      <c r="ER3" s="41" t="str">
        <f>'RANKING-CUARTOS'!B4</f>
        <v>ANCCASI  VILCA  SHOFFI ELIZABETH</v>
      </c>
      <c r="ES3" s="41" t="str">
        <f>'RANKING-CUARTOS'!C4</f>
        <v>4A</v>
      </c>
      <c r="ET3" s="41">
        <f>'RANKING-CUARTOS'!D4</f>
        <v>19.113518675000002</v>
      </c>
      <c r="EU3" s="41">
        <f>'RANKING-CUARTOS'!E4</f>
        <v>28</v>
      </c>
      <c r="EV3" s="41">
        <f>'RANKING-CUARTOS'!F4</f>
        <v>0</v>
      </c>
      <c r="EW3" s="41" t="str">
        <f>'RANKING-CUARTOS'!G4</f>
        <v>QUISPE  OLAECHEA  LUPE GABRIELA</v>
      </c>
      <c r="EX3" s="44" t="str">
        <f>'RANKING-CUARTOS'!H4</f>
        <v>4A</v>
      </c>
      <c r="EY3" s="41">
        <f>'RANKING-CUARTOS'!I4</f>
        <v>32.486038499999999</v>
      </c>
      <c r="EZ3" s="41">
        <f>'RANKING-CUARTOS'!J4</f>
        <v>1</v>
      </c>
      <c r="FA3" s="45">
        <f>'RANKING-CUARTOS'!K4</f>
        <v>16.1621759650121</v>
      </c>
      <c r="FB3">
        <f>'RANKING-CUARTOS'!L4</f>
        <v>0</v>
      </c>
      <c r="FC3">
        <f>'RANKING-CUARTOS'!M4</f>
        <v>0</v>
      </c>
      <c r="FD3">
        <f>'RANKING-CUARTOS'!N4</f>
        <v>0</v>
      </c>
      <c r="FE3" s="609"/>
    </row>
    <row r="4" spans="2:161" ht="28.15" customHeight="1">
      <c r="B4" s="613"/>
      <c r="C4" s="645" t="s">
        <v>267</v>
      </c>
      <c r="D4" s="646"/>
      <c r="E4" s="646"/>
      <c r="F4" s="647"/>
      <c r="G4" s="613"/>
      <c r="J4" t="str">
        <f>C7</f>
        <v>CÓDIGO DE LA ESTUDIANTE</v>
      </c>
      <c r="K4" t="str">
        <f>C6</f>
        <v>APELLIDOS Y NOMBRES</v>
      </c>
      <c r="L4" t="str">
        <f>C5</f>
        <v>GRADO</v>
      </c>
      <c r="M4" t="str">
        <f>E5</f>
        <v>SECCIÓN</v>
      </c>
      <c r="N4" t="str">
        <f>C8</f>
        <v>FECHA DEL EXAMEN</v>
      </c>
      <c r="O4" t="str">
        <f>C9</f>
        <v>TIPO DE EXAMEN</v>
      </c>
      <c r="P4" t="str">
        <f>C11</f>
        <v>RANKING DE GRADO</v>
      </c>
      <c r="Q4" t="s">
        <v>268</v>
      </c>
      <c r="R4" t="str">
        <f>C12</f>
        <v>PREGUNTAS TOTALES</v>
      </c>
      <c r="S4" t="str">
        <f>C13</f>
        <v>PREGUNTAS ACERTADAS</v>
      </c>
      <c r="T4" t="str">
        <f>C14</f>
        <v>PREGUNTAS EQUIVOCADAS</v>
      </c>
      <c r="U4" t="str">
        <f>C15</f>
        <v>PUNTAJE FINAL</v>
      </c>
      <c r="V4" t="str">
        <f>E15</f>
        <v>ESCALA VIGESIMAL</v>
      </c>
      <c r="W4" t="str">
        <f>C16</f>
        <v>PORCENTAJE DE ACIERTOS</v>
      </c>
      <c r="X4" t="str">
        <f>C17</f>
        <v>AREAS FUERTE</v>
      </c>
      <c r="Y4" t="str">
        <f>X4</f>
        <v>AREAS FUERTE</v>
      </c>
      <c r="Z4" t="str">
        <f>E17</f>
        <v>AREAS A MEJORAR</v>
      </c>
      <c r="AA4" t="e">
        <f>#REF!</f>
        <v>#REF!</v>
      </c>
      <c r="AB4" t="s">
        <v>269</v>
      </c>
      <c r="AC4" t="s">
        <v>270</v>
      </c>
      <c r="AD4" t="s">
        <v>271</v>
      </c>
      <c r="AE4" t="s">
        <v>272</v>
      </c>
      <c r="AF4" t="s">
        <v>22</v>
      </c>
      <c r="AG4" t="s">
        <v>269</v>
      </c>
      <c r="AH4" t="s">
        <v>270</v>
      </c>
      <c r="AI4" t="s">
        <v>271</v>
      </c>
      <c r="AJ4" t="s">
        <v>272</v>
      </c>
      <c r="AK4" t="s">
        <v>22</v>
      </c>
      <c r="AL4" t="str">
        <f>AG4</f>
        <v>N° PREGUNTAS</v>
      </c>
      <c r="AM4" t="str">
        <f t="shared" ref="AM4:AQ4" si="2">AH4</f>
        <v>PESO</v>
      </c>
      <c r="AN4" t="str">
        <f t="shared" si="2"/>
        <v>ACERTADAS</v>
      </c>
      <c r="AO4" t="str">
        <f t="shared" si="2"/>
        <v>EQUIVOCADAS</v>
      </c>
      <c r="AP4" t="str">
        <f t="shared" si="2"/>
        <v>PUNTAJE</v>
      </c>
      <c r="AQ4" t="str">
        <f t="shared" si="2"/>
        <v>N° PREGUNTAS</v>
      </c>
      <c r="AR4" t="str">
        <f t="shared" ref="AR4:AU4" si="3">AM4</f>
        <v>PESO</v>
      </c>
      <c r="AS4" t="str">
        <f t="shared" si="3"/>
        <v>ACERTADAS</v>
      </c>
      <c r="AT4" t="str">
        <f t="shared" si="3"/>
        <v>EQUIVOCADAS</v>
      </c>
      <c r="AU4" t="str">
        <f t="shared" si="3"/>
        <v>PUNTAJE</v>
      </c>
      <c r="AV4" s="37" t="s">
        <v>51</v>
      </c>
      <c r="AW4" t="str">
        <f>AQ4</f>
        <v>N° PREGUNTAS</v>
      </c>
      <c r="AX4" t="str">
        <f t="shared" ref="AX4:BA4" si="4">AR4</f>
        <v>PESO</v>
      </c>
      <c r="AY4" t="str">
        <f t="shared" si="4"/>
        <v>ACERTADAS</v>
      </c>
      <c r="AZ4" t="str">
        <f t="shared" si="4"/>
        <v>EQUIVOCADAS</v>
      </c>
      <c r="BA4" t="str">
        <f t="shared" si="4"/>
        <v>PUNTAJE</v>
      </c>
      <c r="BB4" t="str">
        <f>AQ4</f>
        <v>N° PREGUNTAS</v>
      </c>
      <c r="BC4" t="str">
        <f t="shared" ref="BC4:BF4" si="5">AR4</f>
        <v>PESO</v>
      </c>
      <c r="BD4" t="str">
        <f t="shared" si="5"/>
        <v>ACERTADAS</v>
      </c>
      <c r="BE4" t="str">
        <f t="shared" si="5"/>
        <v>EQUIVOCADAS</v>
      </c>
      <c r="BF4" t="str">
        <f t="shared" si="5"/>
        <v>PUNTAJE</v>
      </c>
      <c r="BG4" t="str">
        <f>BB4</f>
        <v>N° PREGUNTAS</v>
      </c>
      <c r="BH4" t="str">
        <f t="shared" ref="BH4:BK4" si="6">BC4</f>
        <v>PESO</v>
      </c>
      <c r="BI4" t="str">
        <f t="shared" si="6"/>
        <v>ACERTADAS</v>
      </c>
      <c r="BJ4" t="str">
        <f t="shared" si="6"/>
        <v>EQUIVOCADAS</v>
      </c>
      <c r="BK4" t="str">
        <f t="shared" si="6"/>
        <v>PUNTAJE</v>
      </c>
      <c r="BL4" s="37" t="s">
        <v>273</v>
      </c>
      <c r="BM4" t="str">
        <f>BG4</f>
        <v>N° PREGUNTAS</v>
      </c>
      <c r="BN4" t="str">
        <f t="shared" ref="BN4:BQ4" si="7">BH4</f>
        <v>PESO</v>
      </c>
      <c r="BO4" t="str">
        <f t="shared" si="7"/>
        <v>ACERTADAS</v>
      </c>
      <c r="BP4" t="str">
        <f t="shared" si="7"/>
        <v>EQUIVOCADAS</v>
      </c>
      <c r="BQ4" t="str">
        <f t="shared" si="7"/>
        <v>PUNTAJE</v>
      </c>
      <c r="BR4" t="str">
        <f>BM4</f>
        <v>N° PREGUNTAS</v>
      </c>
      <c r="BS4" t="str">
        <f t="shared" ref="BS4:BW4" si="8">BN4</f>
        <v>PESO</v>
      </c>
      <c r="BT4" t="str">
        <f t="shared" si="8"/>
        <v>ACERTADAS</v>
      </c>
      <c r="BU4" t="str">
        <f t="shared" si="8"/>
        <v>EQUIVOCADAS</v>
      </c>
      <c r="BV4" t="str">
        <f t="shared" si="8"/>
        <v>PUNTAJE</v>
      </c>
      <c r="BW4" t="str">
        <f t="shared" si="8"/>
        <v>N° PREGUNTAS</v>
      </c>
      <c r="BX4" t="str">
        <f t="shared" ref="BX4:CB4" si="9">BS4</f>
        <v>PESO</v>
      </c>
      <c r="BY4" t="str">
        <f t="shared" si="9"/>
        <v>ACERTADAS</v>
      </c>
      <c r="BZ4" t="str">
        <f t="shared" si="9"/>
        <v>EQUIVOCADAS</v>
      </c>
      <c r="CA4" t="str">
        <f t="shared" si="9"/>
        <v>PUNTAJE</v>
      </c>
      <c r="CB4" t="str">
        <f t="shared" si="9"/>
        <v>N° PREGUNTAS</v>
      </c>
      <c r="CC4" t="str">
        <f t="shared" ref="CC4:CG4" si="10">BX4</f>
        <v>PESO</v>
      </c>
      <c r="CD4" t="str">
        <f t="shared" si="10"/>
        <v>ACERTADAS</v>
      </c>
      <c r="CE4" t="str">
        <f t="shared" si="10"/>
        <v>EQUIVOCADAS</v>
      </c>
      <c r="CF4" t="str">
        <f t="shared" si="10"/>
        <v>PUNTAJE</v>
      </c>
      <c r="CG4" t="str">
        <f t="shared" si="10"/>
        <v>N° PREGUNTAS</v>
      </c>
      <c r="CH4" t="str">
        <f t="shared" ref="CH4:CL4" si="11">CC4</f>
        <v>PESO</v>
      </c>
      <c r="CI4" t="str">
        <f t="shared" si="11"/>
        <v>ACERTADAS</v>
      </c>
      <c r="CJ4" t="str">
        <f t="shared" si="11"/>
        <v>EQUIVOCADAS</v>
      </c>
      <c r="CK4" t="str">
        <f t="shared" si="11"/>
        <v>PUNTAJE</v>
      </c>
      <c r="CL4" t="str">
        <f t="shared" si="11"/>
        <v>N° PREGUNTAS</v>
      </c>
      <c r="CM4" t="str">
        <f t="shared" ref="CM4:CQ4" si="12">CH4</f>
        <v>PESO</v>
      </c>
      <c r="CN4" t="str">
        <f t="shared" si="12"/>
        <v>ACERTADAS</v>
      </c>
      <c r="CO4" t="str">
        <f t="shared" si="12"/>
        <v>EQUIVOCADAS</v>
      </c>
      <c r="CP4" t="str">
        <f t="shared" si="12"/>
        <v>PUNTAJE</v>
      </c>
      <c r="CQ4" t="str">
        <f t="shared" si="12"/>
        <v>N° PREGUNTAS</v>
      </c>
      <c r="CR4" t="str">
        <f t="shared" ref="CR4:CV4" si="13">CM4</f>
        <v>PESO</v>
      </c>
      <c r="CS4" t="str">
        <f t="shared" si="13"/>
        <v>ACERTADAS</v>
      </c>
      <c r="CT4" t="str">
        <f t="shared" si="13"/>
        <v>EQUIVOCADAS</v>
      </c>
      <c r="CU4" t="str">
        <f t="shared" si="13"/>
        <v>PUNTAJE</v>
      </c>
      <c r="CV4" t="str">
        <f t="shared" si="13"/>
        <v>N° PREGUNTAS</v>
      </c>
      <c r="CW4" t="str">
        <f t="shared" ref="CW4:CZ4" si="14">CR4</f>
        <v>PESO</v>
      </c>
      <c r="CX4" t="str">
        <f t="shared" si="14"/>
        <v>ACERTADAS</v>
      </c>
      <c r="CY4" t="str">
        <f t="shared" si="14"/>
        <v>EQUIVOCADAS</v>
      </c>
      <c r="CZ4" t="str">
        <f t="shared" si="14"/>
        <v>PUNTAJE</v>
      </c>
      <c r="DA4" s="37" t="s">
        <v>274</v>
      </c>
      <c r="DB4" t="str">
        <f>CV4</f>
        <v>N° PREGUNTAS</v>
      </c>
      <c r="DC4" t="str">
        <f>CW4</f>
        <v>PESO</v>
      </c>
      <c r="DD4" t="str">
        <f>CX4</f>
        <v>ACERTADAS</v>
      </c>
      <c r="DE4" t="str">
        <f>CY4</f>
        <v>EQUIVOCADAS</v>
      </c>
      <c r="DF4" t="str">
        <f>CZ4</f>
        <v>PUNTAJE</v>
      </c>
      <c r="DG4" t="str">
        <f>DB4</f>
        <v>N° PREGUNTAS</v>
      </c>
      <c r="DH4" t="str">
        <f t="shared" ref="DH4:DL4" si="15">DC4</f>
        <v>PESO</v>
      </c>
      <c r="DI4" t="str">
        <f t="shared" si="15"/>
        <v>ACERTADAS</v>
      </c>
      <c r="DJ4" t="str">
        <f t="shared" si="15"/>
        <v>EQUIVOCADAS</v>
      </c>
      <c r="DK4" t="str">
        <f t="shared" si="15"/>
        <v>PUNTAJE</v>
      </c>
      <c r="DL4" t="str">
        <f t="shared" si="15"/>
        <v>N° PREGUNTAS</v>
      </c>
      <c r="DM4" t="str">
        <f t="shared" ref="DM4:DQ4" si="16">DH4</f>
        <v>PESO</v>
      </c>
      <c r="DN4" t="str">
        <f t="shared" si="16"/>
        <v>ACERTADAS</v>
      </c>
      <c r="DO4" t="str">
        <f t="shared" si="16"/>
        <v>EQUIVOCADAS</v>
      </c>
      <c r="DP4" t="str">
        <f t="shared" si="16"/>
        <v>PUNTAJE</v>
      </c>
      <c r="DQ4" t="str">
        <f t="shared" si="16"/>
        <v>N° PREGUNTAS</v>
      </c>
      <c r="DR4" t="str">
        <f t="shared" ref="DR4:DU4" si="17">DM4</f>
        <v>PESO</v>
      </c>
      <c r="DS4" t="str">
        <f t="shared" si="17"/>
        <v>ACERTADAS</v>
      </c>
      <c r="DT4" t="str">
        <f t="shared" si="17"/>
        <v>EQUIVOCADAS</v>
      </c>
      <c r="DU4" t="str">
        <f t="shared" si="17"/>
        <v>PUNTAJE</v>
      </c>
      <c r="DV4" s="37" t="s">
        <v>275</v>
      </c>
      <c r="EP4" s="42"/>
      <c r="EQ4" s="41">
        <f>'RANKING-CUARTOS'!A5</f>
        <v>2</v>
      </c>
      <c r="ER4" s="41" t="str">
        <f>'RANKING-CUARTOS'!B5</f>
        <v>ARANZAMENDI  VALDIVIA  DANITZA JHAMILEH</v>
      </c>
      <c r="ES4" s="41" t="str">
        <f>'RANKING-CUARTOS'!C5</f>
        <v>4A</v>
      </c>
      <c r="ET4" s="41">
        <f>'RANKING-CUARTOS'!D5</f>
        <v>24.860763224999999</v>
      </c>
      <c r="EU4" s="41">
        <f>'RANKING-CUARTOS'!E5</f>
        <v>13</v>
      </c>
      <c r="EV4" s="41">
        <f>'RANKING-CUARTOS'!F5</f>
        <v>0</v>
      </c>
      <c r="EW4" s="41" t="str">
        <f>'RANKING-CUARTOS'!G5</f>
        <v>ROJAS  HERRERA  PIERINA GEORGETTE</v>
      </c>
      <c r="EX4" s="44" t="str">
        <f>'RANKING-CUARTOS'!H5</f>
        <v>4B</v>
      </c>
      <c r="EY4" s="41">
        <f>'RANKING-CUARTOS'!I5</f>
        <v>31.545405925000001</v>
      </c>
      <c r="EZ4" s="41">
        <f>'RANKING-CUARTOS'!J5</f>
        <v>2</v>
      </c>
      <c r="FA4" s="45">
        <f>'RANKING-CUARTOS'!K5</f>
        <v>15.694200493162199</v>
      </c>
      <c r="FB4">
        <f>'RANKING-CUARTOS'!L5</f>
        <v>0</v>
      </c>
      <c r="FC4">
        <f>'RANKING-CUARTOS'!M5</f>
        <v>0</v>
      </c>
      <c r="FD4">
        <f>'RANKING-CUARTOS'!N5</f>
        <v>0</v>
      </c>
      <c r="FE4" s="609"/>
    </row>
    <row r="5" spans="2:161" ht="19.899999999999999" customHeight="1">
      <c r="B5" s="613"/>
      <c r="C5" s="1" t="s">
        <v>276</v>
      </c>
      <c r="D5" s="2">
        <f>L2</f>
        <v>0</v>
      </c>
      <c r="E5" s="3" t="s">
        <v>277</v>
      </c>
      <c r="F5" s="2">
        <f>M2</f>
        <v>0</v>
      </c>
      <c r="G5" s="613"/>
      <c r="J5" t="str">
        <f>'RESULTADOS CUARTO'!DK9</f>
        <v>Tsuki111</v>
      </c>
      <c r="K5" t="str">
        <f>'RESULTADOS CUARTO'!DL9</f>
        <v>ANCCASI  VILCA  SHOFFI ELIZABETH</v>
      </c>
      <c r="L5">
        <f>'RESULTADOS CUARTO'!DM9</f>
        <v>4</v>
      </c>
      <c r="M5" t="str">
        <f>'RESULTADOS CUARTO'!DN9</f>
        <v>A</v>
      </c>
      <c r="N5" t="str">
        <f>'RESULTADOS CUARTO'!DO9</f>
        <v>7 DE MAYO</v>
      </c>
      <c r="O5" t="str">
        <f>'RESULTADOS CUARTO'!DP9</f>
        <v>RANKING</v>
      </c>
      <c r="P5">
        <f>'RESULTADOS CUARTO'!DQ9</f>
        <v>28</v>
      </c>
      <c r="Q5" t="str">
        <f>'RESULTADOS CUARTO'!DR9</f>
        <v/>
      </c>
      <c r="R5">
        <f>'RESULTADOS CUARTO'!DS9</f>
        <v>33</v>
      </c>
      <c r="S5">
        <f>'RESULTADOS CUARTO'!DT9</f>
        <v>15</v>
      </c>
      <c r="T5">
        <f>'RESULTADOS CUARTO'!DU9</f>
        <v>18</v>
      </c>
      <c r="U5">
        <f>'RESULTADOS CUARTO'!DV9</f>
        <v>19.113518675000002</v>
      </c>
      <c r="V5">
        <f>'RESULTADOS CUARTO'!DW9</f>
        <v>10</v>
      </c>
      <c r="W5">
        <f>'RESULTADOS CUARTO'!DX9</f>
        <v>0.45454545454545497</v>
      </c>
      <c r="X5">
        <f>'RESULTADOS CUARTO'!DY9</f>
        <v>0</v>
      </c>
      <c r="Y5">
        <f>'RESULTADOS CUARTO'!DZ9</f>
        <v>0</v>
      </c>
      <c r="Z5">
        <f>'RESULTADOS CUARTO'!EA9</f>
        <v>0</v>
      </c>
      <c r="AA5">
        <f>'RESULTADOS CUARTO'!EB9</f>
        <v>0</v>
      </c>
      <c r="AB5">
        <f>'RESULTADOS CUARTO'!EC9</f>
        <v>1</v>
      </c>
      <c r="AC5">
        <f>'RESULTADOS CUARTO'!ED9</f>
        <v>1.6782674</v>
      </c>
      <c r="AD5">
        <f>'RESULTADOS CUARTO'!EE9</f>
        <v>1</v>
      </c>
      <c r="AE5">
        <f>'RESULTADOS CUARTO'!EF9</f>
        <v>0</v>
      </c>
      <c r="AF5">
        <f>'RESULTADOS CUARTO'!EG9</f>
        <v>1.6782674</v>
      </c>
      <c r="AG5">
        <f>'RESULTADOS CUARTO'!EH9</f>
        <v>1</v>
      </c>
      <c r="AH5">
        <f>'RESULTADOS CUARTO'!EI9</f>
        <v>1.6587874499999999</v>
      </c>
      <c r="AI5">
        <f>'RESULTADOS CUARTO'!EJ9</f>
        <v>1</v>
      </c>
      <c r="AJ5">
        <f>'RESULTADOS CUARTO'!EK9</f>
        <v>0</v>
      </c>
      <c r="AK5">
        <f>'RESULTADOS CUARTO'!EL9</f>
        <v>1.6587874499999999</v>
      </c>
      <c r="AL5">
        <f>'RESULTADOS CUARTO'!EM9</f>
        <v>1</v>
      </c>
      <c r="AM5">
        <f>'RESULTADOS CUARTO'!EN9</f>
        <v>1.6495770000000001</v>
      </c>
      <c r="AN5">
        <f>'RESULTADOS CUARTO'!EO9</f>
        <v>0</v>
      </c>
      <c r="AO5">
        <f>'RESULTADOS CUARTO'!EP9</f>
        <v>1</v>
      </c>
      <c r="AP5">
        <f>'RESULTADOS CUARTO'!EQ9</f>
        <v>0</v>
      </c>
      <c r="AQ5">
        <f>'RESULTADOS CUARTO'!ER9</f>
        <v>1</v>
      </c>
      <c r="AR5">
        <f>'RESULTADOS CUARTO'!ES9</f>
        <v>1.6583374</v>
      </c>
      <c r="AS5">
        <f>'RESULTADOS CUARTO'!ET9</f>
        <v>0</v>
      </c>
      <c r="AT5">
        <f>'RESULTADOS CUARTO'!EU9</f>
        <v>1</v>
      </c>
      <c r="AU5">
        <f>'RESULTADOS CUARTO'!EV9</f>
        <v>0</v>
      </c>
      <c r="AV5">
        <f>'RESULTADOS CUARTO'!EW9</f>
        <v>3.3370548499999999</v>
      </c>
      <c r="AW5">
        <f>'RESULTADOS CUARTO'!EX9</f>
        <v>2</v>
      </c>
      <c r="AX5">
        <f>'RESULTADOS CUARTO'!EY9</f>
        <v>1.52482685</v>
      </c>
      <c r="AY5">
        <f>'RESULTADOS CUARTO'!EZ9</f>
        <v>0</v>
      </c>
      <c r="AZ5">
        <f>'RESULTADOS CUARTO'!FA9</f>
        <v>2</v>
      </c>
      <c r="BA5">
        <f>'RESULTADOS CUARTO'!FB9</f>
        <v>0</v>
      </c>
      <c r="BB5">
        <f>'RESULTADOS CUARTO'!FC9</f>
        <v>2</v>
      </c>
      <c r="BC5">
        <f>'RESULTADOS CUARTO'!FD9</f>
        <v>1.4254114250000001</v>
      </c>
      <c r="BD5">
        <f>'RESULTADOS CUARTO'!FE9</f>
        <v>1</v>
      </c>
      <c r="BE5">
        <f>'RESULTADOS CUARTO'!FF9</f>
        <v>1</v>
      </c>
      <c r="BF5">
        <f>'RESULTADOS CUARTO'!FG9</f>
        <v>1.4254114250000001</v>
      </c>
      <c r="BG5">
        <f>'RESULTADOS CUARTO'!FH9</f>
        <v>2</v>
      </c>
      <c r="BH5">
        <f>'RESULTADOS CUARTO'!FI9</f>
        <v>1.1547487000000001</v>
      </c>
      <c r="BI5">
        <f>'RESULTADOS CUARTO'!FJ9</f>
        <v>2</v>
      </c>
      <c r="BJ5">
        <f>'RESULTADOS CUARTO'!FK9</f>
        <v>0</v>
      </c>
      <c r="BK5">
        <f>'RESULTADOS CUARTO'!FL9</f>
        <v>2.3094974000000001</v>
      </c>
      <c r="BL5">
        <f>'RESULTADOS CUARTO'!FM9</f>
        <v>3.7349088250000002</v>
      </c>
      <c r="BM5">
        <f>'RESULTADOS CUARTO'!FN9</f>
        <v>3</v>
      </c>
      <c r="BN5">
        <f>'RESULTADOS CUARTO'!FO9</f>
        <v>1.021414</v>
      </c>
      <c r="BO5">
        <f>'RESULTADOS CUARTO'!FP9</f>
        <v>0</v>
      </c>
      <c r="BP5">
        <f>'RESULTADOS CUARTO'!FQ9</f>
        <v>3</v>
      </c>
      <c r="BQ5">
        <f>'RESULTADOS CUARTO'!FR9</f>
        <v>0</v>
      </c>
      <c r="BR5">
        <f>'RESULTADOS CUARTO'!FS9</f>
        <v>2</v>
      </c>
      <c r="BS5">
        <f>'RESULTADOS CUARTO'!FT9</f>
        <v>0.97144799999999998</v>
      </c>
      <c r="BT5">
        <f>'RESULTADOS CUARTO'!FU9</f>
        <v>2</v>
      </c>
      <c r="BU5">
        <f>'RESULTADOS CUARTO'!FV9</f>
        <v>0</v>
      </c>
      <c r="BV5">
        <f>'RESULTADOS CUARTO'!FW9</f>
        <v>1.942896</v>
      </c>
      <c r="BW5">
        <f>'RESULTADOS CUARTO'!FX9</f>
        <v>3</v>
      </c>
      <c r="BX5">
        <f>'RESULTADOS CUARTO'!FY9</f>
        <v>1.2698590000000001</v>
      </c>
      <c r="BY5">
        <f>'RESULTADOS CUARTO'!FZ9</f>
        <v>2</v>
      </c>
      <c r="BZ5">
        <f>'RESULTADOS CUARTO'!GA9</f>
        <v>1</v>
      </c>
      <c r="CA5">
        <f>'RESULTADOS CUARTO'!GB9</f>
        <v>2.5397180000000001</v>
      </c>
      <c r="CB5">
        <f>'RESULTADOS CUARTO'!GC9</f>
        <v>2</v>
      </c>
      <c r="CC5">
        <f>'RESULTADOS CUARTO'!GD9</f>
        <v>1.2101409999999999</v>
      </c>
      <c r="CD5">
        <f>'RESULTADOS CUARTO'!GE9</f>
        <v>1</v>
      </c>
      <c r="CE5">
        <f>'RESULTADOS CUARTO'!GF9</f>
        <v>1</v>
      </c>
      <c r="CF5">
        <f>'RESULTADOS CUARTO'!GG9</f>
        <v>1.2101409999999999</v>
      </c>
      <c r="CG5">
        <f>'RESULTADOS CUARTO'!GH9</f>
        <v>1</v>
      </c>
      <c r="CH5">
        <f>'RESULTADOS CUARTO'!GI9</f>
        <v>0.80188999999999999</v>
      </c>
      <c r="CI5">
        <f>'RESULTADOS CUARTO'!GJ9</f>
        <v>0</v>
      </c>
      <c r="CJ5">
        <f>'RESULTADOS CUARTO'!GK9</f>
        <v>1</v>
      </c>
      <c r="CK5">
        <f>'RESULTADOS CUARTO'!GL9</f>
        <v>0</v>
      </c>
      <c r="CL5">
        <f>'RESULTADOS CUARTO'!GM9</f>
        <v>1</v>
      </c>
      <c r="CM5">
        <f>'RESULTADOS CUARTO'!GN9</f>
        <v>0.79674</v>
      </c>
      <c r="CN5">
        <f>'RESULTADOS CUARTO'!GO9</f>
        <v>1</v>
      </c>
      <c r="CO5">
        <f>'RESULTADOS CUARTO'!GP9</f>
        <v>0</v>
      </c>
      <c r="CP5">
        <f>'RESULTADOS CUARTO'!GQ9</f>
        <v>0.79674</v>
      </c>
      <c r="CQ5">
        <f>'RESULTADOS CUARTO'!GR9</f>
        <v>2</v>
      </c>
      <c r="CR5">
        <f>'RESULTADOS CUARTO'!GS9</f>
        <v>1.1258699999999999</v>
      </c>
      <c r="CS5">
        <f>'RESULTADOS CUARTO'!GT9</f>
        <v>1</v>
      </c>
      <c r="CT5">
        <f>'RESULTADOS CUARTO'!GU9</f>
        <v>1</v>
      </c>
      <c r="CU5">
        <f>'RESULTADOS CUARTO'!GV9</f>
        <v>1.1258699999999999</v>
      </c>
      <c r="CV5">
        <f>'RESULTADOS CUARTO'!GW9</f>
        <v>2</v>
      </c>
      <c r="CW5">
        <f>'RESULTADOS CUARTO'!GX9</f>
        <v>1.2413000000000001</v>
      </c>
      <c r="CX5">
        <f>'RESULTADOS CUARTO'!GY9</f>
        <v>0</v>
      </c>
      <c r="CY5">
        <f>'RESULTADOS CUARTO'!GZ9</f>
        <v>2</v>
      </c>
      <c r="CZ5">
        <f>'RESULTADOS CUARTO'!HA9</f>
        <v>0</v>
      </c>
      <c r="DA5">
        <f>'RESULTADOS CUARTO'!HB9</f>
        <v>7.6153649999999997</v>
      </c>
      <c r="DB5">
        <f>'RESULTADOS CUARTO'!HC9</f>
        <v>1</v>
      </c>
      <c r="DC5">
        <f>'RESULTADOS CUARTO'!HD9</f>
        <v>1.12415</v>
      </c>
      <c r="DD5">
        <f>'RESULTADOS CUARTO'!HE9</f>
        <v>1</v>
      </c>
      <c r="DE5">
        <f>'RESULTADOS CUARTO'!HF9</f>
        <v>0</v>
      </c>
      <c r="DF5">
        <f>'RESULTADOS CUARTO'!HG9</f>
        <v>1.12415</v>
      </c>
      <c r="DG5">
        <f>'RESULTADOS CUARTO'!HH9</f>
        <v>2</v>
      </c>
      <c r="DH5">
        <f>'RESULTADOS CUARTO'!HI9</f>
        <v>1.1006800000000001</v>
      </c>
      <c r="DI5">
        <f>'RESULTADOS CUARTO'!HJ9</f>
        <v>2</v>
      </c>
      <c r="DJ5">
        <f>'RESULTADOS CUARTO'!HK9</f>
        <v>0</v>
      </c>
      <c r="DK5">
        <f>'RESULTADOS CUARTO'!HL9</f>
        <v>2.2013600000000002</v>
      </c>
      <c r="DL5">
        <f>'RESULTADOS CUARTO'!HM9</f>
        <v>2</v>
      </c>
      <c r="DM5">
        <f>'RESULTADOS CUARTO'!HN9</f>
        <v>1.1006800000000001</v>
      </c>
      <c r="DN5">
        <f>'RESULTADOS CUARTO'!HO9</f>
        <v>1</v>
      </c>
      <c r="DO5">
        <f>'RESULTADOS CUARTO'!HP9</f>
        <v>1</v>
      </c>
      <c r="DP5">
        <f>'RESULTADOS CUARTO'!HQ9</f>
        <v>1.1006800000000001</v>
      </c>
      <c r="DQ5">
        <f>'RESULTADOS CUARTO'!HR9</f>
        <v>2</v>
      </c>
      <c r="DR5">
        <f>'RESULTADOS CUARTO'!HS9</f>
        <v>1.12415</v>
      </c>
      <c r="DS5">
        <f>'RESULTADOS CUARTO'!HT9</f>
        <v>0</v>
      </c>
      <c r="DT5">
        <f>'RESULTADOS CUARTO'!HU9</f>
        <v>2</v>
      </c>
      <c r="DU5">
        <f>'RESULTADOS CUARTO'!HV9</f>
        <v>0</v>
      </c>
      <c r="DV5">
        <f>'RESULTADOS CUARTO'!HW9</f>
        <v>4.4261900000000001</v>
      </c>
      <c r="EP5" s="42"/>
      <c r="EQ5" s="41">
        <f>'RANKING-CUARTOS'!A6</f>
        <v>3</v>
      </c>
      <c r="ER5" s="41" t="str">
        <f>'RANKING-CUARTOS'!B6</f>
        <v>BERNABEL  QUIÑONES  PAULA JOHANA</v>
      </c>
      <c r="ES5" s="41" t="str">
        <f>'RANKING-CUARTOS'!C6</f>
        <v>4A</v>
      </c>
      <c r="ET5" s="41">
        <f>'RANKING-CUARTOS'!D6</f>
        <v>23.430176549999999</v>
      </c>
      <c r="EU5" s="41">
        <f>'RANKING-CUARTOS'!E6</f>
        <v>18</v>
      </c>
      <c r="EV5" s="41">
        <f>'RANKING-CUARTOS'!F6</f>
        <v>0</v>
      </c>
      <c r="EW5" s="41" t="str">
        <f>'RANKING-CUARTOS'!G6</f>
        <v>HUAMANI  CONDORI  CAMILA LUCIANA</v>
      </c>
      <c r="EX5" s="44" t="str">
        <f>'RANKING-CUARTOS'!H6</f>
        <v>4A</v>
      </c>
      <c r="EY5" s="41">
        <f>'RANKING-CUARTOS'!I6</f>
        <v>31.424025100000001</v>
      </c>
      <c r="EZ5" s="41">
        <f>'RANKING-CUARTOS'!J6</f>
        <v>3</v>
      </c>
      <c r="FA5" s="45">
        <f>'RANKING-CUARTOS'!K6</f>
        <v>15.6338121434892</v>
      </c>
      <c r="FB5">
        <f>'RANKING-CUARTOS'!L6</f>
        <v>0</v>
      </c>
      <c r="FC5">
        <f>'RANKING-CUARTOS'!M6</f>
        <v>0</v>
      </c>
      <c r="FD5">
        <f>'RANKING-CUARTOS'!N6</f>
        <v>0</v>
      </c>
      <c r="FE5" s="609"/>
    </row>
    <row r="6" spans="2:161" ht="19.899999999999999" customHeight="1">
      <c r="B6" s="613"/>
      <c r="C6" s="4" t="s">
        <v>21</v>
      </c>
      <c r="D6" s="648" t="str">
        <f>K2</f>
        <v>No existe</v>
      </c>
      <c r="E6" s="649"/>
      <c r="F6" s="650"/>
      <c r="G6" s="613"/>
      <c r="J6" t="str">
        <f>'RESULTADOS CUARTO'!DK10</f>
        <v>Lourdes2</v>
      </c>
      <c r="K6" t="str">
        <f>'RESULTADOS CUARTO'!DL10</f>
        <v>ARANZAMENDI  VALDIVIA  DANITZA JHAMILEH</v>
      </c>
      <c r="L6">
        <f>'RESULTADOS CUARTO'!DM10</f>
        <v>4</v>
      </c>
      <c r="M6" t="str">
        <f>'RESULTADOS CUARTO'!DN10</f>
        <v>A</v>
      </c>
      <c r="N6" t="str">
        <f>'RESULTADOS CUARTO'!DO10</f>
        <v>7 DE MAYO</v>
      </c>
      <c r="O6" t="str">
        <f>'RESULTADOS CUARTO'!DP10</f>
        <v>RANKING</v>
      </c>
      <c r="P6">
        <f>'RESULTADOS CUARTO'!DQ10</f>
        <v>13</v>
      </c>
      <c r="Q6" t="str">
        <f>'RESULTADOS CUARTO'!DR10</f>
        <v/>
      </c>
      <c r="R6">
        <f>'RESULTADOS CUARTO'!DS10</f>
        <v>33</v>
      </c>
      <c r="S6">
        <f>'RESULTADOS CUARTO'!DT10</f>
        <v>21</v>
      </c>
      <c r="T6">
        <f>'RESULTADOS CUARTO'!DU10</f>
        <v>12</v>
      </c>
      <c r="U6">
        <f>'RESULTADOS CUARTO'!DV10</f>
        <v>24.860763224999999</v>
      </c>
      <c r="V6">
        <f>'RESULTADOS CUARTO'!DW10</f>
        <v>12</v>
      </c>
      <c r="W6">
        <f>'RESULTADOS CUARTO'!DX10</f>
        <v>0.63636363636363602</v>
      </c>
      <c r="X6">
        <f>'RESULTADOS CUARTO'!DY10</f>
        <v>0</v>
      </c>
      <c r="Y6">
        <f>'RESULTADOS CUARTO'!DZ10</f>
        <v>0</v>
      </c>
      <c r="Z6">
        <f>'RESULTADOS CUARTO'!EA10</f>
        <v>0</v>
      </c>
      <c r="AA6">
        <f>'RESULTADOS CUARTO'!EB10</f>
        <v>0</v>
      </c>
      <c r="AB6">
        <f>'RESULTADOS CUARTO'!EC10</f>
        <v>1</v>
      </c>
      <c r="AC6">
        <f>'RESULTADOS CUARTO'!ED10</f>
        <v>1.6782674</v>
      </c>
      <c r="AD6">
        <f>'RESULTADOS CUARTO'!EE10</f>
        <v>1</v>
      </c>
      <c r="AE6">
        <f>'RESULTADOS CUARTO'!EF10</f>
        <v>0</v>
      </c>
      <c r="AF6">
        <f>'RESULTADOS CUARTO'!EG10</f>
        <v>1.6782674</v>
      </c>
      <c r="AG6">
        <f>'RESULTADOS CUARTO'!EH10</f>
        <v>1</v>
      </c>
      <c r="AH6">
        <f>'RESULTADOS CUARTO'!EI10</f>
        <v>1.6587874499999999</v>
      </c>
      <c r="AI6">
        <f>'RESULTADOS CUARTO'!EJ10</f>
        <v>0</v>
      </c>
      <c r="AJ6">
        <f>'RESULTADOS CUARTO'!EK10</f>
        <v>1</v>
      </c>
      <c r="AK6">
        <f>'RESULTADOS CUARTO'!EL10</f>
        <v>0</v>
      </c>
      <c r="AL6">
        <f>'RESULTADOS CUARTO'!EM10</f>
        <v>1</v>
      </c>
      <c r="AM6">
        <f>'RESULTADOS CUARTO'!EN10</f>
        <v>1.6495770000000001</v>
      </c>
      <c r="AN6">
        <f>'RESULTADOS CUARTO'!EO10</f>
        <v>1</v>
      </c>
      <c r="AO6">
        <f>'RESULTADOS CUARTO'!EP10</f>
        <v>0</v>
      </c>
      <c r="AP6">
        <f>'RESULTADOS CUARTO'!EQ10</f>
        <v>1.6495770000000001</v>
      </c>
      <c r="AQ6">
        <f>'RESULTADOS CUARTO'!ER10</f>
        <v>1</v>
      </c>
      <c r="AR6">
        <f>'RESULTADOS CUARTO'!ES10</f>
        <v>1.6583374</v>
      </c>
      <c r="AS6">
        <f>'RESULTADOS CUARTO'!ET10</f>
        <v>1</v>
      </c>
      <c r="AT6">
        <f>'RESULTADOS CUARTO'!EU10</f>
        <v>0</v>
      </c>
      <c r="AU6">
        <f>'RESULTADOS CUARTO'!EV10</f>
        <v>1.6583374</v>
      </c>
      <c r="AV6">
        <f>'RESULTADOS CUARTO'!EW10</f>
        <v>4.9861817999999998</v>
      </c>
      <c r="AW6">
        <f>'RESULTADOS CUARTO'!EX10</f>
        <v>2</v>
      </c>
      <c r="AX6">
        <f>'RESULTADOS CUARTO'!EY10</f>
        <v>1.52482685</v>
      </c>
      <c r="AY6">
        <f>'RESULTADOS CUARTO'!EZ10</f>
        <v>0</v>
      </c>
      <c r="AZ6">
        <f>'RESULTADOS CUARTO'!FA10</f>
        <v>2</v>
      </c>
      <c r="BA6">
        <f>'RESULTADOS CUARTO'!FB10</f>
        <v>0</v>
      </c>
      <c r="BB6">
        <f>'RESULTADOS CUARTO'!FC10</f>
        <v>2</v>
      </c>
      <c r="BC6">
        <f>'RESULTADOS CUARTO'!FD10</f>
        <v>1.4254114250000001</v>
      </c>
      <c r="BD6">
        <f>'RESULTADOS CUARTO'!FE10</f>
        <v>1</v>
      </c>
      <c r="BE6">
        <f>'RESULTADOS CUARTO'!FF10</f>
        <v>1</v>
      </c>
      <c r="BF6">
        <f>'RESULTADOS CUARTO'!FG10</f>
        <v>1.4254114250000001</v>
      </c>
      <c r="BG6">
        <f>'RESULTADOS CUARTO'!FH10</f>
        <v>2</v>
      </c>
      <c r="BH6">
        <f>'RESULTADOS CUARTO'!FI10</f>
        <v>1.1547487000000001</v>
      </c>
      <c r="BI6">
        <f>'RESULTADOS CUARTO'!FJ10</f>
        <v>0</v>
      </c>
      <c r="BJ6">
        <f>'RESULTADOS CUARTO'!FK10</f>
        <v>2</v>
      </c>
      <c r="BK6">
        <f>'RESULTADOS CUARTO'!FL10</f>
        <v>0</v>
      </c>
      <c r="BL6">
        <f>'RESULTADOS CUARTO'!FM10</f>
        <v>1.4254114250000001</v>
      </c>
      <c r="BM6">
        <f>'RESULTADOS CUARTO'!FN10</f>
        <v>3</v>
      </c>
      <c r="BN6">
        <f>'RESULTADOS CUARTO'!FO10</f>
        <v>1.021414</v>
      </c>
      <c r="BO6">
        <f>'RESULTADOS CUARTO'!FP10</f>
        <v>1</v>
      </c>
      <c r="BP6">
        <f>'RESULTADOS CUARTO'!FQ10</f>
        <v>2</v>
      </c>
      <c r="BQ6">
        <f>'RESULTADOS CUARTO'!FR10</f>
        <v>1.021414</v>
      </c>
      <c r="BR6">
        <f>'RESULTADOS CUARTO'!FS10</f>
        <v>2</v>
      </c>
      <c r="BS6">
        <f>'RESULTADOS CUARTO'!FT10</f>
        <v>0.97144799999999998</v>
      </c>
      <c r="BT6">
        <f>'RESULTADOS CUARTO'!FU10</f>
        <v>2</v>
      </c>
      <c r="BU6">
        <f>'RESULTADOS CUARTO'!FV10</f>
        <v>0</v>
      </c>
      <c r="BV6">
        <f>'RESULTADOS CUARTO'!FW10</f>
        <v>1.942896</v>
      </c>
      <c r="BW6">
        <f>'RESULTADOS CUARTO'!FX10</f>
        <v>3</v>
      </c>
      <c r="BX6">
        <f>'RESULTADOS CUARTO'!FY10</f>
        <v>1.2698590000000001</v>
      </c>
      <c r="BY6">
        <f>'RESULTADOS CUARTO'!FZ10</f>
        <v>2</v>
      </c>
      <c r="BZ6">
        <f>'RESULTADOS CUARTO'!GA10</f>
        <v>1</v>
      </c>
      <c r="CA6">
        <f>'RESULTADOS CUARTO'!GB10</f>
        <v>2.5397180000000001</v>
      </c>
      <c r="CB6">
        <f>'RESULTADOS CUARTO'!GC10</f>
        <v>2</v>
      </c>
      <c r="CC6">
        <f>'RESULTADOS CUARTO'!GD10</f>
        <v>1.2101409999999999</v>
      </c>
      <c r="CD6">
        <f>'RESULTADOS CUARTO'!GE10</f>
        <v>2</v>
      </c>
      <c r="CE6">
        <f>'RESULTADOS CUARTO'!GF10</f>
        <v>0</v>
      </c>
      <c r="CF6">
        <f>'RESULTADOS CUARTO'!GG10</f>
        <v>2.4202819999999998</v>
      </c>
      <c r="CG6">
        <f>'RESULTADOS CUARTO'!GH10</f>
        <v>1</v>
      </c>
      <c r="CH6">
        <f>'RESULTADOS CUARTO'!GI10</f>
        <v>0.80188999999999999</v>
      </c>
      <c r="CI6">
        <f>'RESULTADOS CUARTO'!GJ10</f>
        <v>1</v>
      </c>
      <c r="CJ6">
        <f>'RESULTADOS CUARTO'!GK10</f>
        <v>0</v>
      </c>
      <c r="CK6">
        <f>'RESULTADOS CUARTO'!GL10</f>
        <v>0.80188999999999999</v>
      </c>
      <c r="CL6">
        <f>'RESULTADOS CUARTO'!GM10</f>
        <v>1</v>
      </c>
      <c r="CM6">
        <f>'RESULTADOS CUARTO'!GN10</f>
        <v>0.79674</v>
      </c>
      <c r="CN6">
        <f>'RESULTADOS CUARTO'!GO10</f>
        <v>1</v>
      </c>
      <c r="CO6">
        <f>'RESULTADOS CUARTO'!GP10</f>
        <v>0</v>
      </c>
      <c r="CP6">
        <f>'RESULTADOS CUARTO'!GQ10</f>
        <v>0.79674</v>
      </c>
      <c r="CQ6">
        <f>'RESULTADOS CUARTO'!GR10</f>
        <v>2</v>
      </c>
      <c r="CR6">
        <f>'RESULTADOS CUARTO'!GS10</f>
        <v>1.1258699999999999</v>
      </c>
      <c r="CS6">
        <f>'RESULTADOS CUARTO'!GT10</f>
        <v>2</v>
      </c>
      <c r="CT6">
        <f>'RESULTADOS CUARTO'!GU10</f>
        <v>0</v>
      </c>
      <c r="CU6">
        <f>'RESULTADOS CUARTO'!GV10</f>
        <v>2.2517399999999999</v>
      </c>
      <c r="CV6">
        <f>'RESULTADOS CUARTO'!GW10</f>
        <v>2</v>
      </c>
      <c r="CW6">
        <f>'RESULTADOS CUARTO'!GX10</f>
        <v>1.2413000000000001</v>
      </c>
      <c r="CX6">
        <f>'RESULTADOS CUARTO'!GY10</f>
        <v>0</v>
      </c>
      <c r="CY6">
        <f>'RESULTADOS CUARTO'!GZ10</f>
        <v>2</v>
      </c>
      <c r="CZ6">
        <f>'RESULTADOS CUARTO'!HA10</f>
        <v>0</v>
      </c>
      <c r="DA6">
        <f>'RESULTADOS CUARTO'!HB10</f>
        <v>11.77468</v>
      </c>
      <c r="DB6">
        <f>'RESULTADOS CUARTO'!HC10</f>
        <v>1</v>
      </c>
      <c r="DC6">
        <f>'RESULTADOS CUARTO'!HD10</f>
        <v>1.12415</v>
      </c>
      <c r="DD6">
        <f>'RESULTADOS CUARTO'!HE10</f>
        <v>1</v>
      </c>
      <c r="DE6">
        <f>'RESULTADOS CUARTO'!HF10</f>
        <v>0</v>
      </c>
      <c r="DF6">
        <f>'RESULTADOS CUARTO'!HG10</f>
        <v>1.12415</v>
      </c>
      <c r="DG6">
        <f>'RESULTADOS CUARTO'!HH10</f>
        <v>2</v>
      </c>
      <c r="DH6">
        <f>'RESULTADOS CUARTO'!HI10</f>
        <v>1.1006800000000001</v>
      </c>
      <c r="DI6">
        <f>'RESULTADOS CUARTO'!HJ10</f>
        <v>1</v>
      </c>
      <c r="DJ6">
        <f>'RESULTADOS CUARTO'!HK10</f>
        <v>1</v>
      </c>
      <c r="DK6">
        <f>'RESULTADOS CUARTO'!HL10</f>
        <v>1.1006800000000001</v>
      </c>
      <c r="DL6">
        <f>'RESULTADOS CUARTO'!HM10</f>
        <v>2</v>
      </c>
      <c r="DM6">
        <f>'RESULTADOS CUARTO'!HN10</f>
        <v>1.1006800000000001</v>
      </c>
      <c r="DN6">
        <f>'RESULTADOS CUARTO'!HO10</f>
        <v>2</v>
      </c>
      <c r="DO6">
        <f>'RESULTADOS CUARTO'!HP10</f>
        <v>0</v>
      </c>
      <c r="DP6">
        <f>'RESULTADOS CUARTO'!HQ10</f>
        <v>2.2013600000000002</v>
      </c>
      <c r="DQ6">
        <f>'RESULTADOS CUARTO'!HR10</f>
        <v>2</v>
      </c>
      <c r="DR6">
        <f>'RESULTADOS CUARTO'!HS10</f>
        <v>1.12415</v>
      </c>
      <c r="DS6">
        <f>'RESULTADOS CUARTO'!HT10</f>
        <v>2</v>
      </c>
      <c r="DT6">
        <f>'RESULTADOS CUARTO'!HU10</f>
        <v>0</v>
      </c>
      <c r="DU6">
        <f>'RESULTADOS CUARTO'!HV10</f>
        <v>2.2483</v>
      </c>
      <c r="DV6">
        <f>'RESULTADOS CUARTO'!HW10</f>
        <v>6.6744899999999996</v>
      </c>
      <c r="EP6" s="42"/>
      <c r="EQ6" s="41">
        <f>'RANKING-CUARTOS'!A7</f>
        <v>4</v>
      </c>
      <c r="ER6" s="41" t="str">
        <f>'RANKING-CUARTOS'!B7</f>
        <v>CRUZ  HERRERA  ANA FLAVIA LUCIANA</v>
      </c>
      <c r="ES6" s="41" t="str">
        <f>'RANKING-CUARTOS'!C7</f>
        <v>4A</v>
      </c>
      <c r="ET6" s="41">
        <f>'RANKING-CUARTOS'!D7</f>
        <v>24.932138125000002</v>
      </c>
      <c r="EU6" s="41">
        <f>'RANKING-CUARTOS'!E7</f>
        <v>12</v>
      </c>
      <c r="EV6" s="41">
        <f>'RANKING-CUARTOS'!F7</f>
        <v>0</v>
      </c>
      <c r="EW6" s="41" t="str">
        <f>'RANKING-CUARTOS'!G7</f>
        <v>SALINAS  MONTES  KARLA BRIDGET</v>
      </c>
      <c r="EX6" s="44" t="str">
        <f>'RANKING-CUARTOS'!H7</f>
        <v>4B</v>
      </c>
      <c r="EY6" s="41">
        <f>'RANKING-CUARTOS'!I7</f>
        <v>31.340207074999999</v>
      </c>
      <c r="EZ6" s="41">
        <f>'RANKING-CUARTOS'!J7</f>
        <v>4</v>
      </c>
      <c r="FA6" s="45">
        <f>'RANKING-CUARTOS'!K7</f>
        <v>15.592111716732299</v>
      </c>
      <c r="FB6">
        <f>'RANKING-CUARTOS'!L7</f>
        <v>0</v>
      </c>
      <c r="FC6">
        <f>'RANKING-CUARTOS'!M7</f>
        <v>0</v>
      </c>
      <c r="FD6">
        <f>'RANKING-CUARTOS'!N7</f>
        <v>0</v>
      </c>
      <c r="FE6" s="609"/>
    </row>
    <row r="7" spans="2:161" ht="19.899999999999999" customHeight="1">
      <c r="B7" s="613"/>
      <c r="C7" s="4" t="s">
        <v>278</v>
      </c>
      <c r="D7" s="5">
        <v>2</v>
      </c>
      <c r="E7" s="629"/>
      <c r="F7" s="630"/>
      <c r="G7" s="613"/>
      <c r="J7" t="str">
        <f>'RESULTADOS CUARTO'!DK11</f>
        <v>PeRlOtA2202</v>
      </c>
      <c r="K7" t="str">
        <f>'RESULTADOS CUARTO'!DL11</f>
        <v>BERNABEL  QUIÑONES  PAULA JOHANA</v>
      </c>
      <c r="L7">
        <f>'RESULTADOS CUARTO'!DM11</f>
        <v>4</v>
      </c>
      <c r="M7" t="str">
        <f>'RESULTADOS CUARTO'!DN11</f>
        <v>A</v>
      </c>
      <c r="N7" t="str">
        <f>'RESULTADOS CUARTO'!DO11</f>
        <v>7 DE MAYO</v>
      </c>
      <c r="O7" t="str">
        <f>'RESULTADOS CUARTO'!DP11</f>
        <v>RANKING</v>
      </c>
      <c r="P7">
        <f>'RESULTADOS CUARTO'!DQ11</f>
        <v>18</v>
      </c>
      <c r="Q7" t="str">
        <f>'RESULTADOS CUARTO'!DR11</f>
        <v/>
      </c>
      <c r="R7">
        <f>'RESULTADOS CUARTO'!DS11</f>
        <v>33</v>
      </c>
      <c r="S7">
        <f>'RESULTADOS CUARTO'!DT11</f>
        <v>18</v>
      </c>
      <c r="T7">
        <f>'RESULTADOS CUARTO'!DU11</f>
        <v>15</v>
      </c>
      <c r="U7">
        <f>'RESULTADOS CUARTO'!DV11</f>
        <v>23.430176549999999</v>
      </c>
      <c r="V7">
        <f>'RESULTADOS CUARTO'!DW11</f>
        <v>12</v>
      </c>
      <c r="W7">
        <f>'RESULTADOS CUARTO'!DX11</f>
        <v>0.54545454545454497</v>
      </c>
      <c r="X7">
        <f>'RESULTADOS CUARTO'!DY11</f>
        <v>0</v>
      </c>
      <c r="Y7">
        <f>'RESULTADOS CUARTO'!DZ11</f>
        <v>0</v>
      </c>
      <c r="Z7">
        <f>'RESULTADOS CUARTO'!EA11</f>
        <v>0</v>
      </c>
      <c r="AA7">
        <f>'RESULTADOS CUARTO'!EB11</f>
        <v>0</v>
      </c>
      <c r="AB7">
        <f>'RESULTADOS CUARTO'!EC11</f>
        <v>1</v>
      </c>
      <c r="AC7">
        <f>'RESULTADOS CUARTO'!ED11</f>
        <v>1.6782674</v>
      </c>
      <c r="AD7">
        <f>'RESULTADOS CUARTO'!EE11</f>
        <v>1</v>
      </c>
      <c r="AE7">
        <f>'RESULTADOS CUARTO'!EF11</f>
        <v>0</v>
      </c>
      <c r="AF7">
        <f>'RESULTADOS CUARTO'!EG11</f>
        <v>1.6782674</v>
      </c>
      <c r="AG7">
        <f>'RESULTADOS CUARTO'!EH11</f>
        <v>1</v>
      </c>
      <c r="AH7">
        <f>'RESULTADOS CUARTO'!EI11</f>
        <v>1.6587874499999999</v>
      </c>
      <c r="AI7">
        <f>'RESULTADOS CUARTO'!EJ11</f>
        <v>1</v>
      </c>
      <c r="AJ7">
        <f>'RESULTADOS CUARTO'!EK11</f>
        <v>0</v>
      </c>
      <c r="AK7">
        <f>'RESULTADOS CUARTO'!EL11</f>
        <v>1.6587874499999999</v>
      </c>
      <c r="AL7">
        <f>'RESULTADOS CUARTO'!EM11</f>
        <v>1</v>
      </c>
      <c r="AM7">
        <f>'RESULTADOS CUARTO'!EN11</f>
        <v>1.6495770000000001</v>
      </c>
      <c r="AN7">
        <f>'RESULTADOS CUARTO'!EO11</f>
        <v>1</v>
      </c>
      <c r="AO7">
        <f>'RESULTADOS CUARTO'!EP11</f>
        <v>0</v>
      </c>
      <c r="AP7">
        <f>'RESULTADOS CUARTO'!EQ11</f>
        <v>1.6495770000000001</v>
      </c>
      <c r="AQ7">
        <f>'RESULTADOS CUARTO'!ER11</f>
        <v>1</v>
      </c>
      <c r="AR7">
        <f>'RESULTADOS CUARTO'!ES11</f>
        <v>1.6583374</v>
      </c>
      <c r="AS7">
        <f>'RESULTADOS CUARTO'!ET11</f>
        <v>0</v>
      </c>
      <c r="AT7">
        <f>'RESULTADOS CUARTO'!EU11</f>
        <v>1</v>
      </c>
      <c r="AU7">
        <f>'RESULTADOS CUARTO'!EV11</f>
        <v>0</v>
      </c>
      <c r="AV7">
        <f>'RESULTADOS CUARTO'!EW11</f>
        <v>4.9866318500000002</v>
      </c>
      <c r="AW7">
        <f>'RESULTADOS CUARTO'!EX11</f>
        <v>2</v>
      </c>
      <c r="AX7">
        <f>'RESULTADOS CUARTO'!EY11</f>
        <v>1.52482685</v>
      </c>
      <c r="AY7">
        <f>'RESULTADOS CUARTO'!EZ11</f>
        <v>2</v>
      </c>
      <c r="AZ7">
        <f>'RESULTADOS CUARTO'!FA11</f>
        <v>0</v>
      </c>
      <c r="BA7">
        <f>'RESULTADOS CUARTO'!FB11</f>
        <v>3.0496536999999999</v>
      </c>
      <c r="BB7">
        <f>'RESULTADOS CUARTO'!FC11</f>
        <v>2</v>
      </c>
      <c r="BC7">
        <f>'RESULTADOS CUARTO'!FD11</f>
        <v>1.4254114250000001</v>
      </c>
      <c r="BD7">
        <f>'RESULTADOS CUARTO'!FE11</f>
        <v>0</v>
      </c>
      <c r="BE7">
        <f>'RESULTADOS CUARTO'!FF11</f>
        <v>2</v>
      </c>
      <c r="BF7">
        <f>'RESULTADOS CUARTO'!FG11</f>
        <v>0</v>
      </c>
      <c r="BG7">
        <f>'RESULTADOS CUARTO'!FH11</f>
        <v>2</v>
      </c>
      <c r="BH7">
        <f>'RESULTADOS CUARTO'!FI11</f>
        <v>1.1547487000000001</v>
      </c>
      <c r="BI7">
        <f>'RESULTADOS CUARTO'!FJ11</f>
        <v>0</v>
      </c>
      <c r="BJ7">
        <f>'RESULTADOS CUARTO'!FK11</f>
        <v>2</v>
      </c>
      <c r="BK7">
        <f>'RESULTADOS CUARTO'!FL11</f>
        <v>0</v>
      </c>
      <c r="BL7">
        <f>'RESULTADOS CUARTO'!FM11</f>
        <v>3.0496536999999999</v>
      </c>
      <c r="BM7">
        <f>'RESULTADOS CUARTO'!FN11</f>
        <v>3</v>
      </c>
      <c r="BN7">
        <f>'RESULTADOS CUARTO'!FO11</f>
        <v>1.021414</v>
      </c>
      <c r="BO7">
        <f>'RESULTADOS CUARTO'!FP11</f>
        <v>1</v>
      </c>
      <c r="BP7">
        <f>'RESULTADOS CUARTO'!FQ11</f>
        <v>2</v>
      </c>
      <c r="BQ7">
        <f>'RESULTADOS CUARTO'!FR11</f>
        <v>1.021414</v>
      </c>
      <c r="BR7">
        <f>'RESULTADOS CUARTO'!FS11</f>
        <v>2</v>
      </c>
      <c r="BS7">
        <f>'RESULTADOS CUARTO'!FT11</f>
        <v>0.97144799999999998</v>
      </c>
      <c r="BT7">
        <f>'RESULTADOS CUARTO'!FU11</f>
        <v>2</v>
      </c>
      <c r="BU7">
        <f>'RESULTADOS CUARTO'!FV11</f>
        <v>0</v>
      </c>
      <c r="BV7">
        <f>'RESULTADOS CUARTO'!FW11</f>
        <v>1.942896</v>
      </c>
      <c r="BW7">
        <f>'RESULTADOS CUARTO'!FX11</f>
        <v>3</v>
      </c>
      <c r="BX7">
        <f>'RESULTADOS CUARTO'!FY11</f>
        <v>1.2698590000000001</v>
      </c>
      <c r="BY7">
        <f>'RESULTADOS CUARTO'!FZ11</f>
        <v>1</v>
      </c>
      <c r="BZ7">
        <f>'RESULTADOS CUARTO'!GA11</f>
        <v>2</v>
      </c>
      <c r="CA7">
        <f>'RESULTADOS CUARTO'!GB11</f>
        <v>1.2698590000000001</v>
      </c>
      <c r="CB7">
        <f>'RESULTADOS CUARTO'!GC11</f>
        <v>2</v>
      </c>
      <c r="CC7">
        <f>'RESULTADOS CUARTO'!GD11</f>
        <v>1.2101409999999999</v>
      </c>
      <c r="CD7">
        <f>'RESULTADOS CUARTO'!GE11</f>
        <v>2</v>
      </c>
      <c r="CE7">
        <f>'RESULTADOS CUARTO'!GF11</f>
        <v>0</v>
      </c>
      <c r="CF7">
        <f>'RESULTADOS CUARTO'!GG11</f>
        <v>2.4202819999999998</v>
      </c>
      <c r="CG7">
        <f>'RESULTADOS CUARTO'!GH11</f>
        <v>1</v>
      </c>
      <c r="CH7">
        <f>'RESULTADOS CUARTO'!GI11</f>
        <v>0.80188999999999999</v>
      </c>
      <c r="CI7">
        <f>'RESULTADOS CUARTO'!GJ11</f>
        <v>0</v>
      </c>
      <c r="CJ7">
        <f>'RESULTADOS CUARTO'!GK11</f>
        <v>1</v>
      </c>
      <c r="CK7">
        <f>'RESULTADOS CUARTO'!GL11</f>
        <v>0</v>
      </c>
      <c r="CL7">
        <f>'RESULTADOS CUARTO'!GM11</f>
        <v>1</v>
      </c>
      <c r="CM7">
        <f>'RESULTADOS CUARTO'!GN11</f>
        <v>0.79674</v>
      </c>
      <c r="CN7">
        <f>'RESULTADOS CUARTO'!GO11</f>
        <v>1</v>
      </c>
      <c r="CO7">
        <f>'RESULTADOS CUARTO'!GP11</f>
        <v>0</v>
      </c>
      <c r="CP7">
        <f>'RESULTADOS CUARTO'!GQ11</f>
        <v>0.79674</v>
      </c>
      <c r="CQ7">
        <f>'RESULTADOS CUARTO'!GR11</f>
        <v>2</v>
      </c>
      <c r="CR7">
        <f>'RESULTADOS CUARTO'!GS11</f>
        <v>1.1258699999999999</v>
      </c>
      <c r="CS7">
        <f>'RESULTADOS CUARTO'!GT11</f>
        <v>2</v>
      </c>
      <c r="CT7">
        <f>'RESULTADOS CUARTO'!GU11</f>
        <v>0</v>
      </c>
      <c r="CU7">
        <f>'RESULTADOS CUARTO'!GV11</f>
        <v>2.2517399999999999</v>
      </c>
      <c r="CV7">
        <f>'RESULTADOS CUARTO'!GW11</f>
        <v>2</v>
      </c>
      <c r="CW7">
        <f>'RESULTADOS CUARTO'!GX11</f>
        <v>1.2413000000000001</v>
      </c>
      <c r="CX7">
        <f>'RESULTADOS CUARTO'!GY11</f>
        <v>1</v>
      </c>
      <c r="CY7">
        <f>'RESULTADOS CUARTO'!GZ11</f>
        <v>1</v>
      </c>
      <c r="CZ7">
        <f>'RESULTADOS CUARTO'!HA11</f>
        <v>1.2413000000000001</v>
      </c>
      <c r="DA7">
        <f>'RESULTADOS CUARTO'!HB11</f>
        <v>10.944231</v>
      </c>
      <c r="DB7">
        <f>'RESULTADOS CUARTO'!HC11</f>
        <v>1</v>
      </c>
      <c r="DC7">
        <f>'RESULTADOS CUARTO'!HD11</f>
        <v>1.12415</v>
      </c>
      <c r="DD7">
        <f>'RESULTADOS CUARTO'!HE11</f>
        <v>1</v>
      </c>
      <c r="DE7">
        <f>'RESULTADOS CUARTO'!HF11</f>
        <v>0</v>
      </c>
      <c r="DF7">
        <f>'RESULTADOS CUARTO'!HG11</f>
        <v>1.12415</v>
      </c>
      <c r="DG7">
        <f>'RESULTADOS CUARTO'!HH11</f>
        <v>2</v>
      </c>
      <c r="DH7">
        <f>'RESULTADOS CUARTO'!HI11</f>
        <v>1.1006800000000001</v>
      </c>
      <c r="DI7">
        <f>'RESULTADOS CUARTO'!HJ11</f>
        <v>1</v>
      </c>
      <c r="DJ7">
        <f>'RESULTADOS CUARTO'!HK11</f>
        <v>1</v>
      </c>
      <c r="DK7">
        <f>'RESULTADOS CUARTO'!HL11</f>
        <v>1.1006800000000001</v>
      </c>
      <c r="DL7">
        <f>'RESULTADOS CUARTO'!HM11</f>
        <v>2</v>
      </c>
      <c r="DM7">
        <f>'RESULTADOS CUARTO'!HN11</f>
        <v>1.1006800000000001</v>
      </c>
      <c r="DN7">
        <f>'RESULTADOS CUARTO'!HO11</f>
        <v>1</v>
      </c>
      <c r="DO7">
        <f>'RESULTADOS CUARTO'!HP11</f>
        <v>1</v>
      </c>
      <c r="DP7">
        <f>'RESULTADOS CUARTO'!HQ11</f>
        <v>1.1006800000000001</v>
      </c>
      <c r="DQ7">
        <f>'RESULTADOS CUARTO'!HR11</f>
        <v>2</v>
      </c>
      <c r="DR7">
        <f>'RESULTADOS CUARTO'!HS11</f>
        <v>1.12415</v>
      </c>
      <c r="DS7">
        <f>'RESULTADOS CUARTO'!HT11</f>
        <v>1</v>
      </c>
      <c r="DT7">
        <f>'RESULTADOS CUARTO'!HU11</f>
        <v>1</v>
      </c>
      <c r="DU7">
        <f>'RESULTADOS CUARTO'!HV11</f>
        <v>1.12415</v>
      </c>
      <c r="DV7">
        <f>'RESULTADOS CUARTO'!HW11</f>
        <v>4.4496599999999997</v>
      </c>
      <c r="EE7" s="39" t="s">
        <v>279</v>
      </c>
      <c r="EF7" s="39" t="s">
        <v>280</v>
      </c>
      <c r="EP7" s="42"/>
      <c r="EQ7" s="41">
        <f>'RANKING-CUARTOS'!A8</f>
        <v>5</v>
      </c>
      <c r="ER7" s="41" t="str">
        <f>'RANKING-CUARTOS'!B8</f>
        <v>DELGADO  ALARCON  LUCIANA VALENTINA</v>
      </c>
      <c r="ES7" s="41" t="str">
        <f>'RANKING-CUARTOS'!C8</f>
        <v>4A</v>
      </c>
      <c r="ET7" s="41">
        <f>'RANKING-CUARTOS'!D8</f>
        <v>13.026024850000001</v>
      </c>
      <c r="EU7" s="41">
        <f>'RANKING-CUARTOS'!E8</f>
        <v>42</v>
      </c>
      <c r="EV7" s="41">
        <f>'RANKING-CUARTOS'!F8</f>
        <v>0</v>
      </c>
      <c r="EW7" s="41" t="str">
        <f>'RANKING-CUARTOS'!G8</f>
        <v>TORRES  MAGNO  NOHEMI ANGELES</v>
      </c>
      <c r="EX7" s="44" t="str">
        <f>'RANKING-CUARTOS'!H8</f>
        <v>4A</v>
      </c>
      <c r="EY7" s="41">
        <f>'RANKING-CUARTOS'!I8</f>
        <v>30.674882650000001</v>
      </c>
      <c r="EZ7" s="41">
        <f>'RANKING-CUARTOS'!J8</f>
        <v>5</v>
      </c>
      <c r="FA7" s="45">
        <f>'RANKING-CUARTOS'!K8</f>
        <v>15.261105200481699</v>
      </c>
      <c r="FB7">
        <f>'RANKING-CUARTOS'!L8</f>
        <v>0</v>
      </c>
      <c r="FC7">
        <f>'RANKING-CUARTOS'!M8</f>
        <v>0</v>
      </c>
      <c r="FD7">
        <f>'RANKING-CUARTOS'!N8</f>
        <v>0</v>
      </c>
      <c r="FE7" s="609"/>
    </row>
    <row r="8" spans="2:161" ht="19.899999999999999" customHeight="1">
      <c r="B8" s="613"/>
      <c r="C8" s="6" t="s">
        <v>281</v>
      </c>
      <c r="D8" s="7">
        <f>N2</f>
        <v>0</v>
      </c>
      <c r="E8" s="631"/>
      <c r="F8" s="632"/>
      <c r="G8" s="613"/>
      <c r="J8" t="str">
        <f>'RESULTADOS CUARTO'!DK12</f>
        <v>Arjona24</v>
      </c>
      <c r="K8" t="str">
        <f>'RESULTADOS CUARTO'!DL12</f>
        <v>CRUZ  HERRERA  ANA FLAVIA LUCIANA</v>
      </c>
      <c r="L8">
        <f>'RESULTADOS CUARTO'!DM12</f>
        <v>4</v>
      </c>
      <c r="M8" t="str">
        <f>'RESULTADOS CUARTO'!DN12</f>
        <v>A</v>
      </c>
      <c r="N8" t="str">
        <f>'RESULTADOS CUARTO'!DO12</f>
        <v>7 DE MAYO</v>
      </c>
      <c r="O8" t="str">
        <f>'RESULTADOS CUARTO'!DP12</f>
        <v>RANKING</v>
      </c>
      <c r="P8">
        <f>'RESULTADOS CUARTO'!DQ12</f>
        <v>12</v>
      </c>
      <c r="Q8" t="str">
        <f>'RESULTADOS CUARTO'!DR12</f>
        <v/>
      </c>
      <c r="R8">
        <f>'RESULTADOS CUARTO'!DS12</f>
        <v>33</v>
      </c>
      <c r="S8">
        <f>'RESULTADOS CUARTO'!DT12</f>
        <v>21</v>
      </c>
      <c r="T8">
        <f>'RESULTADOS CUARTO'!DU12</f>
        <v>12</v>
      </c>
      <c r="U8">
        <f>'RESULTADOS CUARTO'!DV12</f>
        <v>24.932138125000002</v>
      </c>
      <c r="V8">
        <f>'RESULTADOS CUARTO'!DW12</f>
        <v>12</v>
      </c>
      <c r="W8">
        <f>'RESULTADOS CUARTO'!DX12</f>
        <v>0.63636363636363602</v>
      </c>
      <c r="X8">
        <f>'RESULTADOS CUARTO'!DY12</f>
        <v>0</v>
      </c>
      <c r="Y8">
        <f>'RESULTADOS CUARTO'!DZ12</f>
        <v>0</v>
      </c>
      <c r="Z8">
        <f>'RESULTADOS CUARTO'!EA12</f>
        <v>0</v>
      </c>
      <c r="AA8">
        <f>'RESULTADOS CUARTO'!EB12</f>
        <v>0</v>
      </c>
      <c r="AB8">
        <f>'RESULTADOS CUARTO'!EC12</f>
        <v>1</v>
      </c>
      <c r="AC8">
        <f>'RESULTADOS CUARTO'!ED12</f>
        <v>1.6782674</v>
      </c>
      <c r="AD8">
        <f>'RESULTADOS CUARTO'!EE12</f>
        <v>1</v>
      </c>
      <c r="AE8">
        <f>'RESULTADOS CUARTO'!EF12</f>
        <v>0</v>
      </c>
      <c r="AF8">
        <f>'RESULTADOS CUARTO'!EG12</f>
        <v>1.6782674</v>
      </c>
      <c r="AG8">
        <f>'RESULTADOS CUARTO'!EH12</f>
        <v>1</v>
      </c>
      <c r="AH8">
        <f>'RESULTADOS CUARTO'!EI12</f>
        <v>1.6587874499999999</v>
      </c>
      <c r="AI8">
        <f>'RESULTADOS CUARTO'!EJ12</f>
        <v>1</v>
      </c>
      <c r="AJ8">
        <f>'RESULTADOS CUARTO'!EK12</f>
        <v>0</v>
      </c>
      <c r="AK8">
        <f>'RESULTADOS CUARTO'!EL12</f>
        <v>1.6587874499999999</v>
      </c>
      <c r="AL8">
        <f>'RESULTADOS CUARTO'!EM12</f>
        <v>1</v>
      </c>
      <c r="AM8">
        <f>'RESULTADOS CUARTO'!EN12</f>
        <v>1.6495770000000001</v>
      </c>
      <c r="AN8">
        <f>'RESULTADOS CUARTO'!EO12</f>
        <v>0</v>
      </c>
      <c r="AO8">
        <f>'RESULTADOS CUARTO'!EP12</f>
        <v>1</v>
      </c>
      <c r="AP8">
        <f>'RESULTADOS CUARTO'!EQ12</f>
        <v>0</v>
      </c>
      <c r="AQ8">
        <f>'RESULTADOS CUARTO'!ER12</f>
        <v>1</v>
      </c>
      <c r="AR8">
        <f>'RESULTADOS CUARTO'!ES12</f>
        <v>1.6583374</v>
      </c>
      <c r="AS8">
        <f>'RESULTADOS CUARTO'!ET12</f>
        <v>0</v>
      </c>
      <c r="AT8">
        <f>'RESULTADOS CUARTO'!EU12</f>
        <v>1</v>
      </c>
      <c r="AU8">
        <f>'RESULTADOS CUARTO'!EV12</f>
        <v>0</v>
      </c>
      <c r="AV8">
        <f>'RESULTADOS CUARTO'!EW12</f>
        <v>3.3370548499999999</v>
      </c>
      <c r="AW8">
        <f>'RESULTADOS CUARTO'!EX12</f>
        <v>2</v>
      </c>
      <c r="AX8">
        <f>'RESULTADOS CUARTO'!EY12</f>
        <v>1.52482685</v>
      </c>
      <c r="AY8">
        <f>'RESULTADOS CUARTO'!EZ12</f>
        <v>1</v>
      </c>
      <c r="AZ8">
        <f>'RESULTADOS CUARTO'!FA12</f>
        <v>1</v>
      </c>
      <c r="BA8">
        <f>'RESULTADOS CUARTO'!FB12</f>
        <v>1.52482685</v>
      </c>
      <c r="BB8">
        <f>'RESULTADOS CUARTO'!FC12</f>
        <v>2</v>
      </c>
      <c r="BC8">
        <f>'RESULTADOS CUARTO'!FD12</f>
        <v>1.4254114250000001</v>
      </c>
      <c r="BD8">
        <f>'RESULTADOS CUARTO'!FE12</f>
        <v>1</v>
      </c>
      <c r="BE8">
        <f>'RESULTADOS CUARTO'!FF12</f>
        <v>1</v>
      </c>
      <c r="BF8">
        <f>'RESULTADOS CUARTO'!FG12</f>
        <v>1.4254114250000001</v>
      </c>
      <c r="BG8">
        <f>'RESULTADOS CUARTO'!FH12</f>
        <v>2</v>
      </c>
      <c r="BH8">
        <f>'RESULTADOS CUARTO'!FI12</f>
        <v>1.1547487000000001</v>
      </c>
      <c r="BI8">
        <f>'RESULTADOS CUARTO'!FJ12</f>
        <v>0</v>
      </c>
      <c r="BJ8">
        <f>'RESULTADOS CUARTO'!FK12</f>
        <v>2</v>
      </c>
      <c r="BK8">
        <f>'RESULTADOS CUARTO'!FL12</f>
        <v>0</v>
      </c>
      <c r="BL8">
        <f>'RESULTADOS CUARTO'!FM12</f>
        <v>2.9502382749999998</v>
      </c>
      <c r="BM8">
        <f>'RESULTADOS CUARTO'!FN12</f>
        <v>3</v>
      </c>
      <c r="BN8">
        <f>'RESULTADOS CUARTO'!FO12</f>
        <v>1.021414</v>
      </c>
      <c r="BO8">
        <f>'RESULTADOS CUARTO'!FP12</f>
        <v>2</v>
      </c>
      <c r="BP8">
        <f>'RESULTADOS CUARTO'!FQ12</f>
        <v>1</v>
      </c>
      <c r="BQ8">
        <f>'RESULTADOS CUARTO'!FR12</f>
        <v>2.0428280000000001</v>
      </c>
      <c r="BR8">
        <f>'RESULTADOS CUARTO'!FS12</f>
        <v>2</v>
      </c>
      <c r="BS8">
        <f>'RESULTADOS CUARTO'!FT12</f>
        <v>0.97144799999999998</v>
      </c>
      <c r="BT8">
        <f>'RESULTADOS CUARTO'!FU12</f>
        <v>1</v>
      </c>
      <c r="BU8">
        <f>'RESULTADOS CUARTO'!FV12</f>
        <v>1</v>
      </c>
      <c r="BV8">
        <f>'RESULTADOS CUARTO'!FW12</f>
        <v>0.97144799999999998</v>
      </c>
      <c r="BW8">
        <f>'RESULTADOS CUARTO'!FX12</f>
        <v>3</v>
      </c>
      <c r="BX8">
        <f>'RESULTADOS CUARTO'!FY12</f>
        <v>1.2698590000000001</v>
      </c>
      <c r="BY8">
        <f>'RESULTADOS CUARTO'!FZ12</f>
        <v>3</v>
      </c>
      <c r="BZ8">
        <f>'RESULTADOS CUARTO'!GA12</f>
        <v>0</v>
      </c>
      <c r="CA8">
        <f>'RESULTADOS CUARTO'!GB12</f>
        <v>3.809577</v>
      </c>
      <c r="CB8">
        <f>'RESULTADOS CUARTO'!GC12</f>
        <v>2</v>
      </c>
      <c r="CC8">
        <f>'RESULTADOS CUARTO'!GD12</f>
        <v>1.2101409999999999</v>
      </c>
      <c r="CD8">
        <f>'RESULTADOS CUARTO'!GE12</f>
        <v>2</v>
      </c>
      <c r="CE8">
        <f>'RESULTADOS CUARTO'!GF12</f>
        <v>0</v>
      </c>
      <c r="CF8">
        <f>'RESULTADOS CUARTO'!GG12</f>
        <v>2.4202819999999998</v>
      </c>
      <c r="CG8">
        <f>'RESULTADOS CUARTO'!GH12</f>
        <v>1</v>
      </c>
      <c r="CH8">
        <f>'RESULTADOS CUARTO'!GI12</f>
        <v>0.80188999999999999</v>
      </c>
      <c r="CI8">
        <f>'RESULTADOS CUARTO'!GJ12</f>
        <v>1</v>
      </c>
      <c r="CJ8">
        <f>'RESULTADOS CUARTO'!GK12</f>
        <v>0</v>
      </c>
      <c r="CK8">
        <f>'RESULTADOS CUARTO'!GL12</f>
        <v>0.80188999999999999</v>
      </c>
      <c r="CL8">
        <f>'RESULTADOS CUARTO'!GM12</f>
        <v>1</v>
      </c>
      <c r="CM8">
        <f>'RESULTADOS CUARTO'!GN12</f>
        <v>0.79674</v>
      </c>
      <c r="CN8">
        <f>'RESULTADOS CUARTO'!GO12</f>
        <v>1</v>
      </c>
      <c r="CO8">
        <f>'RESULTADOS CUARTO'!GP12</f>
        <v>0</v>
      </c>
      <c r="CP8">
        <f>'RESULTADOS CUARTO'!GQ12</f>
        <v>0.79674</v>
      </c>
      <c r="CQ8">
        <f>'RESULTADOS CUARTO'!GR12</f>
        <v>2</v>
      </c>
      <c r="CR8">
        <f>'RESULTADOS CUARTO'!GS12</f>
        <v>1.1258699999999999</v>
      </c>
      <c r="CS8">
        <f>'RESULTADOS CUARTO'!GT12</f>
        <v>2</v>
      </c>
      <c r="CT8">
        <f>'RESULTADOS CUARTO'!GU12</f>
        <v>0</v>
      </c>
      <c r="CU8">
        <f>'RESULTADOS CUARTO'!GV12</f>
        <v>2.2517399999999999</v>
      </c>
      <c r="CV8">
        <f>'RESULTADOS CUARTO'!GW12</f>
        <v>2</v>
      </c>
      <c r="CW8">
        <f>'RESULTADOS CUARTO'!GX12</f>
        <v>1.2413000000000001</v>
      </c>
      <c r="CX8">
        <f>'RESULTADOS CUARTO'!GY12</f>
        <v>0</v>
      </c>
      <c r="CY8">
        <f>'RESULTADOS CUARTO'!GZ12</f>
        <v>2</v>
      </c>
      <c r="CZ8">
        <f>'RESULTADOS CUARTO'!HA12</f>
        <v>0</v>
      </c>
      <c r="DA8">
        <f>'RESULTADOS CUARTO'!HB12</f>
        <v>13.094505</v>
      </c>
      <c r="DB8">
        <f>'RESULTADOS CUARTO'!HC12</f>
        <v>1</v>
      </c>
      <c r="DC8">
        <f>'RESULTADOS CUARTO'!HD12</f>
        <v>1.12415</v>
      </c>
      <c r="DD8">
        <f>'RESULTADOS CUARTO'!HE12</f>
        <v>1</v>
      </c>
      <c r="DE8">
        <f>'RESULTADOS CUARTO'!HF12</f>
        <v>0</v>
      </c>
      <c r="DF8">
        <f>'RESULTADOS CUARTO'!HG12</f>
        <v>1.12415</v>
      </c>
      <c r="DG8">
        <f>'RESULTADOS CUARTO'!HH12</f>
        <v>2</v>
      </c>
      <c r="DH8">
        <f>'RESULTADOS CUARTO'!HI12</f>
        <v>1.1006800000000001</v>
      </c>
      <c r="DI8">
        <f>'RESULTADOS CUARTO'!HJ12</f>
        <v>2</v>
      </c>
      <c r="DJ8">
        <f>'RESULTADOS CUARTO'!HK12</f>
        <v>0</v>
      </c>
      <c r="DK8">
        <f>'RESULTADOS CUARTO'!HL12</f>
        <v>2.2013600000000002</v>
      </c>
      <c r="DL8">
        <f>'RESULTADOS CUARTO'!HM12</f>
        <v>2</v>
      </c>
      <c r="DM8">
        <f>'RESULTADOS CUARTO'!HN12</f>
        <v>1.1006800000000001</v>
      </c>
      <c r="DN8">
        <f>'RESULTADOS CUARTO'!HO12</f>
        <v>1</v>
      </c>
      <c r="DO8">
        <f>'RESULTADOS CUARTO'!HP12</f>
        <v>1</v>
      </c>
      <c r="DP8">
        <f>'RESULTADOS CUARTO'!HQ12</f>
        <v>1.1006800000000001</v>
      </c>
      <c r="DQ8">
        <f>'RESULTADOS CUARTO'!HR12</f>
        <v>2</v>
      </c>
      <c r="DR8">
        <f>'RESULTADOS CUARTO'!HS12</f>
        <v>1.12415</v>
      </c>
      <c r="DS8">
        <f>'RESULTADOS CUARTO'!HT12</f>
        <v>1</v>
      </c>
      <c r="DT8">
        <f>'RESULTADOS CUARTO'!HU12</f>
        <v>1</v>
      </c>
      <c r="DU8">
        <f>'RESULTADOS CUARTO'!HV12</f>
        <v>1.12415</v>
      </c>
      <c r="DV8">
        <f>'RESULTADOS CUARTO'!HW12</f>
        <v>5.5503400000000003</v>
      </c>
      <c r="DY8" s="40" t="s">
        <v>282</v>
      </c>
      <c r="DZ8" s="41">
        <f>DX27</f>
        <v>0</v>
      </c>
      <c r="EA8" s="41">
        <v>1</v>
      </c>
      <c r="EB8" s="41" t="str" cm="1">
        <f t="array" ref="EB8:ED11">_xlfn._xlws.SORT(_xlfn._xlws.FILTER(DY8:EA11,ISNUMBER(MATCH(DZ8:DZ11,LARGE(_xlfn.UNIQUE(DZ8:DZ11),_xlfn.SEQUENCE(4,1)),0))),2,1)</f>
        <v>MATEMÁTICA</v>
      </c>
      <c r="EC8" s="41">
        <v>0</v>
      </c>
      <c r="ED8" s="41">
        <v>1</v>
      </c>
      <c r="EE8" t="str">
        <f>EB8</f>
        <v>MATEMÁTICA</v>
      </c>
      <c r="EF8">
        <f>EC8</f>
        <v>0</v>
      </c>
      <c r="EP8" s="42"/>
      <c r="EQ8" s="41">
        <f>'RANKING-CUARTOS'!A9</f>
        <v>6</v>
      </c>
      <c r="ER8" s="41" t="str">
        <f>'RANKING-CUARTOS'!B9</f>
        <v>DURAND  AGÜERO  ADYELEN NATANIEL</v>
      </c>
      <c r="ES8" s="41" t="str">
        <f>'RANKING-CUARTOS'!C9</f>
        <v>4A</v>
      </c>
      <c r="ET8" s="41">
        <f>'RANKING-CUARTOS'!D9</f>
        <v>21.323279150000001</v>
      </c>
      <c r="EU8" s="41">
        <f>'RANKING-CUARTOS'!E9</f>
        <v>22</v>
      </c>
      <c r="EV8" s="41">
        <f>'RANKING-CUARTOS'!F9</f>
        <v>0</v>
      </c>
      <c r="EW8" s="41" t="str">
        <f>'RANKING-CUARTOS'!G9</f>
        <v>SUAÑA  ALBERTO  VALERIA FERNANDA</v>
      </c>
      <c r="EX8" s="44" t="str">
        <f>'RANKING-CUARTOS'!H9</f>
        <v>4A</v>
      </c>
      <c r="EY8" s="41">
        <f>'RANKING-CUARTOS'!I9</f>
        <v>30.280258225000001</v>
      </c>
      <c r="EZ8" s="41">
        <f>'RANKING-CUARTOS'!J9</f>
        <v>6</v>
      </c>
      <c r="FA8" s="45">
        <f>'RANKING-CUARTOS'!K9</f>
        <v>15.0647750324637</v>
      </c>
      <c r="FB8">
        <f>'RANKING-CUARTOS'!L9</f>
        <v>0</v>
      </c>
      <c r="FC8">
        <f>'RANKING-CUARTOS'!M9</f>
        <v>0</v>
      </c>
      <c r="FD8">
        <f>'RANKING-CUARTOS'!N9</f>
        <v>0</v>
      </c>
      <c r="FE8" s="609"/>
    </row>
    <row r="9" spans="2:161" ht="19.899999999999999" customHeight="1">
      <c r="B9" s="613"/>
      <c r="C9" s="6" t="s">
        <v>283</v>
      </c>
      <c r="D9" s="8">
        <f>O2</f>
        <v>0</v>
      </c>
      <c r="E9" s="633"/>
      <c r="F9" s="634"/>
      <c r="G9" s="613"/>
      <c r="J9" t="str">
        <f>'RESULTADOS CUARTO'!DK13</f>
        <v>Valent10</v>
      </c>
      <c r="K9" t="str">
        <f>'RESULTADOS CUARTO'!DL13</f>
        <v>DELGADO  ALARCON  LUCIANA VALENTINA</v>
      </c>
      <c r="L9">
        <f>'RESULTADOS CUARTO'!DM13</f>
        <v>4</v>
      </c>
      <c r="M9" t="str">
        <f>'RESULTADOS CUARTO'!DN13</f>
        <v>A</v>
      </c>
      <c r="N9" t="str">
        <f>'RESULTADOS CUARTO'!DO13</f>
        <v>7 DE MAYO</v>
      </c>
      <c r="O9" t="str">
        <f>'RESULTADOS CUARTO'!DP13</f>
        <v>RANKING</v>
      </c>
      <c r="P9">
        <f>'RESULTADOS CUARTO'!DQ13</f>
        <v>42</v>
      </c>
      <c r="Q9" t="str">
        <f>'RESULTADOS CUARTO'!DR13</f>
        <v/>
      </c>
      <c r="R9">
        <f>'RESULTADOS CUARTO'!DS13</f>
        <v>33</v>
      </c>
      <c r="S9">
        <f>'RESULTADOS CUARTO'!DT13</f>
        <v>11</v>
      </c>
      <c r="T9">
        <f>'RESULTADOS CUARTO'!DU13</f>
        <v>22</v>
      </c>
      <c r="U9">
        <f>'RESULTADOS CUARTO'!DV13</f>
        <v>13.026024850000001</v>
      </c>
      <c r="V9">
        <f>'RESULTADOS CUARTO'!DW13</f>
        <v>6</v>
      </c>
      <c r="W9">
        <f>'RESULTADOS CUARTO'!DX13</f>
        <v>0.33333333333333298</v>
      </c>
      <c r="X9">
        <f>'RESULTADOS CUARTO'!DY13</f>
        <v>0</v>
      </c>
      <c r="Y9">
        <f>'RESULTADOS CUARTO'!DZ13</f>
        <v>0</v>
      </c>
      <c r="Z9">
        <f>'RESULTADOS CUARTO'!EA13</f>
        <v>0</v>
      </c>
      <c r="AA9">
        <f>'RESULTADOS CUARTO'!EB13</f>
        <v>0</v>
      </c>
      <c r="AB9">
        <f>'RESULTADOS CUARTO'!EC13</f>
        <v>1</v>
      </c>
      <c r="AC9">
        <f>'RESULTADOS CUARTO'!ED13</f>
        <v>1.6782674</v>
      </c>
      <c r="AD9">
        <f>'RESULTADOS CUARTO'!EE13</f>
        <v>0</v>
      </c>
      <c r="AE9">
        <f>'RESULTADOS CUARTO'!EF13</f>
        <v>1</v>
      </c>
      <c r="AF9">
        <f>'RESULTADOS CUARTO'!EG13</f>
        <v>0</v>
      </c>
      <c r="AG9">
        <f>'RESULTADOS CUARTO'!EH13</f>
        <v>1</v>
      </c>
      <c r="AH9">
        <f>'RESULTADOS CUARTO'!EI13</f>
        <v>1.6587874499999999</v>
      </c>
      <c r="AI9">
        <f>'RESULTADOS CUARTO'!EJ13</f>
        <v>1</v>
      </c>
      <c r="AJ9">
        <f>'RESULTADOS CUARTO'!EK13</f>
        <v>0</v>
      </c>
      <c r="AK9">
        <f>'RESULTADOS CUARTO'!EL13</f>
        <v>1.6587874499999999</v>
      </c>
      <c r="AL9">
        <f>'RESULTADOS CUARTO'!EM13</f>
        <v>1</v>
      </c>
      <c r="AM9">
        <f>'RESULTADOS CUARTO'!EN13</f>
        <v>1.6495770000000001</v>
      </c>
      <c r="AN9">
        <f>'RESULTADOS CUARTO'!EO13</f>
        <v>0</v>
      </c>
      <c r="AO9">
        <f>'RESULTADOS CUARTO'!EP13</f>
        <v>1</v>
      </c>
      <c r="AP9">
        <f>'RESULTADOS CUARTO'!EQ13</f>
        <v>0</v>
      </c>
      <c r="AQ9">
        <f>'RESULTADOS CUARTO'!ER13</f>
        <v>1</v>
      </c>
      <c r="AR9">
        <f>'RESULTADOS CUARTO'!ES13</f>
        <v>1.6583374</v>
      </c>
      <c r="AS9">
        <f>'RESULTADOS CUARTO'!ET13</f>
        <v>1</v>
      </c>
      <c r="AT9">
        <f>'RESULTADOS CUARTO'!EU13</f>
        <v>0</v>
      </c>
      <c r="AU9">
        <f>'RESULTADOS CUARTO'!EV13</f>
        <v>1.6583374</v>
      </c>
      <c r="AV9">
        <f>'RESULTADOS CUARTO'!EW13</f>
        <v>3.3171248499999999</v>
      </c>
      <c r="AW9">
        <f>'RESULTADOS CUARTO'!EX13</f>
        <v>2</v>
      </c>
      <c r="AX9">
        <f>'RESULTADOS CUARTO'!EY13</f>
        <v>1.52482685</v>
      </c>
      <c r="AY9">
        <f>'RESULTADOS CUARTO'!EZ13</f>
        <v>0</v>
      </c>
      <c r="AZ9">
        <f>'RESULTADOS CUARTO'!FA13</f>
        <v>2</v>
      </c>
      <c r="BA9">
        <f>'RESULTADOS CUARTO'!FB13</f>
        <v>0</v>
      </c>
      <c r="BB9">
        <f>'RESULTADOS CUARTO'!FC13</f>
        <v>2</v>
      </c>
      <c r="BC9">
        <f>'RESULTADOS CUARTO'!FD13</f>
        <v>1.4254114250000001</v>
      </c>
      <c r="BD9">
        <f>'RESULTADOS CUARTO'!FE13</f>
        <v>0</v>
      </c>
      <c r="BE9">
        <f>'RESULTADOS CUARTO'!FF13</f>
        <v>2</v>
      </c>
      <c r="BF9">
        <f>'RESULTADOS CUARTO'!FG13</f>
        <v>0</v>
      </c>
      <c r="BG9">
        <f>'RESULTADOS CUARTO'!FH13</f>
        <v>2</v>
      </c>
      <c r="BH9">
        <f>'RESULTADOS CUARTO'!FI13</f>
        <v>1.1547487000000001</v>
      </c>
      <c r="BI9">
        <f>'RESULTADOS CUARTO'!FJ13</f>
        <v>0</v>
      </c>
      <c r="BJ9">
        <f>'RESULTADOS CUARTO'!FK13</f>
        <v>2</v>
      </c>
      <c r="BK9">
        <f>'RESULTADOS CUARTO'!FL13</f>
        <v>0</v>
      </c>
      <c r="BL9">
        <f>'RESULTADOS CUARTO'!FM13</f>
        <v>0</v>
      </c>
      <c r="BM9">
        <f>'RESULTADOS CUARTO'!FN13</f>
        <v>3</v>
      </c>
      <c r="BN9">
        <f>'RESULTADOS CUARTO'!FO13</f>
        <v>1.021414</v>
      </c>
      <c r="BO9">
        <f>'RESULTADOS CUARTO'!FP13</f>
        <v>1</v>
      </c>
      <c r="BP9">
        <f>'RESULTADOS CUARTO'!FQ13</f>
        <v>2</v>
      </c>
      <c r="BQ9">
        <f>'RESULTADOS CUARTO'!FR13</f>
        <v>1.021414</v>
      </c>
      <c r="BR9">
        <f>'RESULTADOS CUARTO'!FS13</f>
        <v>2</v>
      </c>
      <c r="BS9">
        <f>'RESULTADOS CUARTO'!FT13</f>
        <v>0.97144799999999998</v>
      </c>
      <c r="BT9">
        <f>'RESULTADOS CUARTO'!FU13</f>
        <v>2</v>
      </c>
      <c r="BU9">
        <f>'RESULTADOS CUARTO'!FV13</f>
        <v>0</v>
      </c>
      <c r="BV9">
        <f>'RESULTADOS CUARTO'!FW13</f>
        <v>1.942896</v>
      </c>
      <c r="BW9">
        <f>'RESULTADOS CUARTO'!FX13</f>
        <v>3</v>
      </c>
      <c r="BX9">
        <f>'RESULTADOS CUARTO'!FY13</f>
        <v>1.2698590000000001</v>
      </c>
      <c r="BY9">
        <f>'RESULTADOS CUARTO'!FZ13</f>
        <v>1</v>
      </c>
      <c r="BZ9">
        <f>'RESULTADOS CUARTO'!GA13</f>
        <v>2</v>
      </c>
      <c r="CA9">
        <f>'RESULTADOS CUARTO'!GB13</f>
        <v>1.2698590000000001</v>
      </c>
      <c r="CB9">
        <f>'RESULTADOS CUARTO'!GC13</f>
        <v>2</v>
      </c>
      <c r="CC9">
        <f>'RESULTADOS CUARTO'!GD13</f>
        <v>1.2101409999999999</v>
      </c>
      <c r="CD9">
        <f>'RESULTADOS CUARTO'!GE13</f>
        <v>1</v>
      </c>
      <c r="CE9">
        <f>'RESULTADOS CUARTO'!GF13</f>
        <v>1</v>
      </c>
      <c r="CF9">
        <f>'RESULTADOS CUARTO'!GG13</f>
        <v>1.2101409999999999</v>
      </c>
      <c r="CG9">
        <f>'RESULTADOS CUARTO'!GH13</f>
        <v>1</v>
      </c>
      <c r="CH9">
        <f>'RESULTADOS CUARTO'!GI13</f>
        <v>0.80188999999999999</v>
      </c>
      <c r="CI9">
        <f>'RESULTADOS CUARTO'!GJ13</f>
        <v>0</v>
      </c>
      <c r="CJ9">
        <f>'RESULTADOS CUARTO'!GK13</f>
        <v>1</v>
      </c>
      <c r="CK9">
        <f>'RESULTADOS CUARTO'!GL13</f>
        <v>0</v>
      </c>
      <c r="CL9">
        <f>'RESULTADOS CUARTO'!GM13</f>
        <v>1</v>
      </c>
      <c r="CM9">
        <f>'RESULTADOS CUARTO'!GN13</f>
        <v>0.79674</v>
      </c>
      <c r="CN9">
        <f>'RESULTADOS CUARTO'!GO13</f>
        <v>1</v>
      </c>
      <c r="CO9">
        <f>'RESULTADOS CUARTO'!GP13</f>
        <v>0</v>
      </c>
      <c r="CP9">
        <f>'RESULTADOS CUARTO'!GQ13</f>
        <v>0.79674</v>
      </c>
      <c r="CQ9">
        <f>'RESULTADOS CUARTO'!GR13</f>
        <v>2</v>
      </c>
      <c r="CR9">
        <f>'RESULTADOS CUARTO'!GS13</f>
        <v>1.1258699999999999</v>
      </c>
      <c r="CS9">
        <f>'RESULTADOS CUARTO'!GT13</f>
        <v>1</v>
      </c>
      <c r="CT9">
        <f>'RESULTADOS CUARTO'!GU13</f>
        <v>1</v>
      </c>
      <c r="CU9">
        <f>'RESULTADOS CUARTO'!GV13</f>
        <v>1.1258699999999999</v>
      </c>
      <c r="CV9">
        <f>'RESULTADOS CUARTO'!GW13</f>
        <v>2</v>
      </c>
      <c r="CW9">
        <f>'RESULTADOS CUARTO'!GX13</f>
        <v>1.2413000000000001</v>
      </c>
      <c r="CX9">
        <f>'RESULTADOS CUARTO'!GY13</f>
        <v>1</v>
      </c>
      <c r="CY9">
        <f>'RESULTADOS CUARTO'!GZ13</f>
        <v>1</v>
      </c>
      <c r="CZ9">
        <f>'RESULTADOS CUARTO'!HA13</f>
        <v>1.2413000000000001</v>
      </c>
      <c r="DA9">
        <f>'RESULTADOS CUARTO'!HB13</f>
        <v>8.6082199999999993</v>
      </c>
      <c r="DB9">
        <f>'RESULTADOS CUARTO'!HC13</f>
        <v>1</v>
      </c>
      <c r="DC9">
        <f>'RESULTADOS CUARTO'!HD13</f>
        <v>1.12415</v>
      </c>
      <c r="DD9">
        <f>'RESULTADOS CUARTO'!HE13</f>
        <v>0</v>
      </c>
      <c r="DE9">
        <f>'RESULTADOS CUARTO'!HF13</f>
        <v>1</v>
      </c>
      <c r="DF9">
        <f>'RESULTADOS CUARTO'!HG13</f>
        <v>0</v>
      </c>
      <c r="DG9">
        <f>'RESULTADOS CUARTO'!HH13</f>
        <v>2</v>
      </c>
      <c r="DH9">
        <f>'RESULTADOS CUARTO'!HI13</f>
        <v>1.1006800000000001</v>
      </c>
      <c r="DI9">
        <f>'RESULTADOS CUARTO'!HJ13</f>
        <v>0</v>
      </c>
      <c r="DJ9">
        <f>'RESULTADOS CUARTO'!HK13</f>
        <v>2</v>
      </c>
      <c r="DK9">
        <f>'RESULTADOS CUARTO'!HL13</f>
        <v>0</v>
      </c>
      <c r="DL9">
        <f>'RESULTADOS CUARTO'!HM13</f>
        <v>2</v>
      </c>
      <c r="DM9">
        <f>'RESULTADOS CUARTO'!HN13</f>
        <v>1.1006800000000001</v>
      </c>
      <c r="DN9">
        <f>'RESULTADOS CUARTO'!HO13</f>
        <v>1</v>
      </c>
      <c r="DO9">
        <f>'RESULTADOS CUARTO'!HP13</f>
        <v>1</v>
      </c>
      <c r="DP9">
        <f>'RESULTADOS CUARTO'!HQ13</f>
        <v>1.1006800000000001</v>
      </c>
      <c r="DQ9">
        <f>'RESULTADOS CUARTO'!HR13</f>
        <v>2</v>
      </c>
      <c r="DR9">
        <f>'RESULTADOS CUARTO'!HS13</f>
        <v>1.12415</v>
      </c>
      <c r="DS9">
        <f>'RESULTADOS CUARTO'!HT13</f>
        <v>0</v>
      </c>
      <c r="DT9">
        <f>'RESULTADOS CUARTO'!HU13</f>
        <v>2</v>
      </c>
      <c r="DU9">
        <f>'RESULTADOS CUARTO'!HV13</f>
        <v>0</v>
      </c>
      <c r="DV9">
        <f>'RESULTADOS CUARTO'!HW13</f>
        <v>1.1006800000000001</v>
      </c>
      <c r="DY9" s="41" t="s">
        <v>273</v>
      </c>
      <c r="DZ9" s="41">
        <f>DX32</f>
        <v>0</v>
      </c>
      <c r="EA9" s="41">
        <v>2</v>
      </c>
      <c r="EB9" s="41" t="str">
        <v>CIENCIAS</v>
      </c>
      <c r="EC9" s="41">
        <v>0</v>
      </c>
      <c r="ED9" s="41">
        <v>2</v>
      </c>
      <c r="EE9" t="str">
        <f t="shared" ref="EE9:EF11" si="18">EB9</f>
        <v>CIENCIAS</v>
      </c>
      <c r="EF9">
        <f t="shared" si="18"/>
        <v>0</v>
      </c>
      <c r="EP9" s="42"/>
      <c r="EQ9" s="41">
        <f>'RANKING-CUARTOS'!A10</f>
        <v>7</v>
      </c>
      <c r="ER9" s="41" t="str">
        <f>'RANKING-CUARTOS'!B10</f>
        <v>GONZALES  GONZALES  ADRIANA SOFIA</v>
      </c>
      <c r="ES9" s="41" t="str">
        <f>'RANKING-CUARTOS'!C10</f>
        <v>4A</v>
      </c>
      <c r="ET9" s="41">
        <f>'RANKING-CUARTOS'!D10</f>
        <v>16.272790274999998</v>
      </c>
      <c r="EU9" s="41">
        <f>'RANKING-CUARTOS'!E10</f>
        <v>37</v>
      </c>
      <c r="EV9" s="41">
        <f>'RANKING-CUARTOS'!F10</f>
        <v>0</v>
      </c>
      <c r="EW9" s="41" t="str">
        <f>'RANKING-CUARTOS'!G10</f>
        <v>PAUCAR  MAMANI  GARED CAMILA</v>
      </c>
      <c r="EX9" s="44" t="str">
        <f>'RANKING-CUARTOS'!H10</f>
        <v>4B</v>
      </c>
      <c r="EY9" s="41">
        <f>'RANKING-CUARTOS'!I10</f>
        <v>30.204355525</v>
      </c>
      <c r="EZ9" s="41">
        <f>'RANKING-CUARTOS'!J10</f>
        <v>7</v>
      </c>
      <c r="FA9" s="45">
        <f>'RANKING-CUARTOS'!K10</f>
        <v>15.0270125704874</v>
      </c>
      <c r="FB9">
        <f>'RANKING-CUARTOS'!L10</f>
        <v>0</v>
      </c>
      <c r="FC9">
        <f>'RANKING-CUARTOS'!M10</f>
        <v>0</v>
      </c>
      <c r="FD9">
        <f>'RANKING-CUARTOS'!N10</f>
        <v>0</v>
      </c>
      <c r="FE9" s="609"/>
    </row>
    <row r="10" spans="2:161" ht="19.899999999999999" customHeight="1">
      <c r="B10" s="613"/>
      <c r="C10" s="635" t="s">
        <v>284</v>
      </c>
      <c r="D10" s="636"/>
      <c r="E10" s="636"/>
      <c r="F10" s="637"/>
      <c r="G10" s="613"/>
      <c r="J10" t="str">
        <f>'RESULTADOS CUARTO'!DK14</f>
        <v>Lucca25a</v>
      </c>
      <c r="K10" t="str">
        <f>'RESULTADOS CUARTO'!DL14</f>
        <v>DURAND  AGÜERO  ADYELEN NATANIEL</v>
      </c>
      <c r="L10">
        <f>'RESULTADOS CUARTO'!DM14</f>
        <v>4</v>
      </c>
      <c r="M10" t="str">
        <f>'RESULTADOS CUARTO'!DN14</f>
        <v>A</v>
      </c>
      <c r="N10" t="str">
        <f>'RESULTADOS CUARTO'!DO14</f>
        <v>7 DE MAYO</v>
      </c>
      <c r="O10" t="str">
        <f>'RESULTADOS CUARTO'!DP14</f>
        <v>RANKING</v>
      </c>
      <c r="P10">
        <f>'RESULTADOS CUARTO'!DQ14</f>
        <v>22</v>
      </c>
      <c r="Q10" t="str">
        <f>'RESULTADOS CUARTO'!DR14</f>
        <v/>
      </c>
      <c r="R10">
        <f>'RESULTADOS CUARTO'!DS14</f>
        <v>33</v>
      </c>
      <c r="S10">
        <f>'RESULTADOS CUARTO'!DT14</f>
        <v>18</v>
      </c>
      <c r="T10">
        <f>'RESULTADOS CUARTO'!DU14</f>
        <v>15</v>
      </c>
      <c r="U10">
        <f>'RESULTADOS CUARTO'!DV14</f>
        <v>21.323279150000001</v>
      </c>
      <c r="V10">
        <f>'RESULTADOS CUARTO'!DW14</f>
        <v>11</v>
      </c>
      <c r="W10">
        <f>'RESULTADOS CUARTO'!DX14</f>
        <v>0.54545454545454497</v>
      </c>
      <c r="X10">
        <f>'RESULTADOS CUARTO'!DY14</f>
        <v>0</v>
      </c>
      <c r="Y10">
        <f>'RESULTADOS CUARTO'!DZ14</f>
        <v>0</v>
      </c>
      <c r="Z10">
        <f>'RESULTADOS CUARTO'!EA14</f>
        <v>0</v>
      </c>
      <c r="AA10">
        <f>'RESULTADOS CUARTO'!EB14</f>
        <v>0</v>
      </c>
      <c r="AB10">
        <f>'RESULTADOS CUARTO'!EC14</f>
        <v>1</v>
      </c>
      <c r="AC10">
        <f>'RESULTADOS CUARTO'!ED14</f>
        <v>1.6782674</v>
      </c>
      <c r="AD10">
        <f>'RESULTADOS CUARTO'!EE14</f>
        <v>0</v>
      </c>
      <c r="AE10">
        <f>'RESULTADOS CUARTO'!EF14</f>
        <v>1</v>
      </c>
      <c r="AF10">
        <f>'RESULTADOS CUARTO'!EG14</f>
        <v>0</v>
      </c>
      <c r="AG10">
        <f>'RESULTADOS CUARTO'!EH14</f>
        <v>1</v>
      </c>
      <c r="AH10">
        <f>'RESULTADOS CUARTO'!EI14</f>
        <v>1.6587874499999999</v>
      </c>
      <c r="AI10">
        <f>'RESULTADOS CUARTO'!EJ14</f>
        <v>1</v>
      </c>
      <c r="AJ10">
        <f>'RESULTADOS CUARTO'!EK14</f>
        <v>0</v>
      </c>
      <c r="AK10">
        <f>'RESULTADOS CUARTO'!EL14</f>
        <v>1.6587874499999999</v>
      </c>
      <c r="AL10">
        <f>'RESULTADOS CUARTO'!EM14</f>
        <v>1</v>
      </c>
      <c r="AM10">
        <f>'RESULTADOS CUARTO'!EN14</f>
        <v>1.6495770000000001</v>
      </c>
      <c r="AN10">
        <f>'RESULTADOS CUARTO'!EO14</f>
        <v>1</v>
      </c>
      <c r="AO10">
        <f>'RESULTADOS CUARTO'!EP14</f>
        <v>0</v>
      </c>
      <c r="AP10">
        <f>'RESULTADOS CUARTO'!EQ14</f>
        <v>1.6495770000000001</v>
      </c>
      <c r="AQ10">
        <f>'RESULTADOS CUARTO'!ER14</f>
        <v>1</v>
      </c>
      <c r="AR10">
        <f>'RESULTADOS CUARTO'!ES14</f>
        <v>1.6583374</v>
      </c>
      <c r="AS10">
        <f>'RESULTADOS CUARTO'!ET14</f>
        <v>0</v>
      </c>
      <c r="AT10">
        <f>'RESULTADOS CUARTO'!EU14</f>
        <v>1</v>
      </c>
      <c r="AU10">
        <f>'RESULTADOS CUARTO'!EV14</f>
        <v>0</v>
      </c>
      <c r="AV10">
        <f>'RESULTADOS CUARTO'!EW14</f>
        <v>3.30836445</v>
      </c>
      <c r="AW10">
        <f>'RESULTADOS CUARTO'!EX14</f>
        <v>2</v>
      </c>
      <c r="AX10">
        <f>'RESULTADOS CUARTO'!EY14</f>
        <v>1.52482685</v>
      </c>
      <c r="AY10">
        <f>'RESULTADOS CUARTO'!EZ14</f>
        <v>0</v>
      </c>
      <c r="AZ10">
        <f>'RESULTADOS CUARTO'!FA14</f>
        <v>2</v>
      </c>
      <c r="BA10">
        <f>'RESULTADOS CUARTO'!FB14</f>
        <v>0</v>
      </c>
      <c r="BB10">
        <f>'RESULTADOS CUARTO'!FC14</f>
        <v>2</v>
      </c>
      <c r="BC10">
        <f>'RESULTADOS CUARTO'!FD14</f>
        <v>1.4254114250000001</v>
      </c>
      <c r="BD10">
        <f>'RESULTADOS CUARTO'!FE14</f>
        <v>0</v>
      </c>
      <c r="BE10">
        <f>'RESULTADOS CUARTO'!FF14</f>
        <v>2</v>
      </c>
      <c r="BF10">
        <f>'RESULTADOS CUARTO'!FG14</f>
        <v>0</v>
      </c>
      <c r="BG10">
        <f>'RESULTADOS CUARTO'!FH14</f>
        <v>2</v>
      </c>
      <c r="BH10">
        <f>'RESULTADOS CUARTO'!FI14</f>
        <v>1.1547487000000001</v>
      </c>
      <c r="BI10">
        <f>'RESULTADOS CUARTO'!FJ14</f>
        <v>1</v>
      </c>
      <c r="BJ10">
        <f>'RESULTADOS CUARTO'!FK14</f>
        <v>1</v>
      </c>
      <c r="BK10">
        <f>'RESULTADOS CUARTO'!FL14</f>
        <v>1.1547487000000001</v>
      </c>
      <c r="BL10">
        <f>'RESULTADOS CUARTO'!FM14</f>
        <v>1.1547487000000001</v>
      </c>
      <c r="BM10">
        <f>'RESULTADOS CUARTO'!FN14</f>
        <v>3</v>
      </c>
      <c r="BN10">
        <f>'RESULTADOS CUARTO'!FO14</f>
        <v>1.021414</v>
      </c>
      <c r="BO10">
        <f>'RESULTADOS CUARTO'!FP14</f>
        <v>0</v>
      </c>
      <c r="BP10">
        <f>'RESULTADOS CUARTO'!FQ14</f>
        <v>3</v>
      </c>
      <c r="BQ10">
        <f>'RESULTADOS CUARTO'!FR14</f>
        <v>0</v>
      </c>
      <c r="BR10">
        <f>'RESULTADOS CUARTO'!FS14</f>
        <v>2</v>
      </c>
      <c r="BS10">
        <f>'RESULTADOS CUARTO'!FT14</f>
        <v>0.97144799999999998</v>
      </c>
      <c r="BT10">
        <f>'RESULTADOS CUARTO'!FU14</f>
        <v>2</v>
      </c>
      <c r="BU10">
        <f>'RESULTADOS CUARTO'!FV14</f>
        <v>0</v>
      </c>
      <c r="BV10">
        <f>'RESULTADOS CUARTO'!FW14</f>
        <v>1.942896</v>
      </c>
      <c r="BW10">
        <f>'RESULTADOS CUARTO'!FX14</f>
        <v>3</v>
      </c>
      <c r="BX10">
        <f>'RESULTADOS CUARTO'!FY14</f>
        <v>1.2698590000000001</v>
      </c>
      <c r="BY10">
        <f>'RESULTADOS CUARTO'!FZ14</f>
        <v>2</v>
      </c>
      <c r="BZ10">
        <f>'RESULTADOS CUARTO'!GA14</f>
        <v>1</v>
      </c>
      <c r="CA10">
        <f>'RESULTADOS CUARTO'!GB14</f>
        <v>2.5397180000000001</v>
      </c>
      <c r="CB10">
        <f>'RESULTADOS CUARTO'!GC14</f>
        <v>2</v>
      </c>
      <c r="CC10">
        <f>'RESULTADOS CUARTO'!GD14</f>
        <v>1.2101409999999999</v>
      </c>
      <c r="CD10">
        <f>'RESULTADOS CUARTO'!GE14</f>
        <v>2</v>
      </c>
      <c r="CE10">
        <f>'RESULTADOS CUARTO'!GF14</f>
        <v>0</v>
      </c>
      <c r="CF10">
        <f>'RESULTADOS CUARTO'!GG14</f>
        <v>2.4202819999999998</v>
      </c>
      <c r="CG10">
        <f>'RESULTADOS CUARTO'!GH14</f>
        <v>1</v>
      </c>
      <c r="CH10">
        <f>'RESULTADOS CUARTO'!GI14</f>
        <v>0.80188999999999999</v>
      </c>
      <c r="CI10">
        <f>'RESULTADOS CUARTO'!GJ14</f>
        <v>0</v>
      </c>
      <c r="CJ10">
        <f>'RESULTADOS CUARTO'!GK14</f>
        <v>1</v>
      </c>
      <c r="CK10">
        <f>'RESULTADOS CUARTO'!GL14</f>
        <v>0</v>
      </c>
      <c r="CL10">
        <f>'RESULTADOS CUARTO'!GM14</f>
        <v>1</v>
      </c>
      <c r="CM10">
        <f>'RESULTADOS CUARTO'!GN14</f>
        <v>0.79674</v>
      </c>
      <c r="CN10">
        <f>'RESULTADOS CUARTO'!GO14</f>
        <v>1</v>
      </c>
      <c r="CO10">
        <f>'RESULTADOS CUARTO'!GP14</f>
        <v>0</v>
      </c>
      <c r="CP10">
        <f>'RESULTADOS CUARTO'!GQ14</f>
        <v>0.79674</v>
      </c>
      <c r="CQ10">
        <f>'RESULTADOS CUARTO'!GR14</f>
        <v>2</v>
      </c>
      <c r="CR10">
        <f>'RESULTADOS CUARTO'!GS14</f>
        <v>1.1258699999999999</v>
      </c>
      <c r="CS10">
        <f>'RESULTADOS CUARTO'!GT14</f>
        <v>2</v>
      </c>
      <c r="CT10">
        <f>'RESULTADOS CUARTO'!GU14</f>
        <v>0</v>
      </c>
      <c r="CU10">
        <f>'RESULTADOS CUARTO'!GV14</f>
        <v>2.2517399999999999</v>
      </c>
      <c r="CV10">
        <f>'RESULTADOS CUARTO'!GW14</f>
        <v>2</v>
      </c>
      <c r="CW10">
        <f>'RESULTADOS CUARTO'!GX14</f>
        <v>1.2413000000000001</v>
      </c>
      <c r="CX10">
        <f>'RESULTADOS CUARTO'!GY14</f>
        <v>2</v>
      </c>
      <c r="CY10">
        <f>'RESULTADOS CUARTO'!GZ14</f>
        <v>0</v>
      </c>
      <c r="CZ10">
        <f>'RESULTADOS CUARTO'!HA14</f>
        <v>2.4826000000000001</v>
      </c>
      <c r="DA10">
        <f>'RESULTADOS CUARTO'!HB14</f>
        <v>12.433975999999999</v>
      </c>
      <c r="DB10">
        <f>'RESULTADOS CUARTO'!HC14</f>
        <v>1</v>
      </c>
      <c r="DC10">
        <f>'RESULTADOS CUARTO'!HD14</f>
        <v>1.12415</v>
      </c>
      <c r="DD10">
        <f>'RESULTADOS CUARTO'!HE14</f>
        <v>0</v>
      </c>
      <c r="DE10">
        <f>'RESULTADOS CUARTO'!HF14</f>
        <v>1</v>
      </c>
      <c r="DF10">
        <f>'RESULTADOS CUARTO'!HG14</f>
        <v>0</v>
      </c>
      <c r="DG10">
        <f>'RESULTADOS CUARTO'!HH14</f>
        <v>2</v>
      </c>
      <c r="DH10">
        <f>'RESULTADOS CUARTO'!HI14</f>
        <v>1.1006800000000001</v>
      </c>
      <c r="DI10">
        <f>'RESULTADOS CUARTO'!HJ14</f>
        <v>2</v>
      </c>
      <c r="DJ10">
        <f>'RESULTADOS CUARTO'!HK14</f>
        <v>0</v>
      </c>
      <c r="DK10">
        <f>'RESULTADOS CUARTO'!HL14</f>
        <v>2.2013600000000002</v>
      </c>
      <c r="DL10">
        <f>'RESULTADOS CUARTO'!HM14</f>
        <v>2</v>
      </c>
      <c r="DM10">
        <f>'RESULTADOS CUARTO'!HN14</f>
        <v>1.1006800000000001</v>
      </c>
      <c r="DN10">
        <f>'RESULTADOS CUARTO'!HO14</f>
        <v>1</v>
      </c>
      <c r="DO10">
        <f>'RESULTADOS CUARTO'!HP14</f>
        <v>1</v>
      </c>
      <c r="DP10">
        <f>'RESULTADOS CUARTO'!HQ14</f>
        <v>1.1006800000000001</v>
      </c>
      <c r="DQ10">
        <f>'RESULTADOS CUARTO'!HR14</f>
        <v>2</v>
      </c>
      <c r="DR10">
        <f>'RESULTADOS CUARTO'!HS14</f>
        <v>1.12415</v>
      </c>
      <c r="DS10">
        <f>'RESULTADOS CUARTO'!HT14</f>
        <v>1</v>
      </c>
      <c r="DT10">
        <f>'RESULTADOS CUARTO'!HU14</f>
        <v>1</v>
      </c>
      <c r="DU10">
        <f>'RESULTADOS CUARTO'!HV14</f>
        <v>1.12415</v>
      </c>
      <c r="DV10">
        <f>'RESULTADOS CUARTO'!HW14</f>
        <v>4.4261900000000001</v>
      </c>
      <c r="DY10" s="41" t="s">
        <v>274</v>
      </c>
      <c r="DZ10" s="41">
        <f>DX42</f>
        <v>0</v>
      </c>
      <c r="EA10" s="41">
        <v>3</v>
      </c>
      <c r="EB10" s="41" t="str">
        <v>LETRAS</v>
      </c>
      <c r="EC10" s="41">
        <v>0</v>
      </c>
      <c r="ED10" s="41">
        <v>3</v>
      </c>
      <c r="EE10" t="str">
        <f t="shared" si="18"/>
        <v>LETRAS</v>
      </c>
      <c r="EF10">
        <f t="shared" si="18"/>
        <v>0</v>
      </c>
      <c r="EP10" s="42"/>
      <c r="EQ10" s="41">
        <f>'RANKING-CUARTOS'!A11</f>
        <v>8</v>
      </c>
      <c r="ER10" s="41" t="str">
        <f>'RANKING-CUARTOS'!B11</f>
        <v>HUAMANI  CONDORI  CAMILA LUCIANA</v>
      </c>
      <c r="ES10" s="41" t="str">
        <f>'RANKING-CUARTOS'!C11</f>
        <v>4A</v>
      </c>
      <c r="ET10" s="41">
        <f>'RANKING-CUARTOS'!D11</f>
        <v>31.424025100000001</v>
      </c>
      <c r="EU10" s="41">
        <f>'RANKING-CUARTOS'!E11</f>
        <v>3</v>
      </c>
      <c r="EV10" s="41">
        <f>'RANKING-CUARTOS'!F11</f>
        <v>0</v>
      </c>
      <c r="EW10" s="41" t="str">
        <f>'RANKING-CUARTOS'!G11</f>
        <v>SALAS  QUISPE  DULCE LUCIA</v>
      </c>
      <c r="EX10" s="44" t="str">
        <f>'RANKING-CUARTOS'!H11</f>
        <v>4B</v>
      </c>
      <c r="EY10" s="41">
        <f>'RANKING-CUARTOS'!I11</f>
        <v>28.609186075</v>
      </c>
      <c r="EZ10" s="41">
        <f>'RANKING-CUARTOS'!J11</f>
        <v>8</v>
      </c>
      <c r="FA10" s="45">
        <f>'RANKING-CUARTOS'!K11</f>
        <v>14.233397511978101</v>
      </c>
      <c r="FB10">
        <f>'RANKING-CUARTOS'!L11</f>
        <v>0</v>
      </c>
      <c r="FC10">
        <f>'RANKING-CUARTOS'!M11</f>
        <v>0</v>
      </c>
      <c r="FD10">
        <f>'RANKING-CUARTOS'!N11</f>
        <v>0</v>
      </c>
      <c r="FE10" s="609"/>
    </row>
    <row r="11" spans="2:161" ht="19.899999999999999" customHeight="1">
      <c r="B11" s="613"/>
      <c r="C11" s="9" t="s">
        <v>285</v>
      </c>
      <c r="D11" s="10">
        <f>P2</f>
        <v>0</v>
      </c>
      <c r="E11" s="11">
        <f>Q2</f>
        <v>0</v>
      </c>
      <c r="F11" s="12"/>
      <c r="G11" s="613"/>
      <c r="J11" t="str">
        <f>'RESULTADOS CUARTO'!DK15</f>
        <v>Camil1t4</v>
      </c>
      <c r="K11" t="str">
        <f>'RESULTADOS CUARTO'!DL15</f>
        <v>GONZALES  GONZALES  ADRIANA SOFIA</v>
      </c>
      <c r="L11">
        <f>'RESULTADOS CUARTO'!DM15</f>
        <v>4</v>
      </c>
      <c r="M11" t="str">
        <f>'RESULTADOS CUARTO'!DN15</f>
        <v>A</v>
      </c>
      <c r="N11" t="str">
        <f>'RESULTADOS CUARTO'!DO15</f>
        <v>7 DE MAYO</v>
      </c>
      <c r="O11" t="str">
        <f>'RESULTADOS CUARTO'!DP15</f>
        <v>RANKING</v>
      </c>
      <c r="P11">
        <f>'RESULTADOS CUARTO'!DQ15</f>
        <v>37</v>
      </c>
      <c r="Q11" t="str">
        <f>'RESULTADOS CUARTO'!DR15</f>
        <v/>
      </c>
      <c r="R11">
        <f>'RESULTADOS CUARTO'!DS15</f>
        <v>33</v>
      </c>
      <c r="S11">
        <f>'RESULTADOS CUARTO'!DT15</f>
        <v>14</v>
      </c>
      <c r="T11">
        <f>'RESULTADOS CUARTO'!DU15</f>
        <v>19</v>
      </c>
      <c r="U11">
        <f>'RESULTADOS CUARTO'!DV15</f>
        <v>16.272790274999998</v>
      </c>
      <c r="V11">
        <f>'RESULTADOS CUARTO'!DW15</f>
        <v>8</v>
      </c>
      <c r="W11">
        <f>'RESULTADOS CUARTO'!DX15</f>
        <v>0.42424242424242398</v>
      </c>
      <c r="X11">
        <f>'RESULTADOS CUARTO'!DY15</f>
        <v>0</v>
      </c>
      <c r="Y11">
        <f>'RESULTADOS CUARTO'!DZ15</f>
        <v>0</v>
      </c>
      <c r="Z11">
        <f>'RESULTADOS CUARTO'!EA15</f>
        <v>0</v>
      </c>
      <c r="AA11">
        <f>'RESULTADOS CUARTO'!EB15</f>
        <v>0</v>
      </c>
      <c r="AB11">
        <f>'RESULTADOS CUARTO'!EC15</f>
        <v>1</v>
      </c>
      <c r="AC11">
        <f>'RESULTADOS CUARTO'!ED15</f>
        <v>1.6782674</v>
      </c>
      <c r="AD11">
        <f>'RESULTADOS CUARTO'!EE15</f>
        <v>0</v>
      </c>
      <c r="AE11">
        <f>'RESULTADOS CUARTO'!EF15</f>
        <v>1</v>
      </c>
      <c r="AF11">
        <f>'RESULTADOS CUARTO'!EG15</f>
        <v>0</v>
      </c>
      <c r="AG11">
        <f>'RESULTADOS CUARTO'!EH15</f>
        <v>1</v>
      </c>
      <c r="AH11">
        <f>'RESULTADOS CUARTO'!EI15</f>
        <v>1.6587874499999999</v>
      </c>
      <c r="AI11">
        <f>'RESULTADOS CUARTO'!EJ15</f>
        <v>1</v>
      </c>
      <c r="AJ11">
        <f>'RESULTADOS CUARTO'!EK15</f>
        <v>0</v>
      </c>
      <c r="AK11">
        <f>'RESULTADOS CUARTO'!EL15</f>
        <v>1.6587874499999999</v>
      </c>
      <c r="AL11">
        <f>'RESULTADOS CUARTO'!EM15</f>
        <v>1</v>
      </c>
      <c r="AM11">
        <f>'RESULTADOS CUARTO'!EN15</f>
        <v>1.6495770000000001</v>
      </c>
      <c r="AN11">
        <f>'RESULTADOS CUARTO'!EO15</f>
        <v>0</v>
      </c>
      <c r="AO11">
        <f>'RESULTADOS CUARTO'!EP15</f>
        <v>1</v>
      </c>
      <c r="AP11">
        <f>'RESULTADOS CUARTO'!EQ15</f>
        <v>0</v>
      </c>
      <c r="AQ11">
        <f>'RESULTADOS CUARTO'!ER15</f>
        <v>1</v>
      </c>
      <c r="AR11">
        <f>'RESULTADOS CUARTO'!ES15</f>
        <v>1.6583374</v>
      </c>
      <c r="AS11">
        <f>'RESULTADOS CUARTO'!ET15</f>
        <v>0</v>
      </c>
      <c r="AT11">
        <f>'RESULTADOS CUARTO'!EU15</f>
        <v>1</v>
      </c>
      <c r="AU11">
        <f>'RESULTADOS CUARTO'!EV15</f>
        <v>0</v>
      </c>
      <c r="AV11">
        <f>'RESULTADOS CUARTO'!EW15</f>
        <v>1.6587874499999999</v>
      </c>
      <c r="AW11">
        <f>'RESULTADOS CUARTO'!EX15</f>
        <v>2</v>
      </c>
      <c r="AX11">
        <f>'RESULTADOS CUARTO'!EY15</f>
        <v>1.52482685</v>
      </c>
      <c r="AY11">
        <f>'RESULTADOS CUARTO'!EZ15</f>
        <v>0</v>
      </c>
      <c r="AZ11">
        <f>'RESULTADOS CUARTO'!FA15</f>
        <v>2</v>
      </c>
      <c r="BA11">
        <f>'RESULTADOS CUARTO'!FB15</f>
        <v>0</v>
      </c>
      <c r="BB11">
        <f>'RESULTADOS CUARTO'!FC15</f>
        <v>2</v>
      </c>
      <c r="BC11">
        <f>'RESULTADOS CUARTO'!FD15</f>
        <v>1.4254114250000001</v>
      </c>
      <c r="BD11">
        <f>'RESULTADOS CUARTO'!FE15</f>
        <v>1</v>
      </c>
      <c r="BE11">
        <f>'RESULTADOS CUARTO'!FF15</f>
        <v>1</v>
      </c>
      <c r="BF11">
        <f>'RESULTADOS CUARTO'!FG15</f>
        <v>1.4254114250000001</v>
      </c>
      <c r="BG11">
        <f>'RESULTADOS CUARTO'!FH15</f>
        <v>2</v>
      </c>
      <c r="BH11">
        <f>'RESULTADOS CUARTO'!FI15</f>
        <v>1.1547487000000001</v>
      </c>
      <c r="BI11">
        <f>'RESULTADOS CUARTO'!FJ15</f>
        <v>2</v>
      </c>
      <c r="BJ11">
        <f>'RESULTADOS CUARTO'!FK15</f>
        <v>0</v>
      </c>
      <c r="BK11">
        <f>'RESULTADOS CUARTO'!FL15</f>
        <v>2.3094974000000001</v>
      </c>
      <c r="BL11">
        <f>'RESULTADOS CUARTO'!FM15</f>
        <v>3.7349088250000002</v>
      </c>
      <c r="BM11">
        <f>'RESULTADOS CUARTO'!FN15</f>
        <v>3</v>
      </c>
      <c r="BN11">
        <f>'RESULTADOS CUARTO'!FO15</f>
        <v>1.021414</v>
      </c>
      <c r="BO11">
        <f>'RESULTADOS CUARTO'!FP15</f>
        <v>1</v>
      </c>
      <c r="BP11">
        <f>'RESULTADOS CUARTO'!FQ15</f>
        <v>2</v>
      </c>
      <c r="BQ11">
        <f>'RESULTADOS CUARTO'!FR15</f>
        <v>1.021414</v>
      </c>
      <c r="BR11">
        <f>'RESULTADOS CUARTO'!FS15</f>
        <v>2</v>
      </c>
      <c r="BS11">
        <f>'RESULTADOS CUARTO'!FT15</f>
        <v>0.97144799999999998</v>
      </c>
      <c r="BT11">
        <f>'RESULTADOS CUARTO'!FU15</f>
        <v>1</v>
      </c>
      <c r="BU11">
        <f>'RESULTADOS CUARTO'!FV15</f>
        <v>1</v>
      </c>
      <c r="BV11">
        <f>'RESULTADOS CUARTO'!FW15</f>
        <v>0.97144799999999998</v>
      </c>
      <c r="BW11">
        <f>'RESULTADOS CUARTO'!FX15</f>
        <v>3</v>
      </c>
      <c r="BX11">
        <f>'RESULTADOS CUARTO'!FY15</f>
        <v>1.2698590000000001</v>
      </c>
      <c r="BY11">
        <f>'RESULTADOS CUARTO'!FZ15</f>
        <v>0</v>
      </c>
      <c r="BZ11">
        <f>'RESULTADOS CUARTO'!GA15</f>
        <v>3</v>
      </c>
      <c r="CA11">
        <f>'RESULTADOS CUARTO'!GB15</f>
        <v>0</v>
      </c>
      <c r="CB11">
        <f>'RESULTADOS CUARTO'!GC15</f>
        <v>2</v>
      </c>
      <c r="CC11">
        <f>'RESULTADOS CUARTO'!GD15</f>
        <v>1.2101409999999999</v>
      </c>
      <c r="CD11">
        <f>'RESULTADOS CUARTO'!GE15</f>
        <v>2</v>
      </c>
      <c r="CE11">
        <f>'RESULTADOS CUARTO'!GF15</f>
        <v>0</v>
      </c>
      <c r="CF11">
        <f>'RESULTADOS CUARTO'!GG15</f>
        <v>2.4202819999999998</v>
      </c>
      <c r="CG11">
        <f>'RESULTADOS CUARTO'!GH15</f>
        <v>1</v>
      </c>
      <c r="CH11">
        <f>'RESULTADOS CUARTO'!GI15</f>
        <v>0.80188999999999999</v>
      </c>
      <c r="CI11">
        <f>'RESULTADOS CUARTO'!GJ15</f>
        <v>0</v>
      </c>
      <c r="CJ11">
        <f>'RESULTADOS CUARTO'!GK15</f>
        <v>1</v>
      </c>
      <c r="CK11">
        <f>'RESULTADOS CUARTO'!GL15</f>
        <v>0</v>
      </c>
      <c r="CL11">
        <f>'RESULTADOS CUARTO'!GM15</f>
        <v>1</v>
      </c>
      <c r="CM11">
        <f>'RESULTADOS CUARTO'!GN15</f>
        <v>0.79674</v>
      </c>
      <c r="CN11">
        <f>'RESULTADOS CUARTO'!GO15</f>
        <v>1</v>
      </c>
      <c r="CO11">
        <f>'RESULTADOS CUARTO'!GP15</f>
        <v>0</v>
      </c>
      <c r="CP11">
        <f>'RESULTADOS CUARTO'!GQ15</f>
        <v>0.79674</v>
      </c>
      <c r="CQ11">
        <f>'RESULTADOS CUARTO'!GR15</f>
        <v>2</v>
      </c>
      <c r="CR11">
        <f>'RESULTADOS CUARTO'!GS15</f>
        <v>1.1258699999999999</v>
      </c>
      <c r="CS11">
        <f>'RESULTADOS CUARTO'!GT15</f>
        <v>1</v>
      </c>
      <c r="CT11">
        <f>'RESULTADOS CUARTO'!GU15</f>
        <v>1</v>
      </c>
      <c r="CU11">
        <f>'RESULTADOS CUARTO'!GV15</f>
        <v>1.1258699999999999</v>
      </c>
      <c r="CV11">
        <f>'RESULTADOS CUARTO'!GW15</f>
        <v>2</v>
      </c>
      <c r="CW11">
        <f>'RESULTADOS CUARTO'!GX15</f>
        <v>1.2413000000000001</v>
      </c>
      <c r="CX11">
        <f>'RESULTADOS CUARTO'!GY15</f>
        <v>1</v>
      </c>
      <c r="CY11">
        <f>'RESULTADOS CUARTO'!GZ15</f>
        <v>1</v>
      </c>
      <c r="CZ11">
        <f>'RESULTADOS CUARTO'!HA15</f>
        <v>1.2413000000000001</v>
      </c>
      <c r="DA11">
        <f>'RESULTADOS CUARTO'!HB15</f>
        <v>7.5770540000000004</v>
      </c>
      <c r="DB11">
        <f>'RESULTADOS CUARTO'!HC15</f>
        <v>1</v>
      </c>
      <c r="DC11">
        <f>'RESULTADOS CUARTO'!HD15</f>
        <v>1.12415</v>
      </c>
      <c r="DD11">
        <f>'RESULTADOS CUARTO'!HE15</f>
        <v>0</v>
      </c>
      <c r="DE11">
        <f>'RESULTADOS CUARTO'!HF15</f>
        <v>1</v>
      </c>
      <c r="DF11">
        <f>'RESULTADOS CUARTO'!HG15</f>
        <v>0</v>
      </c>
      <c r="DG11">
        <f>'RESULTADOS CUARTO'!HH15</f>
        <v>2</v>
      </c>
      <c r="DH11">
        <f>'RESULTADOS CUARTO'!HI15</f>
        <v>1.1006800000000001</v>
      </c>
      <c r="DI11">
        <f>'RESULTADOS CUARTO'!HJ15</f>
        <v>1</v>
      </c>
      <c r="DJ11">
        <f>'RESULTADOS CUARTO'!HK15</f>
        <v>1</v>
      </c>
      <c r="DK11">
        <f>'RESULTADOS CUARTO'!HL15</f>
        <v>1.1006800000000001</v>
      </c>
      <c r="DL11">
        <f>'RESULTADOS CUARTO'!HM15</f>
        <v>2</v>
      </c>
      <c r="DM11">
        <f>'RESULTADOS CUARTO'!HN15</f>
        <v>1.1006800000000001</v>
      </c>
      <c r="DN11">
        <f>'RESULTADOS CUARTO'!HO15</f>
        <v>2</v>
      </c>
      <c r="DO11">
        <f>'RESULTADOS CUARTO'!HP15</f>
        <v>0</v>
      </c>
      <c r="DP11">
        <f>'RESULTADOS CUARTO'!HQ15</f>
        <v>2.2013600000000002</v>
      </c>
      <c r="DQ11">
        <f>'RESULTADOS CUARTO'!HR15</f>
        <v>2</v>
      </c>
      <c r="DR11">
        <f>'RESULTADOS CUARTO'!HS15</f>
        <v>1.12415</v>
      </c>
      <c r="DS11">
        <f>'RESULTADOS CUARTO'!HT15</f>
        <v>0</v>
      </c>
      <c r="DT11">
        <f>'RESULTADOS CUARTO'!HU15</f>
        <v>2</v>
      </c>
      <c r="DU11">
        <f>'RESULTADOS CUARTO'!HV15</f>
        <v>0</v>
      </c>
      <c r="DV11">
        <f>'RESULTADOS CUARTO'!HW15</f>
        <v>3.3020399999999999</v>
      </c>
      <c r="DY11" s="41" t="s">
        <v>275</v>
      </c>
      <c r="DZ11" s="41">
        <f>DX48</f>
        <v>0</v>
      </c>
      <c r="EA11" s="41">
        <v>4</v>
      </c>
      <c r="EB11" s="41" t="str">
        <v>APTITUD ACADEMICA</v>
      </c>
      <c r="EC11" s="41">
        <v>0</v>
      </c>
      <c r="ED11" s="41">
        <v>4</v>
      </c>
      <c r="EE11" t="str">
        <f t="shared" si="18"/>
        <v>APTITUD ACADEMICA</v>
      </c>
      <c r="EF11">
        <f t="shared" si="18"/>
        <v>0</v>
      </c>
      <c r="EP11" s="42"/>
      <c r="EQ11" s="41">
        <f>'RANKING-CUARTOS'!A12</f>
        <v>9</v>
      </c>
      <c r="ER11" s="41" t="str">
        <f>'RANKING-CUARTOS'!B12</f>
        <v>MACHACA  MAMANI  YENIFER VALERIA</v>
      </c>
      <c r="ES11" s="41" t="str">
        <f>'RANKING-CUARTOS'!C12</f>
        <v>4A</v>
      </c>
      <c r="ET11" s="41">
        <f>'RANKING-CUARTOS'!D12</f>
        <v>13.81749245</v>
      </c>
      <c r="EU11" s="41">
        <f>'RANKING-CUARTOS'!E12</f>
        <v>41</v>
      </c>
      <c r="EV11" s="41">
        <f>'RANKING-CUARTOS'!F12</f>
        <v>0</v>
      </c>
      <c r="EW11" s="41" t="str">
        <f>'RANKING-CUARTOS'!G12</f>
        <v>CONDORI  RAMIRES  HEIDY MARIA</v>
      </c>
      <c r="EX11" s="44" t="str">
        <f>'RANKING-CUARTOS'!H12</f>
        <v>4B</v>
      </c>
      <c r="EY11" s="41">
        <f>'RANKING-CUARTOS'!I12</f>
        <v>28.008757825</v>
      </c>
      <c r="EZ11" s="41">
        <f>'RANKING-CUARTOS'!J12</f>
        <v>9</v>
      </c>
      <c r="FA11" s="45">
        <f>'RANKING-CUARTOS'!K12</f>
        <v>13.9346775855437</v>
      </c>
      <c r="FB11">
        <f>'RANKING-CUARTOS'!L12</f>
        <v>0</v>
      </c>
      <c r="FC11">
        <f>'RANKING-CUARTOS'!M12</f>
        <v>0</v>
      </c>
      <c r="FD11">
        <f>'RANKING-CUARTOS'!N12</f>
        <v>0</v>
      </c>
      <c r="FE11" s="609"/>
    </row>
    <row r="12" spans="2:161" ht="19.899999999999999" customHeight="1">
      <c r="B12" s="613"/>
      <c r="C12" s="13" t="s">
        <v>286</v>
      </c>
      <c r="D12" s="14">
        <f>R2</f>
        <v>0</v>
      </c>
      <c r="E12" s="638"/>
      <c r="F12" s="639"/>
      <c r="G12" s="613"/>
      <c r="J12" t="str">
        <f>'RESULTADOS CUARTO'!DK16</f>
        <v>Adriana2</v>
      </c>
      <c r="K12" t="str">
        <f>'RESULTADOS CUARTO'!DL16</f>
        <v>HUAMANI  CONDORI  CAMILA LUCIANA</v>
      </c>
      <c r="L12">
        <f>'RESULTADOS CUARTO'!DM16</f>
        <v>4</v>
      </c>
      <c r="M12" t="str">
        <f>'RESULTADOS CUARTO'!DN16</f>
        <v>A</v>
      </c>
      <c r="N12" t="str">
        <f>'RESULTADOS CUARTO'!DO16</f>
        <v>7 DE MAYO</v>
      </c>
      <c r="O12" t="str">
        <f>'RESULTADOS CUARTO'!DP16</f>
        <v>RANKING</v>
      </c>
      <c r="P12">
        <f>'RESULTADOS CUARTO'!DQ16</f>
        <v>3</v>
      </c>
      <c r="Q12" t="str">
        <f>'RESULTADOS CUARTO'!DR16</f>
        <v>TERCIO SUPERIOR</v>
      </c>
      <c r="R12">
        <f>'RESULTADOS CUARTO'!DS16</f>
        <v>33</v>
      </c>
      <c r="S12">
        <f>'RESULTADOS CUARTO'!DT16</f>
        <v>27</v>
      </c>
      <c r="T12">
        <f>'RESULTADOS CUARTO'!DU16</f>
        <v>6</v>
      </c>
      <c r="U12">
        <f>'RESULTADOS CUARTO'!DV16</f>
        <v>31.424025100000001</v>
      </c>
      <c r="V12">
        <f>'RESULTADOS CUARTO'!DW16</f>
        <v>16</v>
      </c>
      <c r="W12">
        <f>'RESULTADOS CUARTO'!DX16</f>
        <v>0.81818181818181801</v>
      </c>
      <c r="X12">
        <f>'RESULTADOS CUARTO'!DY16</f>
        <v>0</v>
      </c>
      <c r="Y12">
        <f>'RESULTADOS CUARTO'!DZ16</f>
        <v>0</v>
      </c>
      <c r="Z12">
        <f>'RESULTADOS CUARTO'!EA16</f>
        <v>0</v>
      </c>
      <c r="AA12">
        <f>'RESULTADOS CUARTO'!EB16</f>
        <v>0</v>
      </c>
      <c r="AB12">
        <f>'RESULTADOS CUARTO'!EC16</f>
        <v>1</v>
      </c>
      <c r="AC12">
        <f>'RESULTADOS CUARTO'!ED16</f>
        <v>1.6782674</v>
      </c>
      <c r="AD12">
        <f>'RESULTADOS CUARTO'!EE16</f>
        <v>0</v>
      </c>
      <c r="AE12">
        <f>'RESULTADOS CUARTO'!EF16</f>
        <v>1</v>
      </c>
      <c r="AF12">
        <f>'RESULTADOS CUARTO'!EG16</f>
        <v>0</v>
      </c>
      <c r="AG12">
        <f>'RESULTADOS CUARTO'!EH16</f>
        <v>1</v>
      </c>
      <c r="AH12">
        <f>'RESULTADOS CUARTO'!EI16</f>
        <v>1.6587874499999999</v>
      </c>
      <c r="AI12">
        <f>'RESULTADOS CUARTO'!EJ16</f>
        <v>1</v>
      </c>
      <c r="AJ12">
        <f>'RESULTADOS CUARTO'!EK16</f>
        <v>0</v>
      </c>
      <c r="AK12">
        <f>'RESULTADOS CUARTO'!EL16</f>
        <v>1.6587874499999999</v>
      </c>
      <c r="AL12">
        <f>'RESULTADOS CUARTO'!EM16</f>
        <v>1</v>
      </c>
      <c r="AM12">
        <f>'RESULTADOS CUARTO'!EN16</f>
        <v>1.6495770000000001</v>
      </c>
      <c r="AN12">
        <f>'RESULTADOS CUARTO'!EO16</f>
        <v>1</v>
      </c>
      <c r="AO12">
        <f>'RESULTADOS CUARTO'!EP16</f>
        <v>0</v>
      </c>
      <c r="AP12">
        <f>'RESULTADOS CUARTO'!EQ16</f>
        <v>1.6495770000000001</v>
      </c>
      <c r="AQ12">
        <f>'RESULTADOS CUARTO'!ER16</f>
        <v>1</v>
      </c>
      <c r="AR12">
        <f>'RESULTADOS CUARTO'!ES16</f>
        <v>1.6583374</v>
      </c>
      <c r="AS12">
        <f>'RESULTADOS CUARTO'!ET16</f>
        <v>1</v>
      </c>
      <c r="AT12">
        <f>'RESULTADOS CUARTO'!EU16</f>
        <v>0</v>
      </c>
      <c r="AU12">
        <f>'RESULTADOS CUARTO'!EV16</f>
        <v>1.6583374</v>
      </c>
      <c r="AV12">
        <f>'RESULTADOS CUARTO'!EW16</f>
        <v>4.9667018499999998</v>
      </c>
      <c r="AW12">
        <f>'RESULTADOS CUARTO'!EX16</f>
        <v>2</v>
      </c>
      <c r="AX12">
        <f>'RESULTADOS CUARTO'!EY16</f>
        <v>1.52482685</v>
      </c>
      <c r="AY12">
        <f>'RESULTADOS CUARTO'!EZ16</f>
        <v>0</v>
      </c>
      <c r="AZ12">
        <f>'RESULTADOS CUARTO'!FA16</f>
        <v>2</v>
      </c>
      <c r="BA12">
        <f>'RESULTADOS CUARTO'!FB16</f>
        <v>0</v>
      </c>
      <c r="BB12">
        <f>'RESULTADOS CUARTO'!FC16</f>
        <v>2</v>
      </c>
      <c r="BC12">
        <f>'RESULTADOS CUARTO'!FD16</f>
        <v>1.4254114250000001</v>
      </c>
      <c r="BD12">
        <f>'RESULTADOS CUARTO'!FE16</f>
        <v>2</v>
      </c>
      <c r="BE12">
        <f>'RESULTADOS CUARTO'!FF16</f>
        <v>0</v>
      </c>
      <c r="BF12">
        <f>'RESULTADOS CUARTO'!FG16</f>
        <v>2.8508228500000001</v>
      </c>
      <c r="BG12">
        <f>'RESULTADOS CUARTO'!FH16</f>
        <v>2</v>
      </c>
      <c r="BH12">
        <f>'RESULTADOS CUARTO'!FI16</f>
        <v>1.1547487000000001</v>
      </c>
      <c r="BI12">
        <f>'RESULTADOS CUARTO'!FJ16</f>
        <v>2</v>
      </c>
      <c r="BJ12">
        <f>'RESULTADOS CUARTO'!FK16</f>
        <v>0</v>
      </c>
      <c r="BK12">
        <f>'RESULTADOS CUARTO'!FL16</f>
        <v>2.3094974000000001</v>
      </c>
      <c r="BL12">
        <f>'RESULTADOS CUARTO'!FM16</f>
        <v>5.1603202499999998</v>
      </c>
      <c r="BM12">
        <f>'RESULTADOS CUARTO'!FN16</f>
        <v>3</v>
      </c>
      <c r="BN12">
        <f>'RESULTADOS CUARTO'!FO16</f>
        <v>1.021414</v>
      </c>
      <c r="BO12">
        <f>'RESULTADOS CUARTO'!FP16</f>
        <v>2</v>
      </c>
      <c r="BP12">
        <f>'RESULTADOS CUARTO'!FQ16</f>
        <v>1</v>
      </c>
      <c r="BQ12">
        <f>'RESULTADOS CUARTO'!FR16</f>
        <v>2.0428280000000001</v>
      </c>
      <c r="BR12">
        <f>'RESULTADOS CUARTO'!FS16</f>
        <v>2</v>
      </c>
      <c r="BS12">
        <f>'RESULTADOS CUARTO'!FT16</f>
        <v>0.97144799999999998</v>
      </c>
      <c r="BT12">
        <f>'RESULTADOS CUARTO'!FU16</f>
        <v>2</v>
      </c>
      <c r="BU12">
        <f>'RESULTADOS CUARTO'!FV16</f>
        <v>0</v>
      </c>
      <c r="BV12">
        <f>'RESULTADOS CUARTO'!FW16</f>
        <v>1.942896</v>
      </c>
      <c r="BW12">
        <f>'RESULTADOS CUARTO'!FX16</f>
        <v>3</v>
      </c>
      <c r="BX12">
        <f>'RESULTADOS CUARTO'!FY16</f>
        <v>1.2698590000000001</v>
      </c>
      <c r="BY12">
        <f>'RESULTADOS CUARTO'!FZ16</f>
        <v>3</v>
      </c>
      <c r="BZ12">
        <f>'RESULTADOS CUARTO'!GA16</f>
        <v>0</v>
      </c>
      <c r="CA12">
        <f>'RESULTADOS CUARTO'!GB16</f>
        <v>3.809577</v>
      </c>
      <c r="CB12">
        <f>'RESULTADOS CUARTO'!GC16</f>
        <v>2</v>
      </c>
      <c r="CC12">
        <f>'RESULTADOS CUARTO'!GD16</f>
        <v>1.2101409999999999</v>
      </c>
      <c r="CD12">
        <f>'RESULTADOS CUARTO'!GE16</f>
        <v>2</v>
      </c>
      <c r="CE12">
        <f>'RESULTADOS CUARTO'!GF16</f>
        <v>0</v>
      </c>
      <c r="CF12">
        <f>'RESULTADOS CUARTO'!GG16</f>
        <v>2.4202819999999998</v>
      </c>
      <c r="CG12">
        <f>'RESULTADOS CUARTO'!GH16</f>
        <v>1</v>
      </c>
      <c r="CH12">
        <f>'RESULTADOS CUARTO'!GI16</f>
        <v>0.80188999999999999</v>
      </c>
      <c r="CI12">
        <f>'RESULTADOS CUARTO'!GJ16</f>
        <v>0</v>
      </c>
      <c r="CJ12">
        <f>'RESULTADOS CUARTO'!GK16</f>
        <v>1</v>
      </c>
      <c r="CK12">
        <f>'RESULTADOS CUARTO'!GL16</f>
        <v>0</v>
      </c>
      <c r="CL12">
        <f>'RESULTADOS CUARTO'!GM16</f>
        <v>1</v>
      </c>
      <c r="CM12">
        <f>'RESULTADOS CUARTO'!GN16</f>
        <v>0.79674</v>
      </c>
      <c r="CN12">
        <f>'RESULTADOS CUARTO'!GO16</f>
        <v>1</v>
      </c>
      <c r="CO12">
        <f>'RESULTADOS CUARTO'!GP16</f>
        <v>0</v>
      </c>
      <c r="CP12">
        <f>'RESULTADOS CUARTO'!GQ16</f>
        <v>0.79674</v>
      </c>
      <c r="CQ12">
        <f>'RESULTADOS CUARTO'!GR16</f>
        <v>2</v>
      </c>
      <c r="CR12">
        <f>'RESULTADOS CUARTO'!GS16</f>
        <v>1.1258699999999999</v>
      </c>
      <c r="CS12">
        <f>'RESULTADOS CUARTO'!GT16</f>
        <v>2</v>
      </c>
      <c r="CT12">
        <f>'RESULTADOS CUARTO'!GU16</f>
        <v>0</v>
      </c>
      <c r="CU12">
        <f>'RESULTADOS CUARTO'!GV16</f>
        <v>2.2517399999999999</v>
      </c>
      <c r="CV12">
        <f>'RESULTADOS CUARTO'!GW16</f>
        <v>2</v>
      </c>
      <c r="CW12">
        <f>'RESULTADOS CUARTO'!GX16</f>
        <v>1.2413000000000001</v>
      </c>
      <c r="CX12">
        <f>'RESULTADOS CUARTO'!GY16</f>
        <v>2</v>
      </c>
      <c r="CY12">
        <f>'RESULTADOS CUARTO'!GZ16</f>
        <v>0</v>
      </c>
      <c r="CZ12">
        <f>'RESULTADOS CUARTO'!HA16</f>
        <v>2.4826000000000001</v>
      </c>
      <c r="DA12">
        <f>'RESULTADOS CUARTO'!HB16</f>
        <v>15.746663</v>
      </c>
      <c r="DB12">
        <f>'RESULTADOS CUARTO'!HC16</f>
        <v>1</v>
      </c>
      <c r="DC12">
        <f>'RESULTADOS CUARTO'!HD16</f>
        <v>1.12415</v>
      </c>
      <c r="DD12">
        <f>'RESULTADOS CUARTO'!HE16</f>
        <v>0</v>
      </c>
      <c r="DE12">
        <f>'RESULTADOS CUARTO'!HF16</f>
        <v>1</v>
      </c>
      <c r="DF12">
        <f>'RESULTADOS CUARTO'!HG16</f>
        <v>0</v>
      </c>
      <c r="DG12">
        <f>'RESULTADOS CUARTO'!HH16</f>
        <v>2</v>
      </c>
      <c r="DH12">
        <f>'RESULTADOS CUARTO'!HI16</f>
        <v>1.1006800000000001</v>
      </c>
      <c r="DI12">
        <f>'RESULTADOS CUARTO'!HJ16</f>
        <v>2</v>
      </c>
      <c r="DJ12">
        <f>'RESULTADOS CUARTO'!HK16</f>
        <v>0</v>
      </c>
      <c r="DK12">
        <f>'RESULTADOS CUARTO'!HL16</f>
        <v>2.2013600000000002</v>
      </c>
      <c r="DL12">
        <f>'RESULTADOS CUARTO'!HM16</f>
        <v>2</v>
      </c>
      <c r="DM12">
        <f>'RESULTADOS CUARTO'!HN16</f>
        <v>1.1006800000000001</v>
      </c>
      <c r="DN12">
        <f>'RESULTADOS CUARTO'!HO16</f>
        <v>1</v>
      </c>
      <c r="DO12">
        <f>'RESULTADOS CUARTO'!HP16</f>
        <v>1</v>
      </c>
      <c r="DP12">
        <f>'RESULTADOS CUARTO'!HQ16</f>
        <v>1.1006800000000001</v>
      </c>
      <c r="DQ12">
        <f>'RESULTADOS CUARTO'!HR16</f>
        <v>2</v>
      </c>
      <c r="DR12">
        <f>'RESULTADOS CUARTO'!HS16</f>
        <v>1.12415</v>
      </c>
      <c r="DS12">
        <f>'RESULTADOS CUARTO'!HT16</f>
        <v>2</v>
      </c>
      <c r="DT12">
        <f>'RESULTADOS CUARTO'!HU16</f>
        <v>0</v>
      </c>
      <c r="DU12">
        <f>'RESULTADOS CUARTO'!HV16</f>
        <v>2.2483</v>
      </c>
      <c r="DV12">
        <f>'RESULTADOS CUARTO'!HW16</f>
        <v>5.5503400000000003</v>
      </c>
      <c r="EP12" s="42"/>
      <c r="EQ12" s="41">
        <f>'RANKING-CUARTOS'!A13</f>
        <v>10</v>
      </c>
      <c r="ER12" s="41" t="str">
        <f>'RANKING-CUARTOS'!B13</f>
        <v>MANRIQUE  RAMOS  ALISON ELVIRA</v>
      </c>
      <c r="ES12" s="41" t="str">
        <f>'RANKING-CUARTOS'!C13</f>
        <v>4A</v>
      </c>
      <c r="ET12" s="41">
        <f>'RANKING-CUARTOS'!D13</f>
        <v>20.431498950000002</v>
      </c>
      <c r="EU12" s="41">
        <f>'RANKING-CUARTOS'!E13</f>
        <v>25</v>
      </c>
      <c r="EV12" s="41">
        <f>'RANKING-CUARTOS'!F13</f>
        <v>0</v>
      </c>
      <c r="EW12" s="41" t="str">
        <f>'RANKING-CUARTOS'!G13</f>
        <v>CONDO  LAGUNA  CAMILA NAYELY</v>
      </c>
      <c r="EX12" s="44" t="str">
        <f>'RANKING-CUARTOS'!H13</f>
        <v>4B</v>
      </c>
      <c r="EY12" s="41">
        <f>'RANKING-CUARTOS'!I13</f>
        <v>27.583890400000001</v>
      </c>
      <c r="EZ12" s="41">
        <f>'RANKING-CUARTOS'!J13</f>
        <v>10</v>
      </c>
      <c r="FA12" s="45">
        <f>'RANKING-CUARTOS'!K13</f>
        <v>13.7233011788867</v>
      </c>
      <c r="FB12">
        <f>'RANKING-CUARTOS'!L13</f>
        <v>0</v>
      </c>
      <c r="FC12">
        <f>'RANKING-CUARTOS'!M13</f>
        <v>0</v>
      </c>
      <c r="FD12">
        <f>'RANKING-CUARTOS'!N13</f>
        <v>0</v>
      </c>
      <c r="FE12" s="609"/>
    </row>
    <row r="13" spans="2:161" ht="19.899999999999999" customHeight="1">
      <c r="B13" s="613"/>
      <c r="C13" s="13" t="s">
        <v>287</v>
      </c>
      <c r="D13" s="14">
        <f>S2</f>
        <v>0</v>
      </c>
      <c r="E13" s="619"/>
      <c r="F13" s="620"/>
      <c r="G13" s="613"/>
      <c r="J13" t="str">
        <f>'RESULTADOS CUARTO'!DK17</f>
        <v>Yeni2126</v>
      </c>
      <c r="K13" t="str">
        <f>'RESULTADOS CUARTO'!DL17</f>
        <v>MACHACA  MAMANI  YENIFER VALERIA</v>
      </c>
      <c r="L13">
        <f>'RESULTADOS CUARTO'!DM17</f>
        <v>4</v>
      </c>
      <c r="M13" t="str">
        <f>'RESULTADOS CUARTO'!DN17</f>
        <v>A</v>
      </c>
      <c r="N13" t="str">
        <f>'RESULTADOS CUARTO'!DO17</f>
        <v>7 DE MAYO</v>
      </c>
      <c r="O13" t="str">
        <f>'RESULTADOS CUARTO'!DP17</f>
        <v>RANKING</v>
      </c>
      <c r="P13">
        <f>'RESULTADOS CUARTO'!DQ17</f>
        <v>41</v>
      </c>
      <c r="Q13" t="str">
        <f>'RESULTADOS CUARTO'!DR17</f>
        <v/>
      </c>
      <c r="R13">
        <f>'RESULTADOS CUARTO'!DS17</f>
        <v>33</v>
      </c>
      <c r="S13">
        <f>'RESULTADOS CUARTO'!DT17</f>
        <v>12</v>
      </c>
      <c r="T13">
        <f>'RESULTADOS CUARTO'!DU17</f>
        <v>21</v>
      </c>
      <c r="U13">
        <f>'RESULTADOS CUARTO'!DV17</f>
        <v>13.81749245</v>
      </c>
      <c r="V13">
        <f>'RESULTADOS CUARTO'!DW17</f>
        <v>7</v>
      </c>
      <c r="W13">
        <f>'RESULTADOS CUARTO'!DX17</f>
        <v>0.36363636363636398</v>
      </c>
      <c r="X13">
        <f>'RESULTADOS CUARTO'!DY17</f>
        <v>0</v>
      </c>
      <c r="Y13">
        <f>'RESULTADOS CUARTO'!DZ17</f>
        <v>0</v>
      </c>
      <c r="Z13">
        <f>'RESULTADOS CUARTO'!EA17</f>
        <v>0</v>
      </c>
      <c r="AA13">
        <f>'RESULTADOS CUARTO'!EB17</f>
        <v>0</v>
      </c>
      <c r="AB13">
        <f>'RESULTADOS CUARTO'!EC17</f>
        <v>1</v>
      </c>
      <c r="AC13">
        <f>'RESULTADOS CUARTO'!ED17</f>
        <v>1.6782674</v>
      </c>
      <c r="AD13">
        <f>'RESULTADOS CUARTO'!EE17</f>
        <v>0</v>
      </c>
      <c r="AE13">
        <f>'RESULTADOS CUARTO'!EF17</f>
        <v>1</v>
      </c>
      <c r="AF13">
        <f>'RESULTADOS CUARTO'!EG17</f>
        <v>0</v>
      </c>
      <c r="AG13">
        <f>'RESULTADOS CUARTO'!EH17</f>
        <v>1</v>
      </c>
      <c r="AH13">
        <f>'RESULTADOS CUARTO'!EI17</f>
        <v>1.6587874499999999</v>
      </c>
      <c r="AI13">
        <f>'RESULTADOS CUARTO'!EJ17</f>
        <v>1</v>
      </c>
      <c r="AJ13">
        <f>'RESULTADOS CUARTO'!EK17</f>
        <v>0</v>
      </c>
      <c r="AK13">
        <f>'RESULTADOS CUARTO'!EL17</f>
        <v>1.6587874499999999</v>
      </c>
      <c r="AL13">
        <f>'RESULTADOS CUARTO'!EM17</f>
        <v>1</v>
      </c>
      <c r="AM13">
        <f>'RESULTADOS CUARTO'!EN17</f>
        <v>1.6495770000000001</v>
      </c>
      <c r="AN13">
        <f>'RESULTADOS CUARTO'!EO17</f>
        <v>0</v>
      </c>
      <c r="AO13">
        <f>'RESULTADOS CUARTO'!EP17</f>
        <v>1</v>
      </c>
      <c r="AP13">
        <f>'RESULTADOS CUARTO'!EQ17</f>
        <v>0</v>
      </c>
      <c r="AQ13">
        <f>'RESULTADOS CUARTO'!ER17</f>
        <v>1</v>
      </c>
      <c r="AR13">
        <f>'RESULTADOS CUARTO'!ES17</f>
        <v>1.6583374</v>
      </c>
      <c r="AS13">
        <f>'RESULTADOS CUARTO'!ET17</f>
        <v>0</v>
      </c>
      <c r="AT13">
        <f>'RESULTADOS CUARTO'!EU17</f>
        <v>1</v>
      </c>
      <c r="AU13">
        <f>'RESULTADOS CUARTO'!EV17</f>
        <v>0</v>
      </c>
      <c r="AV13">
        <f>'RESULTADOS CUARTO'!EW17</f>
        <v>1.6587874499999999</v>
      </c>
      <c r="AW13">
        <f>'RESULTADOS CUARTO'!EX17</f>
        <v>2</v>
      </c>
      <c r="AX13">
        <f>'RESULTADOS CUARTO'!EY17</f>
        <v>1.52482685</v>
      </c>
      <c r="AY13">
        <f>'RESULTADOS CUARTO'!EZ17</f>
        <v>0</v>
      </c>
      <c r="AZ13">
        <f>'RESULTADOS CUARTO'!FA17</f>
        <v>2</v>
      </c>
      <c r="BA13">
        <f>'RESULTADOS CUARTO'!FB17</f>
        <v>0</v>
      </c>
      <c r="BB13">
        <f>'RESULTADOS CUARTO'!FC17</f>
        <v>2</v>
      </c>
      <c r="BC13">
        <f>'RESULTADOS CUARTO'!FD17</f>
        <v>1.4254114250000001</v>
      </c>
      <c r="BD13">
        <f>'RESULTADOS CUARTO'!FE17</f>
        <v>0</v>
      </c>
      <c r="BE13">
        <f>'RESULTADOS CUARTO'!FF17</f>
        <v>2</v>
      </c>
      <c r="BF13">
        <f>'RESULTADOS CUARTO'!FG17</f>
        <v>0</v>
      </c>
      <c r="BG13">
        <f>'RESULTADOS CUARTO'!FH17</f>
        <v>2</v>
      </c>
      <c r="BH13">
        <f>'RESULTADOS CUARTO'!FI17</f>
        <v>1.1547487000000001</v>
      </c>
      <c r="BI13">
        <f>'RESULTADOS CUARTO'!FJ17</f>
        <v>0</v>
      </c>
      <c r="BJ13">
        <f>'RESULTADOS CUARTO'!FK17</f>
        <v>2</v>
      </c>
      <c r="BK13">
        <f>'RESULTADOS CUARTO'!FL17</f>
        <v>0</v>
      </c>
      <c r="BL13">
        <f>'RESULTADOS CUARTO'!FM17</f>
        <v>0</v>
      </c>
      <c r="BM13">
        <f>'RESULTADOS CUARTO'!FN17</f>
        <v>3</v>
      </c>
      <c r="BN13">
        <f>'RESULTADOS CUARTO'!FO17</f>
        <v>1.021414</v>
      </c>
      <c r="BO13">
        <f>'RESULTADOS CUARTO'!FP17</f>
        <v>0</v>
      </c>
      <c r="BP13">
        <f>'RESULTADOS CUARTO'!FQ17</f>
        <v>3</v>
      </c>
      <c r="BQ13">
        <f>'RESULTADOS CUARTO'!FR17</f>
        <v>0</v>
      </c>
      <c r="BR13">
        <f>'RESULTADOS CUARTO'!FS17</f>
        <v>2</v>
      </c>
      <c r="BS13">
        <f>'RESULTADOS CUARTO'!FT17</f>
        <v>0.97144799999999998</v>
      </c>
      <c r="BT13">
        <f>'RESULTADOS CUARTO'!FU17</f>
        <v>2</v>
      </c>
      <c r="BU13">
        <f>'RESULTADOS CUARTO'!FV17</f>
        <v>0</v>
      </c>
      <c r="BV13">
        <f>'RESULTADOS CUARTO'!FW17</f>
        <v>1.942896</v>
      </c>
      <c r="BW13">
        <f>'RESULTADOS CUARTO'!FX17</f>
        <v>3</v>
      </c>
      <c r="BX13">
        <f>'RESULTADOS CUARTO'!FY17</f>
        <v>1.2698590000000001</v>
      </c>
      <c r="BY13">
        <f>'RESULTADOS CUARTO'!FZ17</f>
        <v>2</v>
      </c>
      <c r="BZ13">
        <f>'RESULTADOS CUARTO'!GA17</f>
        <v>1</v>
      </c>
      <c r="CA13">
        <f>'RESULTADOS CUARTO'!GB17</f>
        <v>2.5397180000000001</v>
      </c>
      <c r="CB13">
        <f>'RESULTADOS CUARTO'!GC17</f>
        <v>2</v>
      </c>
      <c r="CC13">
        <f>'RESULTADOS CUARTO'!GD17</f>
        <v>1.2101409999999999</v>
      </c>
      <c r="CD13">
        <f>'RESULTADOS CUARTO'!GE17</f>
        <v>1</v>
      </c>
      <c r="CE13">
        <f>'RESULTADOS CUARTO'!GF17</f>
        <v>1</v>
      </c>
      <c r="CF13">
        <f>'RESULTADOS CUARTO'!GG17</f>
        <v>1.2101409999999999</v>
      </c>
      <c r="CG13">
        <f>'RESULTADOS CUARTO'!GH17</f>
        <v>1</v>
      </c>
      <c r="CH13">
        <f>'RESULTADOS CUARTO'!GI17</f>
        <v>0.80188999999999999</v>
      </c>
      <c r="CI13">
        <f>'RESULTADOS CUARTO'!GJ17</f>
        <v>0</v>
      </c>
      <c r="CJ13">
        <f>'RESULTADOS CUARTO'!GK17</f>
        <v>1</v>
      </c>
      <c r="CK13">
        <f>'RESULTADOS CUARTO'!GL17</f>
        <v>0</v>
      </c>
      <c r="CL13">
        <f>'RESULTADOS CUARTO'!GM17</f>
        <v>1</v>
      </c>
      <c r="CM13">
        <f>'RESULTADOS CUARTO'!GN17</f>
        <v>0.79674</v>
      </c>
      <c r="CN13">
        <f>'RESULTADOS CUARTO'!GO17</f>
        <v>1</v>
      </c>
      <c r="CO13">
        <f>'RESULTADOS CUARTO'!GP17</f>
        <v>0</v>
      </c>
      <c r="CP13">
        <f>'RESULTADOS CUARTO'!GQ17</f>
        <v>0.79674</v>
      </c>
      <c r="CQ13">
        <f>'RESULTADOS CUARTO'!GR17</f>
        <v>2</v>
      </c>
      <c r="CR13">
        <f>'RESULTADOS CUARTO'!GS17</f>
        <v>1.1258699999999999</v>
      </c>
      <c r="CS13">
        <f>'RESULTADOS CUARTO'!GT17</f>
        <v>1</v>
      </c>
      <c r="CT13">
        <f>'RESULTADOS CUARTO'!GU17</f>
        <v>1</v>
      </c>
      <c r="CU13">
        <f>'RESULTADOS CUARTO'!GV17</f>
        <v>1.1258699999999999</v>
      </c>
      <c r="CV13">
        <f>'RESULTADOS CUARTO'!GW17</f>
        <v>2</v>
      </c>
      <c r="CW13">
        <f>'RESULTADOS CUARTO'!GX17</f>
        <v>1.2413000000000001</v>
      </c>
      <c r="CX13">
        <f>'RESULTADOS CUARTO'!GY17</f>
        <v>1</v>
      </c>
      <c r="CY13">
        <f>'RESULTADOS CUARTO'!GZ17</f>
        <v>1</v>
      </c>
      <c r="CZ13">
        <f>'RESULTADOS CUARTO'!HA17</f>
        <v>1.2413000000000001</v>
      </c>
      <c r="DA13">
        <f>'RESULTADOS CUARTO'!HB17</f>
        <v>8.8566649999999996</v>
      </c>
      <c r="DB13">
        <f>'RESULTADOS CUARTO'!HC17</f>
        <v>1</v>
      </c>
      <c r="DC13">
        <f>'RESULTADOS CUARTO'!HD17</f>
        <v>1.12415</v>
      </c>
      <c r="DD13">
        <f>'RESULTADOS CUARTO'!HE17</f>
        <v>0</v>
      </c>
      <c r="DE13">
        <f>'RESULTADOS CUARTO'!HF17</f>
        <v>1</v>
      </c>
      <c r="DF13">
        <f>'RESULTADOS CUARTO'!HG17</f>
        <v>0</v>
      </c>
      <c r="DG13">
        <f>'RESULTADOS CUARTO'!HH17</f>
        <v>2</v>
      </c>
      <c r="DH13">
        <f>'RESULTADOS CUARTO'!HI17</f>
        <v>1.1006800000000001</v>
      </c>
      <c r="DI13">
        <f>'RESULTADOS CUARTO'!HJ17</f>
        <v>1</v>
      </c>
      <c r="DJ13">
        <f>'RESULTADOS CUARTO'!HK17</f>
        <v>1</v>
      </c>
      <c r="DK13">
        <f>'RESULTADOS CUARTO'!HL17</f>
        <v>1.1006800000000001</v>
      </c>
      <c r="DL13">
        <f>'RESULTADOS CUARTO'!HM17</f>
        <v>2</v>
      </c>
      <c r="DM13">
        <f>'RESULTADOS CUARTO'!HN17</f>
        <v>1.1006800000000001</v>
      </c>
      <c r="DN13">
        <f>'RESULTADOS CUARTO'!HO17</f>
        <v>2</v>
      </c>
      <c r="DO13">
        <f>'RESULTADOS CUARTO'!HP17</f>
        <v>0</v>
      </c>
      <c r="DP13">
        <f>'RESULTADOS CUARTO'!HQ17</f>
        <v>2.2013600000000002</v>
      </c>
      <c r="DQ13">
        <f>'RESULTADOS CUARTO'!HR17</f>
        <v>2</v>
      </c>
      <c r="DR13">
        <f>'RESULTADOS CUARTO'!HS17</f>
        <v>1.12415</v>
      </c>
      <c r="DS13">
        <f>'RESULTADOS CUARTO'!HT17</f>
        <v>0</v>
      </c>
      <c r="DT13">
        <f>'RESULTADOS CUARTO'!HU17</f>
        <v>2</v>
      </c>
      <c r="DU13">
        <f>'RESULTADOS CUARTO'!HV17</f>
        <v>0</v>
      </c>
      <c r="DV13">
        <f>'RESULTADOS CUARTO'!HW17</f>
        <v>3.3020399999999999</v>
      </c>
      <c r="DY13" s="39" t="s">
        <v>288</v>
      </c>
      <c r="EA13" t="str">
        <f>EB8</f>
        <v>MATEMÁTICA</v>
      </c>
      <c r="EB13" t="s">
        <v>289</v>
      </c>
      <c r="EC13" t="str">
        <f>EB9</f>
        <v>CIENCIAS</v>
      </c>
      <c r="ED13" t="str">
        <f>DY13&amp;" "&amp;EA13&amp;" "&amp;EB13&amp;EC13</f>
        <v>Estudiar las áreas de MATEMÁTICA y CIENCIAS</v>
      </c>
      <c r="EP13" s="42"/>
      <c r="EQ13" s="41">
        <f>'RANKING-CUARTOS'!A14</f>
        <v>11</v>
      </c>
      <c r="ER13" s="41" t="str">
        <f>'RANKING-CUARTOS'!B14</f>
        <v>MARCOS  MENDOZA  ANNELLIE CLARA</v>
      </c>
      <c r="ES13" s="41" t="str">
        <f>'RANKING-CUARTOS'!C14</f>
        <v>4A</v>
      </c>
      <c r="ET13" s="41">
        <f>'RANKING-CUARTOS'!D14</f>
        <v>24.061362975000002</v>
      </c>
      <c r="EU13" s="41">
        <f>'RANKING-CUARTOS'!E14</f>
        <v>14</v>
      </c>
      <c r="EV13" s="41">
        <f>'RANKING-CUARTOS'!F14</f>
        <v>0</v>
      </c>
      <c r="EW13" s="41" t="str">
        <f>'RANKING-CUARTOS'!G14</f>
        <v>ARQUE  CARI  ARIANA BRISEYDA</v>
      </c>
      <c r="EX13" s="44" t="str">
        <f>'RANKING-CUARTOS'!H14</f>
        <v>4B</v>
      </c>
      <c r="EY13" s="41">
        <f>'RANKING-CUARTOS'!I14</f>
        <v>25.659283800000001</v>
      </c>
      <c r="EZ13" s="41">
        <f>'RANKING-CUARTOS'!J14</f>
        <v>11</v>
      </c>
      <c r="FA13" s="45">
        <f>'RANKING-CUARTOS'!K14</f>
        <v>12.7657873677575</v>
      </c>
      <c r="FB13">
        <f>'RANKING-CUARTOS'!L14</f>
        <v>0</v>
      </c>
      <c r="FC13">
        <f>'RANKING-CUARTOS'!M14</f>
        <v>0</v>
      </c>
      <c r="FD13">
        <f>'RANKING-CUARTOS'!N14</f>
        <v>0</v>
      </c>
      <c r="FE13" s="609"/>
    </row>
    <row r="14" spans="2:161" ht="19.899999999999999" customHeight="1">
      <c r="B14" s="613"/>
      <c r="C14" s="13" t="s">
        <v>290</v>
      </c>
      <c r="D14" s="14">
        <f>T2</f>
        <v>0</v>
      </c>
      <c r="E14" s="621"/>
      <c r="F14" s="622"/>
      <c r="G14" s="613"/>
      <c r="J14" t="str">
        <f>'RESULTADOS CUARTO'!DK18</f>
        <v>Alison61</v>
      </c>
      <c r="K14" t="str">
        <f>'RESULTADOS CUARTO'!DL18</f>
        <v>MANRIQUE  RAMOS  ALISON ELVIRA</v>
      </c>
      <c r="L14">
        <f>'RESULTADOS CUARTO'!DM18</f>
        <v>4</v>
      </c>
      <c r="M14" t="str">
        <f>'RESULTADOS CUARTO'!DN18</f>
        <v>A</v>
      </c>
      <c r="N14" t="str">
        <f>'RESULTADOS CUARTO'!DO18</f>
        <v>7 DE MAYO</v>
      </c>
      <c r="O14" t="str">
        <f>'RESULTADOS CUARTO'!DP18</f>
        <v>RANKING</v>
      </c>
      <c r="P14">
        <f>'RESULTADOS CUARTO'!DQ18</f>
        <v>25</v>
      </c>
      <c r="Q14" t="str">
        <f>'RESULTADOS CUARTO'!DR18</f>
        <v/>
      </c>
      <c r="R14">
        <f>'RESULTADOS CUARTO'!DS18</f>
        <v>33</v>
      </c>
      <c r="S14">
        <f>'RESULTADOS CUARTO'!DT18</f>
        <v>18</v>
      </c>
      <c r="T14">
        <f>'RESULTADOS CUARTO'!DU18</f>
        <v>15</v>
      </c>
      <c r="U14">
        <f>'RESULTADOS CUARTO'!DV18</f>
        <v>20.431498950000002</v>
      </c>
      <c r="V14">
        <f>'RESULTADOS CUARTO'!DW18</f>
        <v>10</v>
      </c>
      <c r="W14">
        <f>'RESULTADOS CUARTO'!DX18</f>
        <v>0.54545454545454497</v>
      </c>
      <c r="X14">
        <f>'RESULTADOS CUARTO'!DY18</f>
        <v>0</v>
      </c>
      <c r="Y14">
        <f>'RESULTADOS CUARTO'!DZ18</f>
        <v>0</v>
      </c>
      <c r="Z14">
        <f>'RESULTADOS CUARTO'!EA18</f>
        <v>0</v>
      </c>
      <c r="AA14">
        <f>'RESULTADOS CUARTO'!EB18</f>
        <v>0</v>
      </c>
      <c r="AB14">
        <f>'RESULTADOS CUARTO'!EC18</f>
        <v>1</v>
      </c>
      <c r="AC14">
        <f>'RESULTADOS CUARTO'!ED18</f>
        <v>1.6782674</v>
      </c>
      <c r="AD14">
        <f>'RESULTADOS CUARTO'!EE18</f>
        <v>0</v>
      </c>
      <c r="AE14">
        <f>'RESULTADOS CUARTO'!EF18</f>
        <v>1</v>
      </c>
      <c r="AF14">
        <f>'RESULTADOS CUARTO'!EG18</f>
        <v>0</v>
      </c>
      <c r="AG14">
        <f>'RESULTADOS CUARTO'!EH18</f>
        <v>1</v>
      </c>
      <c r="AH14">
        <f>'RESULTADOS CUARTO'!EI18</f>
        <v>1.6587874499999999</v>
      </c>
      <c r="AI14">
        <f>'RESULTADOS CUARTO'!EJ18</f>
        <v>0</v>
      </c>
      <c r="AJ14">
        <f>'RESULTADOS CUARTO'!EK18</f>
        <v>1</v>
      </c>
      <c r="AK14">
        <f>'RESULTADOS CUARTO'!EL18</f>
        <v>0</v>
      </c>
      <c r="AL14">
        <f>'RESULTADOS CUARTO'!EM18</f>
        <v>1</v>
      </c>
      <c r="AM14">
        <f>'RESULTADOS CUARTO'!EN18</f>
        <v>1.6495770000000001</v>
      </c>
      <c r="AN14">
        <f>'RESULTADOS CUARTO'!EO18</f>
        <v>1</v>
      </c>
      <c r="AO14">
        <f>'RESULTADOS CUARTO'!EP18</f>
        <v>0</v>
      </c>
      <c r="AP14">
        <f>'RESULTADOS CUARTO'!EQ18</f>
        <v>1.6495770000000001</v>
      </c>
      <c r="AQ14">
        <f>'RESULTADOS CUARTO'!ER18</f>
        <v>1</v>
      </c>
      <c r="AR14">
        <f>'RESULTADOS CUARTO'!ES18</f>
        <v>1.6583374</v>
      </c>
      <c r="AS14">
        <f>'RESULTADOS CUARTO'!ET18</f>
        <v>1</v>
      </c>
      <c r="AT14">
        <f>'RESULTADOS CUARTO'!EU18</f>
        <v>0</v>
      </c>
      <c r="AU14">
        <f>'RESULTADOS CUARTO'!EV18</f>
        <v>1.6583374</v>
      </c>
      <c r="AV14">
        <f>'RESULTADOS CUARTO'!EW18</f>
        <v>3.3079144</v>
      </c>
      <c r="AW14">
        <f>'RESULTADOS CUARTO'!EX18</f>
        <v>2</v>
      </c>
      <c r="AX14">
        <f>'RESULTADOS CUARTO'!EY18</f>
        <v>1.52482685</v>
      </c>
      <c r="AY14">
        <f>'RESULTADOS CUARTO'!EZ18</f>
        <v>1</v>
      </c>
      <c r="AZ14">
        <f>'RESULTADOS CUARTO'!FA18</f>
        <v>1</v>
      </c>
      <c r="BA14">
        <f>'RESULTADOS CUARTO'!FB18</f>
        <v>1.52482685</v>
      </c>
      <c r="BB14">
        <f>'RESULTADOS CUARTO'!FC18</f>
        <v>2</v>
      </c>
      <c r="BC14">
        <f>'RESULTADOS CUARTO'!FD18</f>
        <v>1.4254114250000001</v>
      </c>
      <c r="BD14">
        <f>'RESULTADOS CUARTO'!FE18</f>
        <v>0</v>
      </c>
      <c r="BE14">
        <f>'RESULTADOS CUARTO'!FF18</f>
        <v>2</v>
      </c>
      <c r="BF14">
        <f>'RESULTADOS CUARTO'!FG18</f>
        <v>0</v>
      </c>
      <c r="BG14">
        <f>'RESULTADOS CUARTO'!FH18</f>
        <v>2</v>
      </c>
      <c r="BH14">
        <f>'RESULTADOS CUARTO'!FI18</f>
        <v>1.1547487000000001</v>
      </c>
      <c r="BI14">
        <f>'RESULTADOS CUARTO'!FJ18</f>
        <v>1</v>
      </c>
      <c r="BJ14">
        <f>'RESULTADOS CUARTO'!FK18</f>
        <v>1</v>
      </c>
      <c r="BK14">
        <f>'RESULTADOS CUARTO'!FL18</f>
        <v>1.1547487000000001</v>
      </c>
      <c r="BL14">
        <f>'RESULTADOS CUARTO'!FM18</f>
        <v>2.67957555</v>
      </c>
      <c r="BM14">
        <f>'RESULTADOS CUARTO'!FN18</f>
        <v>3</v>
      </c>
      <c r="BN14">
        <f>'RESULTADOS CUARTO'!FO18</f>
        <v>1.021414</v>
      </c>
      <c r="BO14">
        <f>'RESULTADOS CUARTO'!FP18</f>
        <v>1</v>
      </c>
      <c r="BP14">
        <f>'RESULTADOS CUARTO'!FQ18</f>
        <v>2</v>
      </c>
      <c r="BQ14">
        <f>'RESULTADOS CUARTO'!FR18</f>
        <v>1.021414</v>
      </c>
      <c r="BR14">
        <f>'RESULTADOS CUARTO'!FS18</f>
        <v>2</v>
      </c>
      <c r="BS14">
        <f>'RESULTADOS CUARTO'!FT18</f>
        <v>0.97144799999999998</v>
      </c>
      <c r="BT14">
        <f>'RESULTADOS CUARTO'!FU18</f>
        <v>2</v>
      </c>
      <c r="BU14">
        <f>'RESULTADOS CUARTO'!FV18</f>
        <v>0</v>
      </c>
      <c r="BV14">
        <f>'RESULTADOS CUARTO'!FW18</f>
        <v>1.942896</v>
      </c>
      <c r="BW14">
        <f>'RESULTADOS CUARTO'!FX18</f>
        <v>3</v>
      </c>
      <c r="BX14">
        <f>'RESULTADOS CUARTO'!FY18</f>
        <v>1.2698590000000001</v>
      </c>
      <c r="BY14">
        <f>'RESULTADOS CUARTO'!FZ18</f>
        <v>3</v>
      </c>
      <c r="BZ14">
        <f>'RESULTADOS CUARTO'!GA18</f>
        <v>0</v>
      </c>
      <c r="CA14">
        <f>'RESULTADOS CUARTO'!GB18</f>
        <v>3.809577</v>
      </c>
      <c r="CB14">
        <f>'RESULTADOS CUARTO'!GC18</f>
        <v>2</v>
      </c>
      <c r="CC14">
        <f>'RESULTADOS CUARTO'!GD18</f>
        <v>1.2101409999999999</v>
      </c>
      <c r="CD14">
        <f>'RESULTADOS CUARTO'!GE18</f>
        <v>2</v>
      </c>
      <c r="CE14">
        <f>'RESULTADOS CUARTO'!GF18</f>
        <v>0</v>
      </c>
      <c r="CF14">
        <f>'RESULTADOS CUARTO'!GG18</f>
        <v>2.4202819999999998</v>
      </c>
      <c r="CG14">
        <f>'RESULTADOS CUARTO'!GH18</f>
        <v>1</v>
      </c>
      <c r="CH14">
        <f>'RESULTADOS CUARTO'!GI18</f>
        <v>0.80188999999999999</v>
      </c>
      <c r="CI14">
        <f>'RESULTADOS CUARTO'!GJ18</f>
        <v>0</v>
      </c>
      <c r="CJ14">
        <f>'RESULTADOS CUARTO'!GK18</f>
        <v>1</v>
      </c>
      <c r="CK14">
        <f>'RESULTADOS CUARTO'!GL18</f>
        <v>0</v>
      </c>
      <c r="CL14">
        <f>'RESULTADOS CUARTO'!GM18</f>
        <v>1</v>
      </c>
      <c r="CM14">
        <f>'RESULTADOS CUARTO'!GN18</f>
        <v>0.79674</v>
      </c>
      <c r="CN14">
        <f>'RESULTADOS CUARTO'!GO18</f>
        <v>1</v>
      </c>
      <c r="CO14">
        <f>'RESULTADOS CUARTO'!GP18</f>
        <v>0</v>
      </c>
      <c r="CP14">
        <f>'RESULTADOS CUARTO'!GQ18</f>
        <v>0.79674</v>
      </c>
      <c r="CQ14">
        <f>'RESULTADOS CUARTO'!GR18</f>
        <v>2</v>
      </c>
      <c r="CR14">
        <f>'RESULTADOS CUARTO'!GS18</f>
        <v>1.1258699999999999</v>
      </c>
      <c r="CS14">
        <f>'RESULTADOS CUARTO'!GT18</f>
        <v>2</v>
      </c>
      <c r="CT14">
        <f>'RESULTADOS CUARTO'!GU18</f>
        <v>0</v>
      </c>
      <c r="CU14">
        <f>'RESULTADOS CUARTO'!GV18</f>
        <v>2.2517399999999999</v>
      </c>
      <c r="CV14">
        <f>'RESULTADOS CUARTO'!GW18</f>
        <v>2</v>
      </c>
      <c r="CW14">
        <f>'RESULTADOS CUARTO'!GX18</f>
        <v>1.2413000000000001</v>
      </c>
      <c r="CX14">
        <f>'RESULTADOS CUARTO'!GY18</f>
        <v>0</v>
      </c>
      <c r="CY14">
        <f>'RESULTADOS CUARTO'!GZ18</f>
        <v>2</v>
      </c>
      <c r="CZ14">
        <f>'RESULTADOS CUARTO'!HA18</f>
        <v>0</v>
      </c>
      <c r="DA14">
        <f>'RESULTADOS CUARTO'!HB18</f>
        <v>12.242649</v>
      </c>
      <c r="DB14">
        <f>'RESULTADOS CUARTO'!HC18</f>
        <v>1</v>
      </c>
      <c r="DC14">
        <f>'RESULTADOS CUARTO'!HD18</f>
        <v>1.12415</v>
      </c>
      <c r="DD14">
        <f>'RESULTADOS CUARTO'!HE18</f>
        <v>0</v>
      </c>
      <c r="DE14">
        <f>'RESULTADOS CUARTO'!HF18</f>
        <v>1</v>
      </c>
      <c r="DF14">
        <f>'RESULTADOS CUARTO'!HG18</f>
        <v>0</v>
      </c>
      <c r="DG14">
        <f>'RESULTADOS CUARTO'!HH18</f>
        <v>2</v>
      </c>
      <c r="DH14">
        <f>'RESULTADOS CUARTO'!HI18</f>
        <v>1.1006800000000001</v>
      </c>
      <c r="DI14">
        <f>'RESULTADOS CUARTO'!HJ18</f>
        <v>1</v>
      </c>
      <c r="DJ14">
        <f>'RESULTADOS CUARTO'!HK18</f>
        <v>1</v>
      </c>
      <c r="DK14">
        <f>'RESULTADOS CUARTO'!HL18</f>
        <v>1.1006800000000001</v>
      </c>
      <c r="DL14">
        <f>'RESULTADOS CUARTO'!HM18</f>
        <v>2</v>
      </c>
      <c r="DM14">
        <f>'RESULTADOS CUARTO'!HN18</f>
        <v>1.1006800000000001</v>
      </c>
      <c r="DN14">
        <f>'RESULTADOS CUARTO'!HO18</f>
        <v>1</v>
      </c>
      <c r="DO14">
        <f>'RESULTADOS CUARTO'!HP18</f>
        <v>1</v>
      </c>
      <c r="DP14">
        <f>'RESULTADOS CUARTO'!HQ18</f>
        <v>1.1006800000000001</v>
      </c>
      <c r="DQ14">
        <f>'RESULTADOS CUARTO'!HR18</f>
        <v>2</v>
      </c>
      <c r="DR14">
        <f>'RESULTADOS CUARTO'!HS18</f>
        <v>1.12415</v>
      </c>
      <c r="DS14">
        <f>'RESULTADOS CUARTO'!HT18</f>
        <v>0</v>
      </c>
      <c r="DT14">
        <f>'RESULTADOS CUARTO'!HU18</f>
        <v>2</v>
      </c>
      <c r="DU14">
        <f>'RESULTADOS CUARTO'!HV18</f>
        <v>0</v>
      </c>
      <c r="DV14">
        <f>'RESULTADOS CUARTO'!HW18</f>
        <v>2.2013600000000002</v>
      </c>
      <c r="EP14" s="42"/>
      <c r="EQ14" s="41">
        <f>'RANKING-CUARTOS'!A15</f>
        <v>12</v>
      </c>
      <c r="ER14" s="41" t="str">
        <f>'RANKING-CUARTOS'!B15</f>
        <v>MOLLO  QUISPE  SOPHIA NAHIARA</v>
      </c>
      <c r="ES14" s="41" t="str">
        <f>'RANKING-CUARTOS'!C15</f>
        <v>4A</v>
      </c>
      <c r="ET14" s="41">
        <f>'RANKING-CUARTOS'!D15</f>
        <v>13.8711111</v>
      </c>
      <c r="EU14" s="41">
        <f>'RANKING-CUARTOS'!E15</f>
        <v>40</v>
      </c>
      <c r="EV14" s="41">
        <f>'RANKING-CUARTOS'!F15</f>
        <v>0</v>
      </c>
      <c r="EW14" s="41" t="str">
        <f>'RANKING-CUARTOS'!G15</f>
        <v>CRUZ  HERRERA  ANA FLAVIA LUCIANA</v>
      </c>
      <c r="EX14" s="44" t="str">
        <f>'RANKING-CUARTOS'!H15</f>
        <v>4A</v>
      </c>
      <c r="EY14" s="41">
        <f>'RANKING-CUARTOS'!I15</f>
        <v>24.932138125000002</v>
      </c>
      <c r="EZ14" s="41">
        <f>'RANKING-CUARTOS'!J15</f>
        <v>12</v>
      </c>
      <c r="FA14" s="45">
        <f>'RANKING-CUARTOS'!K15</f>
        <v>12.404024072071399</v>
      </c>
      <c r="FB14">
        <f>'RANKING-CUARTOS'!L15</f>
        <v>0</v>
      </c>
      <c r="FC14">
        <f>'RANKING-CUARTOS'!M15</f>
        <v>0</v>
      </c>
      <c r="FD14">
        <f>'RANKING-CUARTOS'!N15</f>
        <v>0</v>
      </c>
      <c r="FE14" s="609"/>
    </row>
    <row r="15" spans="2:161" ht="19.899999999999999" customHeight="1">
      <c r="B15" s="613"/>
      <c r="C15" s="9" t="s">
        <v>247</v>
      </c>
      <c r="D15" s="15">
        <f>U2</f>
        <v>0</v>
      </c>
      <c r="E15" s="16" t="s">
        <v>24</v>
      </c>
      <c r="F15" s="17">
        <f>V2</f>
        <v>0</v>
      </c>
      <c r="G15" s="613"/>
      <c r="J15" t="str">
        <f>'RESULTADOS CUARTO'!DK19</f>
        <v>Annellie1213</v>
      </c>
      <c r="K15" t="str">
        <f>'RESULTADOS CUARTO'!DL19</f>
        <v>MARCOS  MENDOZA  ANNELLIE CLARA</v>
      </c>
      <c r="L15">
        <f>'RESULTADOS CUARTO'!DM19</f>
        <v>4</v>
      </c>
      <c r="M15" t="str">
        <f>'RESULTADOS CUARTO'!DN19</f>
        <v>A</v>
      </c>
      <c r="N15" t="str">
        <f>'RESULTADOS CUARTO'!DO19</f>
        <v>7 DE MAYO</v>
      </c>
      <c r="O15" t="str">
        <f>'RESULTADOS CUARTO'!DP19</f>
        <v>RANKING</v>
      </c>
      <c r="P15">
        <f>'RESULTADOS CUARTO'!DQ19</f>
        <v>14</v>
      </c>
      <c r="Q15" t="str">
        <f>'RESULTADOS CUARTO'!DR19</f>
        <v/>
      </c>
      <c r="R15">
        <f>'RESULTADOS CUARTO'!DS19</f>
        <v>33</v>
      </c>
      <c r="S15">
        <f>'RESULTADOS CUARTO'!DT19</f>
        <v>20</v>
      </c>
      <c r="T15">
        <f>'RESULTADOS CUARTO'!DU19</f>
        <v>13</v>
      </c>
      <c r="U15">
        <f>'RESULTADOS CUARTO'!DV19</f>
        <v>24.061362975000002</v>
      </c>
      <c r="V15">
        <f>'RESULTADOS CUARTO'!DW19</f>
        <v>12</v>
      </c>
      <c r="W15">
        <f>'RESULTADOS CUARTO'!DX19</f>
        <v>0.60606060606060597</v>
      </c>
      <c r="X15">
        <f>'RESULTADOS CUARTO'!DY19</f>
        <v>0</v>
      </c>
      <c r="Y15">
        <f>'RESULTADOS CUARTO'!DZ19</f>
        <v>0</v>
      </c>
      <c r="Z15">
        <f>'RESULTADOS CUARTO'!EA19</f>
        <v>0</v>
      </c>
      <c r="AA15">
        <f>'RESULTADOS CUARTO'!EB19</f>
        <v>0</v>
      </c>
      <c r="AB15">
        <f>'RESULTADOS CUARTO'!EC19</f>
        <v>1</v>
      </c>
      <c r="AC15">
        <f>'RESULTADOS CUARTO'!ED19</f>
        <v>1.6782674</v>
      </c>
      <c r="AD15">
        <f>'RESULTADOS CUARTO'!EE19</f>
        <v>1</v>
      </c>
      <c r="AE15">
        <f>'RESULTADOS CUARTO'!EF19</f>
        <v>0</v>
      </c>
      <c r="AF15">
        <f>'RESULTADOS CUARTO'!EG19</f>
        <v>1.6782674</v>
      </c>
      <c r="AG15">
        <f>'RESULTADOS CUARTO'!EH19</f>
        <v>1</v>
      </c>
      <c r="AH15">
        <f>'RESULTADOS CUARTO'!EI19</f>
        <v>1.6587874499999999</v>
      </c>
      <c r="AI15">
        <f>'RESULTADOS CUARTO'!EJ19</f>
        <v>1</v>
      </c>
      <c r="AJ15">
        <f>'RESULTADOS CUARTO'!EK19</f>
        <v>0</v>
      </c>
      <c r="AK15">
        <f>'RESULTADOS CUARTO'!EL19</f>
        <v>1.6587874499999999</v>
      </c>
      <c r="AL15">
        <f>'RESULTADOS CUARTO'!EM19</f>
        <v>1</v>
      </c>
      <c r="AM15">
        <f>'RESULTADOS CUARTO'!EN19</f>
        <v>1.6495770000000001</v>
      </c>
      <c r="AN15">
        <f>'RESULTADOS CUARTO'!EO19</f>
        <v>1</v>
      </c>
      <c r="AO15">
        <f>'RESULTADOS CUARTO'!EP19</f>
        <v>0</v>
      </c>
      <c r="AP15">
        <f>'RESULTADOS CUARTO'!EQ19</f>
        <v>1.6495770000000001</v>
      </c>
      <c r="AQ15">
        <f>'RESULTADOS CUARTO'!ER19</f>
        <v>1</v>
      </c>
      <c r="AR15">
        <f>'RESULTADOS CUARTO'!ES19</f>
        <v>1.6583374</v>
      </c>
      <c r="AS15">
        <f>'RESULTADOS CUARTO'!ET19</f>
        <v>0</v>
      </c>
      <c r="AT15">
        <f>'RESULTADOS CUARTO'!EU19</f>
        <v>1</v>
      </c>
      <c r="AU15">
        <f>'RESULTADOS CUARTO'!EV19</f>
        <v>0</v>
      </c>
      <c r="AV15">
        <f>'RESULTADOS CUARTO'!EW19</f>
        <v>4.9866318500000002</v>
      </c>
      <c r="AW15">
        <f>'RESULTADOS CUARTO'!EX19</f>
        <v>2</v>
      </c>
      <c r="AX15">
        <f>'RESULTADOS CUARTO'!EY19</f>
        <v>1.52482685</v>
      </c>
      <c r="AY15">
        <f>'RESULTADOS CUARTO'!EZ19</f>
        <v>0</v>
      </c>
      <c r="AZ15">
        <f>'RESULTADOS CUARTO'!FA19</f>
        <v>2</v>
      </c>
      <c r="BA15">
        <f>'RESULTADOS CUARTO'!FB19</f>
        <v>0</v>
      </c>
      <c r="BB15">
        <f>'RESULTADOS CUARTO'!FC19</f>
        <v>2</v>
      </c>
      <c r="BC15">
        <f>'RESULTADOS CUARTO'!FD19</f>
        <v>1.4254114250000001</v>
      </c>
      <c r="BD15">
        <f>'RESULTADOS CUARTO'!FE19</f>
        <v>1</v>
      </c>
      <c r="BE15">
        <f>'RESULTADOS CUARTO'!FF19</f>
        <v>1</v>
      </c>
      <c r="BF15">
        <f>'RESULTADOS CUARTO'!FG19</f>
        <v>1.4254114250000001</v>
      </c>
      <c r="BG15">
        <f>'RESULTADOS CUARTO'!FH19</f>
        <v>2</v>
      </c>
      <c r="BH15">
        <f>'RESULTADOS CUARTO'!FI19</f>
        <v>1.1547487000000001</v>
      </c>
      <c r="BI15">
        <f>'RESULTADOS CUARTO'!FJ19</f>
        <v>1</v>
      </c>
      <c r="BJ15">
        <f>'RESULTADOS CUARTO'!FK19</f>
        <v>1</v>
      </c>
      <c r="BK15">
        <f>'RESULTADOS CUARTO'!FL19</f>
        <v>1.1547487000000001</v>
      </c>
      <c r="BL15">
        <f>'RESULTADOS CUARTO'!FM19</f>
        <v>2.5801601249999999</v>
      </c>
      <c r="BM15">
        <f>'RESULTADOS CUARTO'!FN19</f>
        <v>3</v>
      </c>
      <c r="BN15">
        <f>'RESULTADOS CUARTO'!FO19</f>
        <v>1.021414</v>
      </c>
      <c r="BO15">
        <f>'RESULTADOS CUARTO'!FP19</f>
        <v>1</v>
      </c>
      <c r="BP15">
        <f>'RESULTADOS CUARTO'!FQ19</f>
        <v>2</v>
      </c>
      <c r="BQ15">
        <f>'RESULTADOS CUARTO'!FR19</f>
        <v>1.021414</v>
      </c>
      <c r="BR15">
        <f>'RESULTADOS CUARTO'!FS19</f>
        <v>2</v>
      </c>
      <c r="BS15">
        <f>'RESULTADOS CUARTO'!FT19</f>
        <v>0.97144799999999998</v>
      </c>
      <c r="BT15">
        <f>'RESULTADOS CUARTO'!FU19</f>
        <v>2</v>
      </c>
      <c r="BU15">
        <f>'RESULTADOS CUARTO'!FV19</f>
        <v>0</v>
      </c>
      <c r="BV15">
        <f>'RESULTADOS CUARTO'!FW19</f>
        <v>1.942896</v>
      </c>
      <c r="BW15">
        <f>'RESULTADOS CUARTO'!FX19</f>
        <v>3</v>
      </c>
      <c r="BX15">
        <f>'RESULTADOS CUARTO'!FY19</f>
        <v>1.2698590000000001</v>
      </c>
      <c r="BY15">
        <f>'RESULTADOS CUARTO'!FZ19</f>
        <v>1</v>
      </c>
      <c r="BZ15">
        <f>'RESULTADOS CUARTO'!GA19</f>
        <v>2</v>
      </c>
      <c r="CA15">
        <f>'RESULTADOS CUARTO'!GB19</f>
        <v>1.2698590000000001</v>
      </c>
      <c r="CB15">
        <f>'RESULTADOS CUARTO'!GC19</f>
        <v>2</v>
      </c>
      <c r="CC15">
        <f>'RESULTADOS CUARTO'!GD19</f>
        <v>1.2101409999999999</v>
      </c>
      <c r="CD15">
        <f>'RESULTADOS CUARTO'!GE19</f>
        <v>2</v>
      </c>
      <c r="CE15">
        <f>'RESULTADOS CUARTO'!GF19</f>
        <v>0</v>
      </c>
      <c r="CF15">
        <f>'RESULTADOS CUARTO'!GG19</f>
        <v>2.4202819999999998</v>
      </c>
      <c r="CG15">
        <f>'RESULTADOS CUARTO'!GH19</f>
        <v>1</v>
      </c>
      <c r="CH15">
        <f>'RESULTADOS CUARTO'!GI19</f>
        <v>0.80188999999999999</v>
      </c>
      <c r="CI15">
        <f>'RESULTADOS CUARTO'!GJ19</f>
        <v>0</v>
      </c>
      <c r="CJ15">
        <f>'RESULTADOS CUARTO'!GK19</f>
        <v>1</v>
      </c>
      <c r="CK15">
        <f>'RESULTADOS CUARTO'!GL19</f>
        <v>0</v>
      </c>
      <c r="CL15">
        <f>'RESULTADOS CUARTO'!GM19</f>
        <v>1</v>
      </c>
      <c r="CM15">
        <f>'RESULTADOS CUARTO'!GN19</f>
        <v>0.79674</v>
      </c>
      <c r="CN15">
        <f>'RESULTADOS CUARTO'!GO19</f>
        <v>1</v>
      </c>
      <c r="CO15">
        <f>'RESULTADOS CUARTO'!GP19</f>
        <v>0</v>
      </c>
      <c r="CP15">
        <f>'RESULTADOS CUARTO'!GQ19</f>
        <v>0.79674</v>
      </c>
      <c r="CQ15">
        <f>'RESULTADOS CUARTO'!GR19</f>
        <v>2</v>
      </c>
      <c r="CR15">
        <f>'RESULTADOS CUARTO'!GS19</f>
        <v>1.1258699999999999</v>
      </c>
      <c r="CS15">
        <f>'RESULTADOS CUARTO'!GT19</f>
        <v>2</v>
      </c>
      <c r="CT15">
        <f>'RESULTADOS CUARTO'!GU19</f>
        <v>0</v>
      </c>
      <c r="CU15">
        <f>'RESULTADOS CUARTO'!GV19</f>
        <v>2.2517399999999999</v>
      </c>
      <c r="CV15">
        <f>'RESULTADOS CUARTO'!GW19</f>
        <v>2</v>
      </c>
      <c r="CW15">
        <f>'RESULTADOS CUARTO'!GX19</f>
        <v>1.2413000000000001</v>
      </c>
      <c r="CX15">
        <f>'RESULTADOS CUARTO'!GY19</f>
        <v>1</v>
      </c>
      <c r="CY15">
        <f>'RESULTADOS CUARTO'!GZ19</f>
        <v>1</v>
      </c>
      <c r="CZ15">
        <f>'RESULTADOS CUARTO'!HA19</f>
        <v>1.2413000000000001</v>
      </c>
      <c r="DA15">
        <f>'RESULTADOS CUARTO'!HB19</f>
        <v>10.944231</v>
      </c>
      <c r="DB15">
        <f>'RESULTADOS CUARTO'!HC19</f>
        <v>1</v>
      </c>
      <c r="DC15">
        <f>'RESULTADOS CUARTO'!HD19</f>
        <v>1.12415</v>
      </c>
      <c r="DD15">
        <f>'RESULTADOS CUARTO'!HE19</f>
        <v>1</v>
      </c>
      <c r="DE15">
        <f>'RESULTADOS CUARTO'!HF19</f>
        <v>0</v>
      </c>
      <c r="DF15">
        <f>'RESULTADOS CUARTO'!HG19</f>
        <v>1.12415</v>
      </c>
      <c r="DG15">
        <f>'RESULTADOS CUARTO'!HH19</f>
        <v>2</v>
      </c>
      <c r="DH15">
        <f>'RESULTADOS CUARTO'!HI19</f>
        <v>1.1006800000000001</v>
      </c>
      <c r="DI15">
        <f>'RESULTADOS CUARTO'!HJ19</f>
        <v>2</v>
      </c>
      <c r="DJ15">
        <f>'RESULTADOS CUARTO'!HK19</f>
        <v>0</v>
      </c>
      <c r="DK15">
        <f>'RESULTADOS CUARTO'!HL19</f>
        <v>2.2013600000000002</v>
      </c>
      <c r="DL15">
        <f>'RESULTADOS CUARTO'!HM19</f>
        <v>2</v>
      </c>
      <c r="DM15">
        <f>'RESULTADOS CUARTO'!HN19</f>
        <v>1.1006800000000001</v>
      </c>
      <c r="DN15">
        <f>'RESULTADOS CUARTO'!HO19</f>
        <v>1</v>
      </c>
      <c r="DO15">
        <f>'RESULTADOS CUARTO'!HP19</f>
        <v>1</v>
      </c>
      <c r="DP15">
        <f>'RESULTADOS CUARTO'!HQ19</f>
        <v>1.1006800000000001</v>
      </c>
      <c r="DQ15">
        <f>'RESULTADOS CUARTO'!HR19</f>
        <v>2</v>
      </c>
      <c r="DR15">
        <f>'RESULTADOS CUARTO'!HS19</f>
        <v>1.12415</v>
      </c>
      <c r="DS15">
        <f>'RESULTADOS CUARTO'!HT19</f>
        <v>1</v>
      </c>
      <c r="DT15">
        <f>'RESULTADOS CUARTO'!HU19</f>
        <v>1</v>
      </c>
      <c r="DU15">
        <f>'RESULTADOS CUARTO'!HV19</f>
        <v>1.12415</v>
      </c>
      <c r="DV15">
        <f>'RESULTADOS CUARTO'!HW19</f>
        <v>5.5503400000000003</v>
      </c>
      <c r="EP15" s="42"/>
      <c r="EQ15" s="41">
        <f>'RANKING-CUARTOS'!A16</f>
        <v>13</v>
      </c>
      <c r="ER15" s="41" t="str">
        <f>'RANKING-CUARTOS'!B16</f>
        <v>PARI  QUISPE  YANERY XIOMARA</v>
      </c>
      <c r="ES15" s="41" t="str">
        <f>'RANKING-CUARTOS'!C16</f>
        <v>4A</v>
      </c>
      <c r="ET15" s="41">
        <f>'RANKING-CUARTOS'!D16</f>
        <v>22.351868525</v>
      </c>
      <c r="EU15" s="41">
        <f>'RANKING-CUARTOS'!E16</f>
        <v>19</v>
      </c>
      <c r="EV15" s="41">
        <f>'RANKING-CUARTOS'!F16</f>
        <v>0</v>
      </c>
      <c r="EW15" s="41" t="str">
        <f>'RANKING-CUARTOS'!G16</f>
        <v>ARANZAMENDI  VALDIVIA  DANITZA JHAMILEH</v>
      </c>
      <c r="EX15" s="44" t="str">
        <f>'RANKING-CUARTOS'!H16</f>
        <v>4A</v>
      </c>
      <c r="EY15" s="41">
        <f>'RANKING-CUARTOS'!I16</f>
        <v>24.860763224999999</v>
      </c>
      <c r="EZ15" s="41">
        <f>'RANKING-CUARTOS'!J16</f>
        <v>13</v>
      </c>
      <c r="FA15" s="45">
        <f>'RANKING-CUARTOS'!K16</f>
        <v>12.3685142424169</v>
      </c>
      <c r="FB15">
        <f>'RANKING-CUARTOS'!L16</f>
        <v>0</v>
      </c>
      <c r="FC15">
        <f>'RANKING-CUARTOS'!M16</f>
        <v>0</v>
      </c>
      <c r="FD15">
        <f>'RANKING-CUARTOS'!N16</f>
        <v>0</v>
      </c>
      <c r="FE15" s="609"/>
    </row>
    <row r="16" spans="2:161" ht="19.899999999999999" customHeight="1">
      <c r="B16" s="613"/>
      <c r="C16" s="13" t="s">
        <v>291</v>
      </c>
      <c r="D16" s="18">
        <f>W2</f>
        <v>0</v>
      </c>
      <c r="E16" s="623"/>
      <c r="F16" s="624"/>
      <c r="G16" s="613"/>
      <c r="J16">
        <f>'RESULTADOS CUARTO'!DK20</f>
        <v>1022010</v>
      </c>
      <c r="K16" t="str">
        <f>'RESULTADOS CUARTO'!DL20</f>
        <v>MOLLO  QUISPE  SOPHIA NAHIARA</v>
      </c>
      <c r="L16">
        <f>'RESULTADOS CUARTO'!DM20</f>
        <v>4</v>
      </c>
      <c r="M16" t="str">
        <f>'RESULTADOS CUARTO'!DN20</f>
        <v>A</v>
      </c>
      <c r="N16" t="str">
        <f>'RESULTADOS CUARTO'!DO20</f>
        <v>7 DE MAYO</v>
      </c>
      <c r="O16" t="str">
        <f>'RESULTADOS CUARTO'!DP20</f>
        <v>RANKING</v>
      </c>
      <c r="P16">
        <f>'RESULTADOS CUARTO'!DQ20</f>
        <v>40</v>
      </c>
      <c r="Q16" t="str">
        <f>'RESULTADOS CUARTO'!DR20</f>
        <v/>
      </c>
      <c r="R16">
        <f>'RESULTADOS CUARTO'!DS20</f>
        <v>33</v>
      </c>
      <c r="S16">
        <f>'RESULTADOS CUARTO'!DT20</f>
        <v>12</v>
      </c>
      <c r="T16">
        <f>'RESULTADOS CUARTO'!DU20</f>
        <v>21</v>
      </c>
      <c r="U16">
        <f>'RESULTADOS CUARTO'!DV20</f>
        <v>13.8711111</v>
      </c>
      <c r="V16">
        <f>'RESULTADOS CUARTO'!DW20</f>
        <v>7</v>
      </c>
      <c r="W16">
        <f>'RESULTADOS CUARTO'!DX20</f>
        <v>0.36363636363636398</v>
      </c>
      <c r="X16">
        <f>'RESULTADOS CUARTO'!DY20</f>
        <v>0</v>
      </c>
      <c r="Y16">
        <f>'RESULTADOS CUARTO'!DZ20</f>
        <v>0</v>
      </c>
      <c r="Z16">
        <f>'RESULTADOS CUARTO'!EA20</f>
        <v>0</v>
      </c>
      <c r="AA16">
        <f>'RESULTADOS CUARTO'!EB20</f>
        <v>0</v>
      </c>
      <c r="AB16">
        <f>'RESULTADOS CUARTO'!EC20</f>
        <v>1</v>
      </c>
      <c r="AC16">
        <f>'RESULTADOS CUARTO'!ED20</f>
        <v>1.6782674</v>
      </c>
      <c r="AD16">
        <f>'RESULTADOS CUARTO'!EE20</f>
        <v>0</v>
      </c>
      <c r="AE16">
        <f>'RESULTADOS CUARTO'!EF20</f>
        <v>1</v>
      </c>
      <c r="AF16">
        <f>'RESULTADOS CUARTO'!EG20</f>
        <v>0</v>
      </c>
      <c r="AG16">
        <f>'RESULTADOS CUARTO'!EH20</f>
        <v>1</v>
      </c>
      <c r="AH16">
        <f>'RESULTADOS CUARTO'!EI20</f>
        <v>1.6587874499999999</v>
      </c>
      <c r="AI16">
        <f>'RESULTADOS CUARTO'!EJ20</f>
        <v>0</v>
      </c>
      <c r="AJ16">
        <f>'RESULTADOS CUARTO'!EK20</f>
        <v>1</v>
      </c>
      <c r="AK16">
        <f>'RESULTADOS CUARTO'!EL20</f>
        <v>0</v>
      </c>
      <c r="AL16">
        <f>'RESULTADOS CUARTO'!EM20</f>
        <v>1</v>
      </c>
      <c r="AM16">
        <f>'RESULTADOS CUARTO'!EN20</f>
        <v>1.6495770000000001</v>
      </c>
      <c r="AN16">
        <f>'RESULTADOS CUARTO'!EO20</f>
        <v>0</v>
      </c>
      <c r="AO16">
        <f>'RESULTADOS CUARTO'!EP20</f>
        <v>1</v>
      </c>
      <c r="AP16">
        <f>'RESULTADOS CUARTO'!EQ20</f>
        <v>0</v>
      </c>
      <c r="AQ16">
        <f>'RESULTADOS CUARTO'!ER20</f>
        <v>1</v>
      </c>
      <c r="AR16">
        <f>'RESULTADOS CUARTO'!ES20</f>
        <v>1.6583374</v>
      </c>
      <c r="AS16">
        <f>'RESULTADOS CUARTO'!ET20</f>
        <v>1</v>
      </c>
      <c r="AT16">
        <f>'RESULTADOS CUARTO'!EU20</f>
        <v>0</v>
      </c>
      <c r="AU16">
        <f>'RESULTADOS CUARTO'!EV20</f>
        <v>1.6583374</v>
      </c>
      <c r="AV16">
        <f>'RESULTADOS CUARTO'!EW20</f>
        <v>1.6583374</v>
      </c>
      <c r="AW16">
        <f>'RESULTADOS CUARTO'!EX20</f>
        <v>2</v>
      </c>
      <c r="AX16">
        <f>'RESULTADOS CUARTO'!EY20</f>
        <v>1.52482685</v>
      </c>
      <c r="AY16">
        <f>'RESULTADOS CUARTO'!EZ20</f>
        <v>0</v>
      </c>
      <c r="AZ16">
        <f>'RESULTADOS CUARTO'!FA20</f>
        <v>2</v>
      </c>
      <c r="BA16">
        <f>'RESULTADOS CUARTO'!FB20</f>
        <v>0</v>
      </c>
      <c r="BB16">
        <f>'RESULTADOS CUARTO'!FC20</f>
        <v>2</v>
      </c>
      <c r="BC16">
        <f>'RESULTADOS CUARTO'!FD20</f>
        <v>1.4254114250000001</v>
      </c>
      <c r="BD16">
        <f>'RESULTADOS CUARTO'!FE20</f>
        <v>0</v>
      </c>
      <c r="BE16">
        <f>'RESULTADOS CUARTO'!FF20</f>
        <v>2</v>
      </c>
      <c r="BF16">
        <f>'RESULTADOS CUARTO'!FG20</f>
        <v>0</v>
      </c>
      <c r="BG16">
        <f>'RESULTADOS CUARTO'!FH20</f>
        <v>2</v>
      </c>
      <c r="BH16">
        <f>'RESULTADOS CUARTO'!FI20</f>
        <v>1.1547487000000001</v>
      </c>
      <c r="BI16">
        <f>'RESULTADOS CUARTO'!FJ20</f>
        <v>1</v>
      </c>
      <c r="BJ16">
        <f>'RESULTADOS CUARTO'!FK20</f>
        <v>1</v>
      </c>
      <c r="BK16">
        <f>'RESULTADOS CUARTO'!FL20</f>
        <v>1.1547487000000001</v>
      </c>
      <c r="BL16">
        <f>'RESULTADOS CUARTO'!FM20</f>
        <v>1.1547487000000001</v>
      </c>
      <c r="BM16">
        <f>'RESULTADOS CUARTO'!FN20</f>
        <v>3</v>
      </c>
      <c r="BN16">
        <f>'RESULTADOS CUARTO'!FO20</f>
        <v>1.021414</v>
      </c>
      <c r="BO16">
        <f>'RESULTADOS CUARTO'!FP20</f>
        <v>0</v>
      </c>
      <c r="BP16">
        <f>'RESULTADOS CUARTO'!FQ20</f>
        <v>3</v>
      </c>
      <c r="BQ16">
        <f>'RESULTADOS CUARTO'!FR20</f>
        <v>0</v>
      </c>
      <c r="BR16">
        <f>'RESULTADOS CUARTO'!FS20</f>
        <v>2</v>
      </c>
      <c r="BS16">
        <f>'RESULTADOS CUARTO'!FT20</f>
        <v>0.97144799999999998</v>
      </c>
      <c r="BT16">
        <f>'RESULTADOS CUARTO'!FU20</f>
        <v>2</v>
      </c>
      <c r="BU16">
        <f>'RESULTADOS CUARTO'!FV20</f>
        <v>0</v>
      </c>
      <c r="BV16">
        <f>'RESULTADOS CUARTO'!FW20</f>
        <v>1.942896</v>
      </c>
      <c r="BW16">
        <f>'RESULTADOS CUARTO'!FX20</f>
        <v>3</v>
      </c>
      <c r="BX16">
        <f>'RESULTADOS CUARTO'!FY20</f>
        <v>1.2698590000000001</v>
      </c>
      <c r="BY16">
        <f>'RESULTADOS CUARTO'!FZ20</f>
        <v>2</v>
      </c>
      <c r="BZ16">
        <f>'RESULTADOS CUARTO'!GA20</f>
        <v>1</v>
      </c>
      <c r="CA16">
        <f>'RESULTADOS CUARTO'!GB20</f>
        <v>2.5397180000000001</v>
      </c>
      <c r="CB16">
        <f>'RESULTADOS CUARTO'!GC20</f>
        <v>2</v>
      </c>
      <c r="CC16">
        <f>'RESULTADOS CUARTO'!GD20</f>
        <v>1.2101409999999999</v>
      </c>
      <c r="CD16">
        <f>'RESULTADOS CUARTO'!GE20</f>
        <v>1</v>
      </c>
      <c r="CE16">
        <f>'RESULTADOS CUARTO'!GF20</f>
        <v>1</v>
      </c>
      <c r="CF16">
        <f>'RESULTADOS CUARTO'!GG20</f>
        <v>1.2101409999999999</v>
      </c>
      <c r="CG16">
        <f>'RESULTADOS CUARTO'!GH20</f>
        <v>1</v>
      </c>
      <c r="CH16">
        <f>'RESULTADOS CUARTO'!GI20</f>
        <v>0.80188999999999999</v>
      </c>
      <c r="CI16">
        <f>'RESULTADOS CUARTO'!GJ20</f>
        <v>0</v>
      </c>
      <c r="CJ16">
        <f>'RESULTADOS CUARTO'!GK20</f>
        <v>1</v>
      </c>
      <c r="CK16">
        <f>'RESULTADOS CUARTO'!GL20</f>
        <v>0</v>
      </c>
      <c r="CL16">
        <f>'RESULTADOS CUARTO'!GM20</f>
        <v>1</v>
      </c>
      <c r="CM16">
        <f>'RESULTADOS CUARTO'!GN20</f>
        <v>0.79674</v>
      </c>
      <c r="CN16">
        <f>'RESULTADOS CUARTO'!GO20</f>
        <v>1</v>
      </c>
      <c r="CO16">
        <f>'RESULTADOS CUARTO'!GP20</f>
        <v>0</v>
      </c>
      <c r="CP16">
        <f>'RESULTADOS CUARTO'!GQ20</f>
        <v>0.79674</v>
      </c>
      <c r="CQ16">
        <f>'RESULTADOS CUARTO'!GR20</f>
        <v>2</v>
      </c>
      <c r="CR16">
        <f>'RESULTADOS CUARTO'!GS20</f>
        <v>1.1258699999999999</v>
      </c>
      <c r="CS16">
        <f>'RESULTADOS CUARTO'!GT20</f>
        <v>1</v>
      </c>
      <c r="CT16">
        <f>'RESULTADOS CUARTO'!GU20</f>
        <v>1</v>
      </c>
      <c r="CU16">
        <f>'RESULTADOS CUARTO'!GV20</f>
        <v>1.1258699999999999</v>
      </c>
      <c r="CV16">
        <f>'RESULTADOS CUARTO'!GW20</f>
        <v>2</v>
      </c>
      <c r="CW16">
        <f>'RESULTADOS CUARTO'!GX20</f>
        <v>1.2413000000000001</v>
      </c>
      <c r="CX16">
        <f>'RESULTADOS CUARTO'!GY20</f>
        <v>1</v>
      </c>
      <c r="CY16">
        <f>'RESULTADOS CUARTO'!GZ20</f>
        <v>1</v>
      </c>
      <c r="CZ16">
        <f>'RESULTADOS CUARTO'!HA20</f>
        <v>1.2413000000000001</v>
      </c>
      <c r="DA16">
        <f>'RESULTADOS CUARTO'!HB20</f>
        <v>8.8566649999999996</v>
      </c>
      <c r="DB16">
        <f>'RESULTADOS CUARTO'!HC20</f>
        <v>1</v>
      </c>
      <c r="DC16">
        <f>'RESULTADOS CUARTO'!HD20</f>
        <v>1.12415</v>
      </c>
      <c r="DD16">
        <f>'RESULTADOS CUARTO'!HE20</f>
        <v>0</v>
      </c>
      <c r="DE16">
        <f>'RESULTADOS CUARTO'!HF20</f>
        <v>1</v>
      </c>
      <c r="DF16">
        <f>'RESULTADOS CUARTO'!HG20</f>
        <v>0</v>
      </c>
      <c r="DG16">
        <f>'RESULTADOS CUARTO'!HH20</f>
        <v>2</v>
      </c>
      <c r="DH16">
        <f>'RESULTADOS CUARTO'!HI20</f>
        <v>1.1006800000000001</v>
      </c>
      <c r="DI16">
        <f>'RESULTADOS CUARTO'!HJ20</f>
        <v>1</v>
      </c>
      <c r="DJ16">
        <f>'RESULTADOS CUARTO'!HK20</f>
        <v>1</v>
      </c>
      <c r="DK16">
        <f>'RESULTADOS CUARTO'!HL20</f>
        <v>1.1006800000000001</v>
      </c>
      <c r="DL16">
        <f>'RESULTADOS CUARTO'!HM20</f>
        <v>2</v>
      </c>
      <c r="DM16">
        <f>'RESULTADOS CUARTO'!HN20</f>
        <v>1.1006800000000001</v>
      </c>
      <c r="DN16">
        <f>'RESULTADOS CUARTO'!HO20</f>
        <v>1</v>
      </c>
      <c r="DO16">
        <f>'RESULTADOS CUARTO'!HP20</f>
        <v>1</v>
      </c>
      <c r="DP16">
        <f>'RESULTADOS CUARTO'!HQ20</f>
        <v>1.1006800000000001</v>
      </c>
      <c r="DQ16">
        <f>'RESULTADOS CUARTO'!HR20</f>
        <v>2</v>
      </c>
      <c r="DR16">
        <f>'RESULTADOS CUARTO'!HS20</f>
        <v>1.12415</v>
      </c>
      <c r="DS16">
        <f>'RESULTADOS CUARTO'!HT20</f>
        <v>0</v>
      </c>
      <c r="DT16">
        <f>'RESULTADOS CUARTO'!HU20</f>
        <v>2</v>
      </c>
      <c r="DU16">
        <f>'RESULTADOS CUARTO'!HV20</f>
        <v>0</v>
      </c>
      <c r="DV16">
        <f>'RESULTADOS CUARTO'!HW20</f>
        <v>2.2013600000000002</v>
      </c>
      <c r="EP16" s="42"/>
      <c r="EQ16" s="41">
        <f>'RANKING-CUARTOS'!A17</f>
        <v>14</v>
      </c>
      <c r="ER16" s="41" t="str">
        <f>'RANKING-CUARTOS'!B17</f>
        <v>QUISPE  CARDENAS  SOFIA REBECA</v>
      </c>
      <c r="ES16" s="41" t="str">
        <f>'RANKING-CUARTOS'!C17</f>
        <v>4A</v>
      </c>
      <c r="ET16" s="41">
        <f>'RANKING-CUARTOS'!D17</f>
        <v>12.245798275</v>
      </c>
      <c r="EU16" s="41">
        <f>'RANKING-CUARTOS'!E17</f>
        <v>44</v>
      </c>
      <c r="EV16" s="41">
        <f>'RANKING-CUARTOS'!F17</f>
        <v>0</v>
      </c>
      <c r="EW16" s="41" t="str">
        <f>'RANKING-CUARTOS'!G17</f>
        <v>MARCOS  MENDOZA  ANNELLIE CLARA</v>
      </c>
      <c r="EX16" s="44" t="str">
        <f>'RANKING-CUARTOS'!H17</f>
        <v>4A</v>
      </c>
      <c r="EY16" s="41">
        <f>'RANKING-CUARTOS'!I17</f>
        <v>24.061362975000002</v>
      </c>
      <c r="EZ16" s="41">
        <f>'RANKING-CUARTOS'!J17</f>
        <v>14</v>
      </c>
      <c r="FA16" s="45">
        <f>'RANKING-CUARTOS'!K17</f>
        <v>11.9708034686956</v>
      </c>
      <c r="FB16">
        <f>'RANKING-CUARTOS'!L17</f>
        <v>0</v>
      </c>
      <c r="FC16">
        <f>'RANKING-CUARTOS'!M17</f>
        <v>0</v>
      </c>
      <c r="FD16">
        <f>'RANKING-CUARTOS'!N17</f>
        <v>0</v>
      </c>
      <c r="FE16" s="609"/>
    </row>
    <row r="17" spans="2:161" ht="19.899999999999999" customHeight="1">
      <c r="B17" s="613"/>
      <c r="C17" s="625" t="s">
        <v>292</v>
      </c>
      <c r="D17" s="626"/>
      <c r="E17" s="627" t="s">
        <v>293</v>
      </c>
      <c r="F17" s="628"/>
      <c r="G17" s="613"/>
      <c r="J17" t="str">
        <f>'RESULTADOS CUARTO'!DK21</f>
        <v>Mis15uwu</v>
      </c>
      <c r="K17" t="str">
        <f>'RESULTADOS CUARTO'!DL21</f>
        <v>PARI  QUISPE  YANERY XIOMARA</v>
      </c>
      <c r="L17">
        <f>'RESULTADOS CUARTO'!DM21</f>
        <v>4</v>
      </c>
      <c r="M17" t="str">
        <f>'RESULTADOS CUARTO'!DN21</f>
        <v>A</v>
      </c>
      <c r="N17" t="str">
        <f>'RESULTADOS CUARTO'!DO21</f>
        <v>7 DE MAYO</v>
      </c>
      <c r="O17" t="str">
        <f>'RESULTADOS CUARTO'!DP21</f>
        <v>RANKING</v>
      </c>
      <c r="P17">
        <f>'RESULTADOS CUARTO'!DQ21</f>
        <v>19</v>
      </c>
      <c r="Q17" t="str">
        <f>'RESULTADOS CUARTO'!DR21</f>
        <v/>
      </c>
      <c r="R17">
        <f>'RESULTADOS CUARTO'!DS21</f>
        <v>33</v>
      </c>
      <c r="S17">
        <f>'RESULTADOS CUARTO'!DT21</f>
        <v>19</v>
      </c>
      <c r="T17">
        <f>'RESULTADOS CUARTO'!DU21</f>
        <v>14</v>
      </c>
      <c r="U17">
        <f>'RESULTADOS CUARTO'!DV21</f>
        <v>22.351868525</v>
      </c>
      <c r="V17">
        <f>'RESULTADOS CUARTO'!DW21</f>
        <v>11</v>
      </c>
      <c r="W17">
        <f>'RESULTADOS CUARTO'!DX21</f>
        <v>0.57575757575757602</v>
      </c>
      <c r="X17">
        <f>'RESULTADOS CUARTO'!DY21</f>
        <v>0</v>
      </c>
      <c r="Y17">
        <f>'RESULTADOS CUARTO'!DZ21</f>
        <v>0</v>
      </c>
      <c r="Z17">
        <f>'RESULTADOS CUARTO'!EA21</f>
        <v>0</v>
      </c>
      <c r="AA17">
        <f>'RESULTADOS CUARTO'!EB21</f>
        <v>0</v>
      </c>
      <c r="AB17">
        <f>'RESULTADOS CUARTO'!EC21</f>
        <v>1</v>
      </c>
      <c r="AC17">
        <f>'RESULTADOS CUARTO'!ED21</f>
        <v>1.6782674</v>
      </c>
      <c r="AD17">
        <f>'RESULTADOS CUARTO'!EE21</f>
        <v>1</v>
      </c>
      <c r="AE17">
        <f>'RESULTADOS CUARTO'!EF21</f>
        <v>0</v>
      </c>
      <c r="AF17">
        <f>'RESULTADOS CUARTO'!EG21</f>
        <v>1.6782674</v>
      </c>
      <c r="AG17">
        <f>'RESULTADOS CUARTO'!EH21</f>
        <v>1</v>
      </c>
      <c r="AH17">
        <f>'RESULTADOS CUARTO'!EI21</f>
        <v>1.6587874499999999</v>
      </c>
      <c r="AI17">
        <f>'RESULTADOS CUARTO'!EJ21</f>
        <v>0</v>
      </c>
      <c r="AJ17">
        <f>'RESULTADOS CUARTO'!EK21</f>
        <v>1</v>
      </c>
      <c r="AK17">
        <f>'RESULTADOS CUARTO'!EL21</f>
        <v>0</v>
      </c>
      <c r="AL17">
        <f>'RESULTADOS CUARTO'!EM21</f>
        <v>1</v>
      </c>
      <c r="AM17">
        <f>'RESULTADOS CUARTO'!EN21</f>
        <v>1.6495770000000001</v>
      </c>
      <c r="AN17">
        <f>'RESULTADOS CUARTO'!EO21</f>
        <v>1</v>
      </c>
      <c r="AO17">
        <f>'RESULTADOS CUARTO'!EP21</f>
        <v>0</v>
      </c>
      <c r="AP17">
        <f>'RESULTADOS CUARTO'!EQ21</f>
        <v>1.6495770000000001</v>
      </c>
      <c r="AQ17">
        <f>'RESULTADOS CUARTO'!ER21</f>
        <v>1</v>
      </c>
      <c r="AR17">
        <f>'RESULTADOS CUARTO'!ES21</f>
        <v>1.6583374</v>
      </c>
      <c r="AS17">
        <f>'RESULTADOS CUARTO'!ET21</f>
        <v>0</v>
      </c>
      <c r="AT17">
        <f>'RESULTADOS CUARTO'!EU21</f>
        <v>1</v>
      </c>
      <c r="AU17">
        <f>'RESULTADOS CUARTO'!EV21</f>
        <v>0</v>
      </c>
      <c r="AV17">
        <f>'RESULTADOS CUARTO'!EW21</f>
        <v>3.3278444</v>
      </c>
      <c r="AW17">
        <f>'RESULTADOS CUARTO'!EX21</f>
        <v>2</v>
      </c>
      <c r="AX17">
        <f>'RESULTADOS CUARTO'!EY21</f>
        <v>1.52482685</v>
      </c>
      <c r="AY17">
        <f>'RESULTADOS CUARTO'!EZ21</f>
        <v>0</v>
      </c>
      <c r="AZ17">
        <f>'RESULTADOS CUARTO'!FA21</f>
        <v>2</v>
      </c>
      <c r="BA17">
        <f>'RESULTADOS CUARTO'!FB21</f>
        <v>0</v>
      </c>
      <c r="BB17">
        <f>'RESULTADOS CUARTO'!FC21</f>
        <v>2</v>
      </c>
      <c r="BC17">
        <f>'RESULTADOS CUARTO'!FD21</f>
        <v>1.4254114250000001</v>
      </c>
      <c r="BD17">
        <f>'RESULTADOS CUARTO'!FE21</f>
        <v>1</v>
      </c>
      <c r="BE17">
        <f>'RESULTADOS CUARTO'!FF21</f>
        <v>1</v>
      </c>
      <c r="BF17">
        <f>'RESULTADOS CUARTO'!FG21</f>
        <v>1.4254114250000001</v>
      </c>
      <c r="BG17">
        <f>'RESULTADOS CUARTO'!FH21</f>
        <v>2</v>
      </c>
      <c r="BH17">
        <f>'RESULTADOS CUARTO'!FI21</f>
        <v>1.1547487000000001</v>
      </c>
      <c r="BI17">
        <f>'RESULTADOS CUARTO'!FJ21</f>
        <v>1</v>
      </c>
      <c r="BJ17">
        <f>'RESULTADOS CUARTO'!FK21</f>
        <v>1</v>
      </c>
      <c r="BK17">
        <f>'RESULTADOS CUARTO'!FL21</f>
        <v>1.1547487000000001</v>
      </c>
      <c r="BL17">
        <f>'RESULTADOS CUARTO'!FM21</f>
        <v>2.5801601249999999</v>
      </c>
      <c r="BM17">
        <f>'RESULTADOS CUARTO'!FN21</f>
        <v>3</v>
      </c>
      <c r="BN17">
        <f>'RESULTADOS CUARTO'!FO21</f>
        <v>1.021414</v>
      </c>
      <c r="BO17">
        <f>'RESULTADOS CUARTO'!FP21</f>
        <v>2</v>
      </c>
      <c r="BP17">
        <f>'RESULTADOS CUARTO'!FQ21</f>
        <v>1</v>
      </c>
      <c r="BQ17">
        <f>'RESULTADOS CUARTO'!FR21</f>
        <v>2.0428280000000001</v>
      </c>
      <c r="BR17">
        <f>'RESULTADOS CUARTO'!FS21</f>
        <v>2</v>
      </c>
      <c r="BS17">
        <f>'RESULTADOS CUARTO'!FT21</f>
        <v>0.97144799999999998</v>
      </c>
      <c r="BT17">
        <f>'RESULTADOS CUARTO'!FU21</f>
        <v>2</v>
      </c>
      <c r="BU17">
        <f>'RESULTADOS CUARTO'!FV21</f>
        <v>0</v>
      </c>
      <c r="BV17">
        <f>'RESULTADOS CUARTO'!FW21</f>
        <v>1.942896</v>
      </c>
      <c r="BW17">
        <f>'RESULTADOS CUARTO'!FX21</f>
        <v>3</v>
      </c>
      <c r="BX17">
        <f>'RESULTADOS CUARTO'!FY21</f>
        <v>1.2698590000000001</v>
      </c>
      <c r="BY17">
        <f>'RESULTADOS CUARTO'!FZ21</f>
        <v>2</v>
      </c>
      <c r="BZ17">
        <f>'RESULTADOS CUARTO'!GA21</f>
        <v>1</v>
      </c>
      <c r="CA17">
        <f>'RESULTADOS CUARTO'!GB21</f>
        <v>2.5397180000000001</v>
      </c>
      <c r="CB17">
        <f>'RESULTADOS CUARTO'!GC21</f>
        <v>2</v>
      </c>
      <c r="CC17">
        <f>'RESULTADOS CUARTO'!GD21</f>
        <v>1.2101409999999999</v>
      </c>
      <c r="CD17">
        <f>'RESULTADOS CUARTO'!GE21</f>
        <v>2</v>
      </c>
      <c r="CE17">
        <f>'RESULTADOS CUARTO'!GF21</f>
        <v>0</v>
      </c>
      <c r="CF17">
        <f>'RESULTADOS CUARTO'!GG21</f>
        <v>2.4202819999999998</v>
      </c>
      <c r="CG17">
        <f>'RESULTADOS CUARTO'!GH21</f>
        <v>1</v>
      </c>
      <c r="CH17">
        <f>'RESULTADOS CUARTO'!GI21</f>
        <v>0.80188999999999999</v>
      </c>
      <c r="CI17">
        <f>'RESULTADOS CUARTO'!GJ21</f>
        <v>0</v>
      </c>
      <c r="CJ17">
        <f>'RESULTADOS CUARTO'!GK21</f>
        <v>1</v>
      </c>
      <c r="CK17">
        <f>'RESULTADOS CUARTO'!GL21</f>
        <v>0</v>
      </c>
      <c r="CL17">
        <f>'RESULTADOS CUARTO'!GM21</f>
        <v>1</v>
      </c>
      <c r="CM17">
        <f>'RESULTADOS CUARTO'!GN21</f>
        <v>0.79674</v>
      </c>
      <c r="CN17">
        <f>'RESULTADOS CUARTO'!GO21</f>
        <v>1</v>
      </c>
      <c r="CO17">
        <f>'RESULTADOS CUARTO'!GP21</f>
        <v>0</v>
      </c>
      <c r="CP17">
        <f>'RESULTADOS CUARTO'!GQ21</f>
        <v>0.79674</v>
      </c>
      <c r="CQ17">
        <f>'RESULTADOS CUARTO'!GR21</f>
        <v>2</v>
      </c>
      <c r="CR17">
        <f>'RESULTADOS CUARTO'!GS21</f>
        <v>1.1258699999999999</v>
      </c>
      <c r="CS17">
        <f>'RESULTADOS CUARTO'!GT21</f>
        <v>2</v>
      </c>
      <c r="CT17">
        <f>'RESULTADOS CUARTO'!GU21</f>
        <v>0</v>
      </c>
      <c r="CU17">
        <f>'RESULTADOS CUARTO'!GV21</f>
        <v>2.2517399999999999</v>
      </c>
      <c r="CV17">
        <f>'RESULTADOS CUARTO'!GW21</f>
        <v>2</v>
      </c>
      <c r="CW17">
        <f>'RESULTADOS CUARTO'!GX21</f>
        <v>1.2413000000000001</v>
      </c>
      <c r="CX17">
        <f>'RESULTADOS CUARTO'!GY21</f>
        <v>0</v>
      </c>
      <c r="CY17">
        <f>'RESULTADOS CUARTO'!GZ21</f>
        <v>2</v>
      </c>
      <c r="CZ17">
        <f>'RESULTADOS CUARTO'!HA21</f>
        <v>0</v>
      </c>
      <c r="DA17">
        <f>'RESULTADOS CUARTO'!HB21</f>
        <v>11.994204</v>
      </c>
      <c r="DB17">
        <f>'RESULTADOS CUARTO'!HC21</f>
        <v>1</v>
      </c>
      <c r="DC17">
        <f>'RESULTADOS CUARTO'!HD21</f>
        <v>1.12415</v>
      </c>
      <c r="DD17">
        <f>'RESULTADOS CUARTO'!HE21</f>
        <v>1</v>
      </c>
      <c r="DE17">
        <f>'RESULTADOS CUARTO'!HF21</f>
        <v>0</v>
      </c>
      <c r="DF17">
        <f>'RESULTADOS CUARTO'!HG21</f>
        <v>1.12415</v>
      </c>
      <c r="DG17">
        <f>'RESULTADOS CUARTO'!HH21</f>
        <v>2</v>
      </c>
      <c r="DH17">
        <f>'RESULTADOS CUARTO'!HI21</f>
        <v>1.1006800000000001</v>
      </c>
      <c r="DI17">
        <f>'RESULTADOS CUARTO'!HJ21</f>
        <v>1</v>
      </c>
      <c r="DJ17">
        <f>'RESULTADOS CUARTO'!HK21</f>
        <v>1</v>
      </c>
      <c r="DK17">
        <f>'RESULTADOS CUARTO'!HL21</f>
        <v>1.1006800000000001</v>
      </c>
      <c r="DL17">
        <f>'RESULTADOS CUARTO'!HM21</f>
        <v>2</v>
      </c>
      <c r="DM17">
        <f>'RESULTADOS CUARTO'!HN21</f>
        <v>1.1006800000000001</v>
      </c>
      <c r="DN17">
        <f>'RESULTADOS CUARTO'!HO21</f>
        <v>1</v>
      </c>
      <c r="DO17">
        <f>'RESULTADOS CUARTO'!HP21</f>
        <v>1</v>
      </c>
      <c r="DP17">
        <f>'RESULTADOS CUARTO'!HQ21</f>
        <v>1.1006800000000001</v>
      </c>
      <c r="DQ17">
        <f>'RESULTADOS CUARTO'!HR21</f>
        <v>2</v>
      </c>
      <c r="DR17">
        <f>'RESULTADOS CUARTO'!HS21</f>
        <v>1.12415</v>
      </c>
      <c r="DS17">
        <f>'RESULTADOS CUARTO'!HT21</f>
        <v>1</v>
      </c>
      <c r="DT17">
        <f>'RESULTADOS CUARTO'!HU21</f>
        <v>1</v>
      </c>
      <c r="DU17">
        <f>'RESULTADOS CUARTO'!HV21</f>
        <v>1.12415</v>
      </c>
      <c r="DV17">
        <f>'RESULTADOS CUARTO'!HW21</f>
        <v>4.4496599999999997</v>
      </c>
      <c r="EP17" s="42"/>
      <c r="EQ17" s="41">
        <f>'RANKING-CUARTOS'!A18</f>
        <v>15</v>
      </c>
      <c r="ER17" s="41" t="str">
        <f>'RANKING-CUARTOS'!B18</f>
        <v>QUISPE  OLAECHEA  LUPE GABRIELA</v>
      </c>
      <c r="ES17" s="41" t="str">
        <f>'RANKING-CUARTOS'!C18</f>
        <v>4A</v>
      </c>
      <c r="ET17" s="41">
        <f>'RANKING-CUARTOS'!D18</f>
        <v>32.486038499999999</v>
      </c>
      <c r="EU17" s="41">
        <f>'RANKING-CUARTOS'!E18</f>
        <v>1</v>
      </c>
      <c r="EV17" s="41">
        <f>'RANKING-CUARTOS'!F18</f>
        <v>0</v>
      </c>
      <c r="EW17" s="41" t="str">
        <f>'RANKING-CUARTOS'!G18</f>
        <v>SONCCO  MAYTA  CARLA MARYELENA</v>
      </c>
      <c r="EX17" s="44" t="str">
        <f>'RANKING-CUARTOS'!H18</f>
        <v>4A</v>
      </c>
      <c r="EY17" s="41">
        <f>'RANKING-CUARTOS'!I18</f>
        <v>24.026533125</v>
      </c>
      <c r="EZ17" s="41">
        <f>'RANKING-CUARTOS'!J18</f>
        <v>15</v>
      </c>
      <c r="FA17" s="45">
        <f>'RANKING-CUARTOS'!K18</f>
        <v>11.953475219683799</v>
      </c>
      <c r="FB17">
        <f>'RANKING-CUARTOS'!L18</f>
        <v>0</v>
      </c>
      <c r="FC17">
        <f>'RANKING-CUARTOS'!M18</f>
        <v>0</v>
      </c>
      <c r="FD17">
        <f>'RANKING-CUARTOS'!N18</f>
        <v>0</v>
      </c>
      <c r="FE17" s="609"/>
    </row>
    <row r="18" spans="2:161" ht="19.899999999999999" customHeight="1">
      <c r="B18" s="613"/>
      <c r="C18" s="19" t="str">
        <f>EB8</f>
        <v>MATEMÁTICA</v>
      </c>
      <c r="D18" s="20" t="str">
        <f>EB9</f>
        <v>CIENCIAS</v>
      </c>
      <c r="E18" s="19" t="str">
        <f>EB10</f>
        <v>LETRAS</v>
      </c>
      <c r="F18" s="19" t="str">
        <f>EB11</f>
        <v>APTITUD ACADEMICA</v>
      </c>
      <c r="G18" s="613"/>
      <c r="J18" t="str">
        <f>'RESULTADOS CUARTO'!DK22</f>
        <v>Rebeca04</v>
      </c>
      <c r="K18" t="str">
        <f>'RESULTADOS CUARTO'!DL22</f>
        <v>QUISPE  CARDENAS  SOFIA REBECA</v>
      </c>
      <c r="L18">
        <f>'RESULTADOS CUARTO'!DM22</f>
        <v>4</v>
      </c>
      <c r="M18" t="str">
        <f>'RESULTADOS CUARTO'!DN22</f>
        <v>A</v>
      </c>
      <c r="N18" t="str">
        <f>'RESULTADOS CUARTO'!DO22</f>
        <v>7 DE MAYO</v>
      </c>
      <c r="O18" t="str">
        <f>'RESULTADOS CUARTO'!DP22</f>
        <v>RANKING</v>
      </c>
      <c r="P18">
        <f>'RESULTADOS CUARTO'!DQ22</f>
        <v>44</v>
      </c>
      <c r="Q18" t="str">
        <f>'RESULTADOS CUARTO'!DR22</f>
        <v/>
      </c>
      <c r="R18">
        <f>'RESULTADOS CUARTO'!DS22</f>
        <v>33</v>
      </c>
      <c r="S18">
        <f>'RESULTADOS CUARTO'!DT22</f>
        <v>11</v>
      </c>
      <c r="T18">
        <f>'RESULTADOS CUARTO'!DU22</f>
        <v>22</v>
      </c>
      <c r="U18">
        <f>'RESULTADOS CUARTO'!DV22</f>
        <v>12.245798275</v>
      </c>
      <c r="V18">
        <f>'RESULTADOS CUARTO'!DW22</f>
        <v>6</v>
      </c>
      <c r="W18">
        <f>'RESULTADOS CUARTO'!DX22</f>
        <v>0.33333333333333298</v>
      </c>
      <c r="X18">
        <f>'RESULTADOS CUARTO'!DY22</f>
        <v>0</v>
      </c>
      <c r="Y18">
        <f>'RESULTADOS CUARTO'!DZ22</f>
        <v>0</v>
      </c>
      <c r="Z18">
        <f>'RESULTADOS CUARTO'!EA22</f>
        <v>0</v>
      </c>
      <c r="AA18">
        <f>'RESULTADOS CUARTO'!EB22</f>
        <v>0</v>
      </c>
      <c r="AB18">
        <f>'RESULTADOS CUARTO'!EC22</f>
        <v>1</v>
      </c>
      <c r="AC18">
        <f>'RESULTADOS CUARTO'!ED22</f>
        <v>1.6782674</v>
      </c>
      <c r="AD18">
        <f>'RESULTADOS CUARTO'!EE22</f>
        <v>0</v>
      </c>
      <c r="AE18">
        <f>'RESULTADOS CUARTO'!EF22</f>
        <v>1</v>
      </c>
      <c r="AF18">
        <f>'RESULTADOS CUARTO'!EG22</f>
        <v>0</v>
      </c>
      <c r="AG18">
        <f>'RESULTADOS CUARTO'!EH22</f>
        <v>1</v>
      </c>
      <c r="AH18">
        <f>'RESULTADOS CUARTO'!EI22</f>
        <v>1.6587874499999999</v>
      </c>
      <c r="AI18">
        <f>'RESULTADOS CUARTO'!EJ22</f>
        <v>0</v>
      </c>
      <c r="AJ18">
        <f>'RESULTADOS CUARTO'!EK22</f>
        <v>1</v>
      </c>
      <c r="AK18">
        <f>'RESULTADOS CUARTO'!EL22</f>
        <v>0</v>
      </c>
      <c r="AL18">
        <f>'RESULTADOS CUARTO'!EM22</f>
        <v>1</v>
      </c>
      <c r="AM18">
        <f>'RESULTADOS CUARTO'!EN22</f>
        <v>1.6495770000000001</v>
      </c>
      <c r="AN18">
        <f>'RESULTADOS CUARTO'!EO22</f>
        <v>0</v>
      </c>
      <c r="AO18">
        <f>'RESULTADOS CUARTO'!EP22</f>
        <v>1</v>
      </c>
      <c r="AP18">
        <f>'RESULTADOS CUARTO'!EQ22</f>
        <v>0</v>
      </c>
      <c r="AQ18">
        <f>'RESULTADOS CUARTO'!ER22</f>
        <v>1</v>
      </c>
      <c r="AR18">
        <f>'RESULTADOS CUARTO'!ES22</f>
        <v>1.6583374</v>
      </c>
      <c r="AS18">
        <f>'RESULTADOS CUARTO'!ET22</f>
        <v>0</v>
      </c>
      <c r="AT18">
        <f>'RESULTADOS CUARTO'!EU22</f>
        <v>1</v>
      </c>
      <c r="AU18">
        <f>'RESULTADOS CUARTO'!EV22</f>
        <v>0</v>
      </c>
      <c r="AV18">
        <f>'RESULTADOS CUARTO'!EW22</f>
        <v>0</v>
      </c>
      <c r="AW18">
        <f>'RESULTADOS CUARTO'!EX22</f>
        <v>2</v>
      </c>
      <c r="AX18">
        <f>'RESULTADOS CUARTO'!EY22</f>
        <v>1.52482685</v>
      </c>
      <c r="AY18">
        <f>'RESULTADOS CUARTO'!EZ22</f>
        <v>1</v>
      </c>
      <c r="AZ18">
        <f>'RESULTADOS CUARTO'!FA22</f>
        <v>1</v>
      </c>
      <c r="BA18">
        <f>'RESULTADOS CUARTO'!FB22</f>
        <v>1.52482685</v>
      </c>
      <c r="BB18">
        <f>'RESULTADOS CUARTO'!FC22</f>
        <v>2</v>
      </c>
      <c r="BC18">
        <f>'RESULTADOS CUARTO'!FD22</f>
        <v>1.4254114250000001</v>
      </c>
      <c r="BD18">
        <f>'RESULTADOS CUARTO'!FE22</f>
        <v>1</v>
      </c>
      <c r="BE18">
        <f>'RESULTADOS CUARTO'!FF22</f>
        <v>1</v>
      </c>
      <c r="BF18">
        <f>'RESULTADOS CUARTO'!FG22</f>
        <v>1.4254114250000001</v>
      </c>
      <c r="BG18">
        <f>'RESULTADOS CUARTO'!FH22</f>
        <v>2</v>
      </c>
      <c r="BH18">
        <f>'RESULTADOS CUARTO'!FI22</f>
        <v>1.1547487000000001</v>
      </c>
      <c r="BI18">
        <f>'RESULTADOS CUARTO'!FJ22</f>
        <v>0</v>
      </c>
      <c r="BJ18">
        <f>'RESULTADOS CUARTO'!FK22</f>
        <v>2</v>
      </c>
      <c r="BK18">
        <f>'RESULTADOS CUARTO'!FL22</f>
        <v>0</v>
      </c>
      <c r="BL18">
        <f>'RESULTADOS CUARTO'!FM22</f>
        <v>2.9502382749999998</v>
      </c>
      <c r="BM18">
        <f>'RESULTADOS CUARTO'!FN22</f>
        <v>3</v>
      </c>
      <c r="BN18">
        <f>'RESULTADOS CUARTO'!FO22</f>
        <v>1.021414</v>
      </c>
      <c r="BO18">
        <f>'RESULTADOS CUARTO'!FP22</f>
        <v>1</v>
      </c>
      <c r="BP18">
        <f>'RESULTADOS CUARTO'!FQ22</f>
        <v>2</v>
      </c>
      <c r="BQ18">
        <f>'RESULTADOS CUARTO'!FR22</f>
        <v>1.021414</v>
      </c>
      <c r="BR18">
        <f>'RESULTADOS CUARTO'!FS22</f>
        <v>2</v>
      </c>
      <c r="BS18">
        <f>'RESULTADOS CUARTO'!FT22</f>
        <v>0.97144799999999998</v>
      </c>
      <c r="BT18">
        <f>'RESULTADOS CUARTO'!FU22</f>
        <v>2</v>
      </c>
      <c r="BU18">
        <f>'RESULTADOS CUARTO'!FV22</f>
        <v>0</v>
      </c>
      <c r="BV18">
        <f>'RESULTADOS CUARTO'!FW22</f>
        <v>1.942896</v>
      </c>
      <c r="BW18">
        <f>'RESULTADOS CUARTO'!FX22</f>
        <v>3</v>
      </c>
      <c r="BX18">
        <f>'RESULTADOS CUARTO'!FY22</f>
        <v>1.2698590000000001</v>
      </c>
      <c r="BY18">
        <f>'RESULTADOS CUARTO'!FZ22</f>
        <v>0</v>
      </c>
      <c r="BZ18">
        <f>'RESULTADOS CUARTO'!GA22</f>
        <v>3</v>
      </c>
      <c r="CA18">
        <f>'RESULTADOS CUARTO'!GB22</f>
        <v>0</v>
      </c>
      <c r="CB18">
        <f>'RESULTADOS CUARTO'!GC22</f>
        <v>2</v>
      </c>
      <c r="CC18">
        <f>'RESULTADOS CUARTO'!GD22</f>
        <v>1.2101409999999999</v>
      </c>
      <c r="CD18">
        <f>'RESULTADOS CUARTO'!GE22</f>
        <v>0</v>
      </c>
      <c r="CE18">
        <f>'RESULTADOS CUARTO'!GF22</f>
        <v>2</v>
      </c>
      <c r="CF18">
        <f>'RESULTADOS CUARTO'!GG22</f>
        <v>0</v>
      </c>
      <c r="CG18">
        <f>'RESULTADOS CUARTO'!GH22</f>
        <v>1</v>
      </c>
      <c r="CH18">
        <f>'RESULTADOS CUARTO'!GI22</f>
        <v>0.80188999999999999</v>
      </c>
      <c r="CI18">
        <f>'RESULTADOS CUARTO'!GJ22</f>
        <v>1</v>
      </c>
      <c r="CJ18">
        <f>'RESULTADOS CUARTO'!GK22</f>
        <v>0</v>
      </c>
      <c r="CK18">
        <f>'RESULTADOS CUARTO'!GL22</f>
        <v>0.80188999999999999</v>
      </c>
      <c r="CL18">
        <f>'RESULTADOS CUARTO'!GM22</f>
        <v>1</v>
      </c>
      <c r="CM18">
        <f>'RESULTADOS CUARTO'!GN22</f>
        <v>0.79674</v>
      </c>
      <c r="CN18">
        <f>'RESULTADOS CUARTO'!GO22</f>
        <v>1</v>
      </c>
      <c r="CO18">
        <f>'RESULTADOS CUARTO'!GP22</f>
        <v>0</v>
      </c>
      <c r="CP18">
        <f>'RESULTADOS CUARTO'!GQ22</f>
        <v>0.79674</v>
      </c>
      <c r="CQ18">
        <f>'RESULTADOS CUARTO'!GR22</f>
        <v>2</v>
      </c>
      <c r="CR18">
        <f>'RESULTADOS CUARTO'!GS22</f>
        <v>1.1258699999999999</v>
      </c>
      <c r="CS18">
        <f>'RESULTADOS CUARTO'!GT22</f>
        <v>1</v>
      </c>
      <c r="CT18">
        <f>'RESULTADOS CUARTO'!GU22</f>
        <v>1</v>
      </c>
      <c r="CU18">
        <f>'RESULTADOS CUARTO'!GV22</f>
        <v>1.1258699999999999</v>
      </c>
      <c r="CV18">
        <f>'RESULTADOS CUARTO'!GW22</f>
        <v>2</v>
      </c>
      <c r="CW18">
        <f>'RESULTADOS CUARTO'!GX22</f>
        <v>1.2413000000000001</v>
      </c>
      <c r="CX18">
        <f>'RESULTADOS CUARTO'!GY22</f>
        <v>2</v>
      </c>
      <c r="CY18">
        <f>'RESULTADOS CUARTO'!GZ22</f>
        <v>0</v>
      </c>
      <c r="CZ18">
        <f>'RESULTADOS CUARTO'!HA22</f>
        <v>2.4826000000000001</v>
      </c>
      <c r="DA18">
        <f>'RESULTADOS CUARTO'!HB22</f>
        <v>8.1714099999999998</v>
      </c>
      <c r="DB18">
        <f>'RESULTADOS CUARTO'!HC22</f>
        <v>1</v>
      </c>
      <c r="DC18">
        <f>'RESULTADOS CUARTO'!HD22</f>
        <v>1.12415</v>
      </c>
      <c r="DD18">
        <f>'RESULTADOS CUARTO'!HE22</f>
        <v>0</v>
      </c>
      <c r="DE18">
        <f>'RESULTADOS CUARTO'!HF22</f>
        <v>1</v>
      </c>
      <c r="DF18">
        <f>'RESULTADOS CUARTO'!HG22</f>
        <v>0</v>
      </c>
      <c r="DG18">
        <f>'RESULTADOS CUARTO'!HH22</f>
        <v>2</v>
      </c>
      <c r="DH18">
        <f>'RESULTADOS CUARTO'!HI22</f>
        <v>1.1006800000000001</v>
      </c>
      <c r="DI18">
        <f>'RESULTADOS CUARTO'!HJ22</f>
        <v>0</v>
      </c>
      <c r="DJ18">
        <f>'RESULTADOS CUARTO'!HK22</f>
        <v>2</v>
      </c>
      <c r="DK18">
        <f>'RESULTADOS CUARTO'!HL22</f>
        <v>0</v>
      </c>
      <c r="DL18">
        <f>'RESULTADOS CUARTO'!HM22</f>
        <v>2</v>
      </c>
      <c r="DM18">
        <f>'RESULTADOS CUARTO'!HN22</f>
        <v>1.1006800000000001</v>
      </c>
      <c r="DN18">
        <f>'RESULTADOS CUARTO'!HO22</f>
        <v>0</v>
      </c>
      <c r="DO18">
        <f>'RESULTADOS CUARTO'!HP22</f>
        <v>2</v>
      </c>
      <c r="DP18">
        <f>'RESULTADOS CUARTO'!HQ22</f>
        <v>0</v>
      </c>
      <c r="DQ18">
        <f>'RESULTADOS CUARTO'!HR22</f>
        <v>2</v>
      </c>
      <c r="DR18">
        <f>'RESULTADOS CUARTO'!HS22</f>
        <v>1.12415</v>
      </c>
      <c r="DS18">
        <f>'RESULTADOS CUARTO'!HT22</f>
        <v>1</v>
      </c>
      <c r="DT18">
        <f>'RESULTADOS CUARTO'!HU22</f>
        <v>1</v>
      </c>
      <c r="DU18">
        <f>'RESULTADOS CUARTO'!HV22</f>
        <v>1.12415</v>
      </c>
      <c r="DV18">
        <f>'RESULTADOS CUARTO'!HW22</f>
        <v>1.12415</v>
      </c>
      <c r="EP18" s="42"/>
      <c r="EQ18" s="41">
        <f>'RANKING-CUARTOS'!A19</f>
        <v>16</v>
      </c>
      <c r="ER18" s="41" t="str">
        <f>'RANKING-CUARTOS'!B19</f>
        <v>RONDON  CONDORI  PAOLA NICOLE</v>
      </c>
      <c r="ES18" s="41" t="str">
        <f>'RANKING-CUARTOS'!C19</f>
        <v>4A</v>
      </c>
      <c r="ET18" s="41">
        <f>'RANKING-CUARTOS'!D19</f>
        <v>12.375072275000001</v>
      </c>
      <c r="EU18" s="41">
        <f>'RANKING-CUARTOS'!E19</f>
        <v>43</v>
      </c>
      <c r="EV18" s="41">
        <f>'RANKING-CUARTOS'!F19</f>
        <v>0</v>
      </c>
      <c r="EW18" s="41" t="str">
        <f>'RANKING-CUARTOS'!G19</f>
        <v>VELASQUEZ  RAMIRES  ESTRELLA ANGELA</v>
      </c>
      <c r="EX18" s="44" t="str">
        <f>'RANKING-CUARTOS'!H19</f>
        <v>4A</v>
      </c>
      <c r="EY18" s="41">
        <f>'RANKING-CUARTOS'!I19</f>
        <v>23.681864399999998</v>
      </c>
      <c r="EZ18" s="41">
        <f>'RANKING-CUARTOS'!J19</f>
        <v>16</v>
      </c>
      <c r="FA18" s="45">
        <f>'RANKING-CUARTOS'!K19</f>
        <v>11.781998584171999</v>
      </c>
      <c r="FB18">
        <f>'RANKING-CUARTOS'!L19</f>
        <v>0</v>
      </c>
      <c r="FC18">
        <f>'RANKING-CUARTOS'!M19</f>
        <v>0</v>
      </c>
      <c r="FD18">
        <f>'RANKING-CUARTOS'!N19</f>
        <v>0</v>
      </c>
      <c r="FE18" s="609"/>
    </row>
    <row r="19" spans="2:161" ht="13.9" customHeight="1">
      <c r="B19" s="613"/>
      <c r="C19" s="615"/>
      <c r="D19" s="615"/>
      <c r="E19" s="615"/>
      <c r="F19" s="615"/>
      <c r="G19" s="614"/>
      <c r="H19" s="613"/>
      <c r="I19" s="613"/>
      <c r="J19" t="str">
        <f>'RESULTADOS CUARTO'!DK23</f>
        <v>Migatu45</v>
      </c>
      <c r="K19" t="str">
        <f>'RESULTADOS CUARTO'!DL23</f>
        <v>QUISPE  OLAECHEA  LUPE GABRIELA</v>
      </c>
      <c r="L19">
        <f>'RESULTADOS CUARTO'!DM23</f>
        <v>4</v>
      </c>
      <c r="M19" t="str">
        <f>'RESULTADOS CUARTO'!DN23</f>
        <v>A</v>
      </c>
      <c r="N19" t="str">
        <f>'RESULTADOS CUARTO'!DO23</f>
        <v>7 DE MAYO</v>
      </c>
      <c r="O19" t="str">
        <f>'RESULTADOS CUARTO'!DP23</f>
        <v>RANKING</v>
      </c>
      <c r="P19">
        <f>'RESULTADOS CUARTO'!DQ23</f>
        <v>1</v>
      </c>
      <c r="Q19" t="str">
        <f>'RESULTADOS CUARTO'!DR23</f>
        <v>TERCIO SUPERIOR</v>
      </c>
      <c r="R19">
        <f>'RESULTADOS CUARTO'!DS23</f>
        <v>33</v>
      </c>
      <c r="S19">
        <f>'RESULTADOS CUARTO'!DT23</f>
        <v>26</v>
      </c>
      <c r="T19">
        <f>'RESULTADOS CUARTO'!DU23</f>
        <v>7</v>
      </c>
      <c r="U19">
        <f>'RESULTADOS CUARTO'!DV23</f>
        <v>32.486038499999999</v>
      </c>
      <c r="V19">
        <f>'RESULTADOS CUARTO'!DW23</f>
        <v>16</v>
      </c>
      <c r="W19">
        <f>'RESULTADOS CUARTO'!DX23</f>
        <v>0.78787878787878796</v>
      </c>
      <c r="X19">
        <f>'RESULTADOS CUARTO'!DY23</f>
        <v>0</v>
      </c>
      <c r="Y19">
        <f>'RESULTADOS CUARTO'!DZ23</f>
        <v>0</v>
      </c>
      <c r="Z19">
        <f>'RESULTADOS CUARTO'!EA23</f>
        <v>0</v>
      </c>
      <c r="AA19">
        <f>'RESULTADOS CUARTO'!EB23</f>
        <v>0</v>
      </c>
      <c r="AB19">
        <f>'RESULTADOS CUARTO'!EC23</f>
        <v>1</v>
      </c>
      <c r="AC19">
        <f>'RESULTADOS CUARTO'!ED23</f>
        <v>1.6782674</v>
      </c>
      <c r="AD19">
        <f>'RESULTADOS CUARTO'!EE23</f>
        <v>1</v>
      </c>
      <c r="AE19">
        <f>'RESULTADOS CUARTO'!EF23</f>
        <v>0</v>
      </c>
      <c r="AF19">
        <f>'RESULTADOS CUARTO'!EG23</f>
        <v>1.6782674</v>
      </c>
      <c r="AG19">
        <f>'RESULTADOS CUARTO'!EH23</f>
        <v>1</v>
      </c>
      <c r="AH19">
        <f>'RESULTADOS CUARTO'!EI23</f>
        <v>1.6587874499999999</v>
      </c>
      <c r="AI19">
        <f>'RESULTADOS CUARTO'!EJ23</f>
        <v>1</v>
      </c>
      <c r="AJ19">
        <f>'RESULTADOS CUARTO'!EK23</f>
        <v>0</v>
      </c>
      <c r="AK19">
        <f>'RESULTADOS CUARTO'!EL23</f>
        <v>1.6587874499999999</v>
      </c>
      <c r="AL19">
        <f>'RESULTADOS CUARTO'!EM23</f>
        <v>1</v>
      </c>
      <c r="AM19">
        <f>'RESULTADOS CUARTO'!EN23</f>
        <v>1.6495770000000001</v>
      </c>
      <c r="AN19">
        <f>'RESULTADOS CUARTO'!EO23</f>
        <v>1</v>
      </c>
      <c r="AO19">
        <f>'RESULTADOS CUARTO'!EP23</f>
        <v>0</v>
      </c>
      <c r="AP19">
        <f>'RESULTADOS CUARTO'!EQ23</f>
        <v>1.6495770000000001</v>
      </c>
      <c r="AQ19">
        <f>'RESULTADOS CUARTO'!ER23</f>
        <v>1</v>
      </c>
      <c r="AR19">
        <f>'RESULTADOS CUARTO'!ES23</f>
        <v>1.6583374</v>
      </c>
      <c r="AS19">
        <f>'RESULTADOS CUARTO'!ET23</f>
        <v>1</v>
      </c>
      <c r="AT19">
        <f>'RESULTADOS CUARTO'!EU23</f>
        <v>0</v>
      </c>
      <c r="AU19">
        <f>'RESULTADOS CUARTO'!EV23</f>
        <v>1.6583374</v>
      </c>
      <c r="AV19">
        <f>'RESULTADOS CUARTO'!EW23</f>
        <v>6.6449692499999999</v>
      </c>
      <c r="AW19">
        <f>'RESULTADOS CUARTO'!EX23</f>
        <v>2</v>
      </c>
      <c r="AX19">
        <f>'RESULTADOS CUARTO'!EY23</f>
        <v>1.52482685</v>
      </c>
      <c r="AY19">
        <f>'RESULTADOS CUARTO'!EZ23</f>
        <v>2</v>
      </c>
      <c r="AZ19">
        <f>'RESULTADOS CUARTO'!FA23</f>
        <v>0</v>
      </c>
      <c r="BA19">
        <f>'RESULTADOS CUARTO'!FB23</f>
        <v>3.0496536999999999</v>
      </c>
      <c r="BB19">
        <f>'RESULTADOS CUARTO'!FC23</f>
        <v>2</v>
      </c>
      <c r="BC19">
        <f>'RESULTADOS CUARTO'!FD23</f>
        <v>1.4254114250000001</v>
      </c>
      <c r="BD19">
        <f>'RESULTADOS CUARTO'!FE23</f>
        <v>2</v>
      </c>
      <c r="BE19">
        <f>'RESULTADOS CUARTO'!FF23</f>
        <v>0</v>
      </c>
      <c r="BF19">
        <f>'RESULTADOS CUARTO'!FG23</f>
        <v>2.8508228500000001</v>
      </c>
      <c r="BG19">
        <f>'RESULTADOS CUARTO'!FH23</f>
        <v>2</v>
      </c>
      <c r="BH19">
        <f>'RESULTADOS CUARTO'!FI23</f>
        <v>1.1547487000000001</v>
      </c>
      <c r="BI19">
        <f>'RESULTADOS CUARTO'!FJ23</f>
        <v>1</v>
      </c>
      <c r="BJ19">
        <f>'RESULTADOS CUARTO'!FK23</f>
        <v>1</v>
      </c>
      <c r="BK19">
        <f>'RESULTADOS CUARTO'!FL23</f>
        <v>1.1547487000000001</v>
      </c>
      <c r="BL19">
        <f>'RESULTADOS CUARTO'!FM23</f>
        <v>7.0552252500000003</v>
      </c>
      <c r="BM19">
        <f>'RESULTADOS CUARTO'!FN23</f>
        <v>3</v>
      </c>
      <c r="BN19">
        <f>'RESULTADOS CUARTO'!FO23</f>
        <v>1.021414</v>
      </c>
      <c r="BO19">
        <f>'RESULTADOS CUARTO'!FP23</f>
        <v>2</v>
      </c>
      <c r="BP19">
        <f>'RESULTADOS CUARTO'!FQ23</f>
        <v>1</v>
      </c>
      <c r="BQ19">
        <f>'RESULTADOS CUARTO'!FR23</f>
        <v>2.0428280000000001</v>
      </c>
      <c r="BR19">
        <f>'RESULTADOS CUARTO'!FS23</f>
        <v>2</v>
      </c>
      <c r="BS19">
        <f>'RESULTADOS CUARTO'!FT23</f>
        <v>0.97144799999999998</v>
      </c>
      <c r="BT19">
        <f>'RESULTADOS CUARTO'!FU23</f>
        <v>2</v>
      </c>
      <c r="BU19">
        <f>'RESULTADOS CUARTO'!FV23</f>
        <v>0</v>
      </c>
      <c r="BV19">
        <f>'RESULTADOS CUARTO'!FW23</f>
        <v>1.942896</v>
      </c>
      <c r="BW19">
        <f>'RESULTADOS CUARTO'!FX23</f>
        <v>3</v>
      </c>
      <c r="BX19">
        <f>'RESULTADOS CUARTO'!FY23</f>
        <v>1.2698590000000001</v>
      </c>
      <c r="BY19">
        <f>'RESULTADOS CUARTO'!FZ23</f>
        <v>2</v>
      </c>
      <c r="BZ19">
        <f>'RESULTADOS CUARTO'!GA23</f>
        <v>1</v>
      </c>
      <c r="CA19">
        <f>'RESULTADOS CUARTO'!GB23</f>
        <v>2.5397180000000001</v>
      </c>
      <c r="CB19">
        <f>'RESULTADOS CUARTO'!GC23</f>
        <v>2</v>
      </c>
      <c r="CC19">
        <f>'RESULTADOS CUARTO'!GD23</f>
        <v>1.2101409999999999</v>
      </c>
      <c r="CD19">
        <f>'RESULTADOS CUARTO'!GE23</f>
        <v>2</v>
      </c>
      <c r="CE19">
        <f>'RESULTADOS CUARTO'!GF23</f>
        <v>0</v>
      </c>
      <c r="CF19">
        <f>'RESULTADOS CUARTO'!GG23</f>
        <v>2.4202819999999998</v>
      </c>
      <c r="CG19">
        <f>'RESULTADOS CUARTO'!GH23</f>
        <v>1</v>
      </c>
      <c r="CH19">
        <f>'RESULTADOS CUARTO'!GI23</f>
        <v>0.80188999999999999</v>
      </c>
      <c r="CI19">
        <f>'RESULTADOS CUARTO'!GJ23</f>
        <v>0</v>
      </c>
      <c r="CJ19">
        <f>'RESULTADOS CUARTO'!GK23</f>
        <v>1</v>
      </c>
      <c r="CK19">
        <f>'RESULTADOS CUARTO'!GL23</f>
        <v>0</v>
      </c>
      <c r="CL19">
        <f>'RESULTADOS CUARTO'!GM23</f>
        <v>1</v>
      </c>
      <c r="CM19">
        <f>'RESULTADOS CUARTO'!GN23</f>
        <v>0.79674</v>
      </c>
      <c r="CN19">
        <f>'RESULTADOS CUARTO'!GO23</f>
        <v>1</v>
      </c>
      <c r="CO19">
        <f>'RESULTADOS CUARTO'!GP23</f>
        <v>0</v>
      </c>
      <c r="CP19">
        <f>'RESULTADOS CUARTO'!GQ23</f>
        <v>0.79674</v>
      </c>
      <c r="CQ19">
        <f>'RESULTADOS CUARTO'!GR23</f>
        <v>2</v>
      </c>
      <c r="CR19">
        <f>'RESULTADOS CUARTO'!GS23</f>
        <v>1.1258699999999999</v>
      </c>
      <c r="CS19">
        <f>'RESULTADOS CUARTO'!GT23</f>
        <v>2</v>
      </c>
      <c r="CT19">
        <f>'RESULTADOS CUARTO'!GU23</f>
        <v>0</v>
      </c>
      <c r="CU19">
        <f>'RESULTADOS CUARTO'!GV23</f>
        <v>2.2517399999999999</v>
      </c>
      <c r="CV19">
        <f>'RESULTADOS CUARTO'!GW23</f>
        <v>2</v>
      </c>
      <c r="CW19">
        <f>'RESULTADOS CUARTO'!GX23</f>
        <v>1.2413000000000001</v>
      </c>
      <c r="CX19">
        <f>'RESULTADOS CUARTO'!GY23</f>
        <v>1</v>
      </c>
      <c r="CY19">
        <f>'RESULTADOS CUARTO'!GZ23</f>
        <v>1</v>
      </c>
      <c r="CZ19">
        <f>'RESULTADOS CUARTO'!HA23</f>
        <v>1.2413000000000001</v>
      </c>
      <c r="DA19">
        <f>'RESULTADOS CUARTO'!HB23</f>
        <v>13.235504000000001</v>
      </c>
      <c r="DB19">
        <f>'RESULTADOS CUARTO'!HC23</f>
        <v>1</v>
      </c>
      <c r="DC19">
        <f>'RESULTADOS CUARTO'!HD23</f>
        <v>1.12415</v>
      </c>
      <c r="DD19">
        <f>'RESULTADOS CUARTO'!HE23</f>
        <v>1</v>
      </c>
      <c r="DE19">
        <f>'RESULTADOS CUARTO'!HF23</f>
        <v>0</v>
      </c>
      <c r="DF19">
        <f>'RESULTADOS CUARTO'!HG23</f>
        <v>1.12415</v>
      </c>
      <c r="DG19">
        <f>'RESULTADOS CUARTO'!HH23</f>
        <v>2</v>
      </c>
      <c r="DH19">
        <f>'RESULTADOS CUARTO'!HI23</f>
        <v>1.1006800000000001</v>
      </c>
      <c r="DI19">
        <f>'RESULTADOS CUARTO'!HJ23</f>
        <v>2</v>
      </c>
      <c r="DJ19">
        <f>'RESULTADOS CUARTO'!HK23</f>
        <v>0</v>
      </c>
      <c r="DK19">
        <f>'RESULTADOS CUARTO'!HL23</f>
        <v>2.2013600000000002</v>
      </c>
      <c r="DL19">
        <f>'RESULTADOS CUARTO'!HM23</f>
        <v>2</v>
      </c>
      <c r="DM19">
        <f>'RESULTADOS CUARTO'!HN23</f>
        <v>1.1006800000000001</v>
      </c>
      <c r="DN19">
        <f>'RESULTADOS CUARTO'!HO23</f>
        <v>1</v>
      </c>
      <c r="DO19">
        <f>'RESULTADOS CUARTO'!HP23</f>
        <v>1</v>
      </c>
      <c r="DP19">
        <f>'RESULTADOS CUARTO'!HQ23</f>
        <v>1.1006800000000001</v>
      </c>
      <c r="DQ19">
        <f>'RESULTADOS CUARTO'!HR23</f>
        <v>2</v>
      </c>
      <c r="DR19">
        <f>'RESULTADOS CUARTO'!HS23</f>
        <v>1.12415</v>
      </c>
      <c r="DS19">
        <f>'RESULTADOS CUARTO'!HT23</f>
        <v>1</v>
      </c>
      <c r="DT19">
        <f>'RESULTADOS CUARTO'!HU23</f>
        <v>1</v>
      </c>
      <c r="DU19">
        <f>'RESULTADOS CUARTO'!HV23</f>
        <v>1.12415</v>
      </c>
      <c r="DV19">
        <f>'RESULTADOS CUARTO'!HW23</f>
        <v>5.5503400000000003</v>
      </c>
      <c r="EP19" s="42"/>
      <c r="EQ19" s="41">
        <f>'RANKING-CUARTOS'!A20</f>
        <v>17</v>
      </c>
      <c r="ER19" s="41" t="str">
        <f>'RANKING-CUARTOS'!B20</f>
        <v>SALAS  SAMALVIDES  SABRINA DANIELLE</v>
      </c>
      <c r="ES19" s="41" t="str">
        <f>'RANKING-CUARTOS'!C20</f>
        <v>4A</v>
      </c>
      <c r="ET19" s="41">
        <f>'RANKING-CUARTOS'!D20</f>
        <v>21.785876850000001</v>
      </c>
      <c r="EU19" s="41">
        <f>'RANKING-CUARTOS'!E20</f>
        <v>21</v>
      </c>
      <c r="EV19" s="41">
        <f>'RANKING-CUARTOS'!F20</f>
        <v>0</v>
      </c>
      <c r="EW19" s="41" t="str">
        <f>'RANKING-CUARTOS'!G20</f>
        <v>MUÑOZ  VALVERDE  NAYELI MARIE</v>
      </c>
      <c r="EX19" s="44" t="str">
        <f>'RANKING-CUARTOS'!H20</f>
        <v>4B</v>
      </c>
      <c r="EY19" s="41">
        <f>'RANKING-CUARTOS'!I20</f>
        <v>23.645380424999999</v>
      </c>
      <c r="EZ19" s="41">
        <f>'RANKING-CUARTOS'!J20</f>
        <v>17</v>
      </c>
      <c r="FA19" s="45">
        <f>'RANKING-CUARTOS'!K20</f>
        <v>11.7638473890408</v>
      </c>
      <c r="FB19">
        <f>'RANKING-CUARTOS'!L20</f>
        <v>0</v>
      </c>
      <c r="FC19">
        <f>'RANKING-CUARTOS'!M20</f>
        <v>0</v>
      </c>
      <c r="FD19">
        <f>'RANKING-CUARTOS'!N20</f>
        <v>0</v>
      </c>
      <c r="FE19" s="609"/>
    </row>
    <row r="20" spans="2:161" ht="27.6" customHeight="1">
      <c r="B20" s="613"/>
      <c r="C20" s="616" t="s">
        <v>294</v>
      </c>
      <c r="D20" s="617"/>
      <c r="E20" s="617"/>
      <c r="F20" s="617"/>
      <c r="G20" s="617"/>
      <c r="H20" s="618"/>
      <c r="I20" s="613"/>
      <c r="J20" t="str">
        <f>'RESULTADOS CUARTO'!DK24</f>
        <v>Nicole21</v>
      </c>
      <c r="K20" t="str">
        <f>'RESULTADOS CUARTO'!DL24</f>
        <v>RONDON  CONDORI  PAOLA NICOLE</v>
      </c>
      <c r="L20">
        <f>'RESULTADOS CUARTO'!DM24</f>
        <v>4</v>
      </c>
      <c r="M20" t="str">
        <f>'RESULTADOS CUARTO'!DN24</f>
        <v>A</v>
      </c>
      <c r="N20" t="str">
        <f>'RESULTADOS CUARTO'!DO24</f>
        <v>7 DE MAYO</v>
      </c>
      <c r="O20" t="str">
        <f>'RESULTADOS CUARTO'!DP24</f>
        <v>RANKING</v>
      </c>
      <c r="P20">
        <f>'RESULTADOS CUARTO'!DQ24</f>
        <v>43</v>
      </c>
      <c r="Q20" t="str">
        <f>'RESULTADOS CUARTO'!DR24</f>
        <v/>
      </c>
      <c r="R20">
        <f>'RESULTADOS CUARTO'!DS24</f>
        <v>33</v>
      </c>
      <c r="S20">
        <f>'RESULTADOS CUARTO'!DT24</f>
        <v>9</v>
      </c>
      <c r="T20">
        <f>'RESULTADOS CUARTO'!DU24</f>
        <v>24</v>
      </c>
      <c r="U20">
        <f>'RESULTADOS CUARTO'!DV24</f>
        <v>12.375072275000001</v>
      </c>
      <c r="V20">
        <f>'RESULTADOS CUARTO'!DW24</f>
        <v>6</v>
      </c>
      <c r="W20">
        <f>'RESULTADOS CUARTO'!DX24</f>
        <v>0.27272727272727298</v>
      </c>
      <c r="X20">
        <f>'RESULTADOS CUARTO'!DY24</f>
        <v>0</v>
      </c>
      <c r="Y20">
        <f>'RESULTADOS CUARTO'!DZ24</f>
        <v>0</v>
      </c>
      <c r="Z20">
        <f>'RESULTADOS CUARTO'!EA24</f>
        <v>0</v>
      </c>
      <c r="AA20">
        <f>'RESULTADOS CUARTO'!EB24</f>
        <v>0</v>
      </c>
      <c r="AB20">
        <f>'RESULTADOS CUARTO'!EC24</f>
        <v>1</v>
      </c>
      <c r="AC20">
        <f>'RESULTADOS CUARTO'!ED24</f>
        <v>1.6782674</v>
      </c>
      <c r="AD20">
        <f>'RESULTADOS CUARTO'!EE24</f>
        <v>1</v>
      </c>
      <c r="AE20">
        <f>'RESULTADOS CUARTO'!EF24</f>
        <v>0</v>
      </c>
      <c r="AF20">
        <f>'RESULTADOS CUARTO'!EG24</f>
        <v>1.6782674</v>
      </c>
      <c r="AG20">
        <f>'RESULTADOS CUARTO'!EH24</f>
        <v>1</v>
      </c>
      <c r="AH20">
        <f>'RESULTADOS CUARTO'!EI24</f>
        <v>1.6587874499999999</v>
      </c>
      <c r="AI20">
        <f>'RESULTADOS CUARTO'!EJ24</f>
        <v>1</v>
      </c>
      <c r="AJ20">
        <f>'RESULTADOS CUARTO'!EK24</f>
        <v>0</v>
      </c>
      <c r="AK20">
        <f>'RESULTADOS CUARTO'!EL24</f>
        <v>1.6587874499999999</v>
      </c>
      <c r="AL20">
        <f>'RESULTADOS CUARTO'!EM24</f>
        <v>1</v>
      </c>
      <c r="AM20">
        <f>'RESULTADOS CUARTO'!EN24</f>
        <v>1.6495770000000001</v>
      </c>
      <c r="AN20">
        <f>'RESULTADOS CUARTO'!EO24</f>
        <v>0</v>
      </c>
      <c r="AO20">
        <f>'RESULTADOS CUARTO'!EP24</f>
        <v>1</v>
      </c>
      <c r="AP20">
        <f>'RESULTADOS CUARTO'!EQ24</f>
        <v>0</v>
      </c>
      <c r="AQ20">
        <f>'RESULTADOS CUARTO'!ER24</f>
        <v>1</v>
      </c>
      <c r="AR20">
        <f>'RESULTADOS CUARTO'!ES24</f>
        <v>1.6583374</v>
      </c>
      <c r="AS20">
        <f>'RESULTADOS CUARTO'!ET24</f>
        <v>0</v>
      </c>
      <c r="AT20">
        <f>'RESULTADOS CUARTO'!EU24</f>
        <v>1</v>
      </c>
      <c r="AU20">
        <f>'RESULTADOS CUARTO'!EV24</f>
        <v>0</v>
      </c>
      <c r="AV20">
        <f>'RESULTADOS CUARTO'!EW24</f>
        <v>3.3370548499999999</v>
      </c>
      <c r="AW20">
        <f>'RESULTADOS CUARTO'!EX24</f>
        <v>2</v>
      </c>
      <c r="AX20">
        <f>'RESULTADOS CUARTO'!EY24</f>
        <v>1.52482685</v>
      </c>
      <c r="AY20">
        <f>'RESULTADOS CUARTO'!EZ24</f>
        <v>0</v>
      </c>
      <c r="AZ20">
        <f>'RESULTADOS CUARTO'!FA24</f>
        <v>2</v>
      </c>
      <c r="BA20">
        <f>'RESULTADOS CUARTO'!FB24</f>
        <v>0</v>
      </c>
      <c r="BB20">
        <f>'RESULTADOS CUARTO'!FC24</f>
        <v>2</v>
      </c>
      <c r="BC20">
        <f>'RESULTADOS CUARTO'!FD24</f>
        <v>1.4254114250000001</v>
      </c>
      <c r="BD20">
        <f>'RESULTADOS CUARTO'!FE24</f>
        <v>1</v>
      </c>
      <c r="BE20">
        <f>'RESULTADOS CUARTO'!FF24</f>
        <v>1</v>
      </c>
      <c r="BF20">
        <f>'RESULTADOS CUARTO'!FG24</f>
        <v>1.4254114250000001</v>
      </c>
      <c r="BG20">
        <f>'RESULTADOS CUARTO'!FH24</f>
        <v>2</v>
      </c>
      <c r="BH20">
        <f>'RESULTADOS CUARTO'!FI24</f>
        <v>1.1547487000000001</v>
      </c>
      <c r="BI20">
        <f>'RESULTADOS CUARTO'!FJ24</f>
        <v>0</v>
      </c>
      <c r="BJ20">
        <f>'RESULTADOS CUARTO'!FK24</f>
        <v>2</v>
      </c>
      <c r="BK20">
        <f>'RESULTADOS CUARTO'!FL24</f>
        <v>0</v>
      </c>
      <c r="BL20">
        <f>'RESULTADOS CUARTO'!FM24</f>
        <v>1.4254114250000001</v>
      </c>
      <c r="BM20">
        <f>'RESULTADOS CUARTO'!FN24</f>
        <v>3</v>
      </c>
      <c r="BN20">
        <f>'RESULTADOS CUARTO'!FO24</f>
        <v>1.021414</v>
      </c>
      <c r="BO20">
        <f>'RESULTADOS CUARTO'!FP24</f>
        <v>1</v>
      </c>
      <c r="BP20">
        <f>'RESULTADOS CUARTO'!FQ24</f>
        <v>2</v>
      </c>
      <c r="BQ20">
        <f>'RESULTADOS CUARTO'!FR24</f>
        <v>1.021414</v>
      </c>
      <c r="BR20">
        <f>'RESULTADOS CUARTO'!FS24</f>
        <v>2</v>
      </c>
      <c r="BS20">
        <f>'RESULTADOS CUARTO'!FT24</f>
        <v>0.97144799999999998</v>
      </c>
      <c r="BT20">
        <f>'RESULTADOS CUARTO'!FU24</f>
        <v>0</v>
      </c>
      <c r="BU20">
        <f>'RESULTADOS CUARTO'!FV24</f>
        <v>2</v>
      </c>
      <c r="BV20">
        <f>'RESULTADOS CUARTO'!FW24</f>
        <v>0</v>
      </c>
      <c r="BW20">
        <f>'RESULTADOS CUARTO'!FX24</f>
        <v>3</v>
      </c>
      <c r="BX20">
        <f>'RESULTADOS CUARTO'!FY24</f>
        <v>1.2698590000000001</v>
      </c>
      <c r="BY20">
        <f>'RESULTADOS CUARTO'!FZ24</f>
        <v>0</v>
      </c>
      <c r="BZ20">
        <f>'RESULTADOS CUARTO'!GA24</f>
        <v>3</v>
      </c>
      <c r="CA20">
        <f>'RESULTADOS CUARTO'!GB24</f>
        <v>0</v>
      </c>
      <c r="CB20">
        <f>'RESULTADOS CUARTO'!GC24</f>
        <v>2</v>
      </c>
      <c r="CC20">
        <f>'RESULTADOS CUARTO'!GD24</f>
        <v>1.2101409999999999</v>
      </c>
      <c r="CD20">
        <f>'RESULTADOS CUARTO'!GE24</f>
        <v>2</v>
      </c>
      <c r="CE20">
        <f>'RESULTADOS CUARTO'!GF24</f>
        <v>0</v>
      </c>
      <c r="CF20">
        <f>'RESULTADOS CUARTO'!GG24</f>
        <v>2.4202819999999998</v>
      </c>
      <c r="CG20">
        <f>'RESULTADOS CUARTO'!GH24</f>
        <v>1</v>
      </c>
      <c r="CH20">
        <f>'RESULTADOS CUARTO'!GI24</f>
        <v>0.80188999999999999</v>
      </c>
      <c r="CI20">
        <f>'RESULTADOS CUARTO'!GJ24</f>
        <v>0</v>
      </c>
      <c r="CJ20">
        <f>'RESULTADOS CUARTO'!GK24</f>
        <v>1</v>
      </c>
      <c r="CK20">
        <f>'RESULTADOS CUARTO'!GL24</f>
        <v>0</v>
      </c>
      <c r="CL20">
        <f>'RESULTADOS CUARTO'!GM24</f>
        <v>1</v>
      </c>
      <c r="CM20">
        <f>'RESULTADOS CUARTO'!GN24</f>
        <v>0.79674</v>
      </c>
      <c r="CN20">
        <f>'RESULTADOS CUARTO'!GO24</f>
        <v>1</v>
      </c>
      <c r="CO20">
        <f>'RESULTADOS CUARTO'!GP24</f>
        <v>0</v>
      </c>
      <c r="CP20">
        <f>'RESULTADOS CUARTO'!GQ24</f>
        <v>0.79674</v>
      </c>
      <c r="CQ20">
        <f>'RESULTADOS CUARTO'!GR24</f>
        <v>2</v>
      </c>
      <c r="CR20">
        <f>'RESULTADOS CUARTO'!GS24</f>
        <v>1.1258699999999999</v>
      </c>
      <c r="CS20">
        <f>'RESULTADOS CUARTO'!GT24</f>
        <v>1</v>
      </c>
      <c r="CT20">
        <f>'RESULTADOS CUARTO'!GU24</f>
        <v>1</v>
      </c>
      <c r="CU20">
        <f>'RESULTADOS CUARTO'!GV24</f>
        <v>1.1258699999999999</v>
      </c>
      <c r="CV20">
        <f>'RESULTADOS CUARTO'!GW24</f>
        <v>2</v>
      </c>
      <c r="CW20">
        <f>'RESULTADOS CUARTO'!GX24</f>
        <v>1.2413000000000001</v>
      </c>
      <c r="CX20">
        <f>'RESULTADOS CUARTO'!GY24</f>
        <v>0</v>
      </c>
      <c r="CY20">
        <f>'RESULTADOS CUARTO'!GZ24</f>
        <v>2</v>
      </c>
      <c r="CZ20">
        <f>'RESULTADOS CUARTO'!HA24</f>
        <v>0</v>
      </c>
      <c r="DA20">
        <f>'RESULTADOS CUARTO'!HB24</f>
        <v>5.364306</v>
      </c>
      <c r="DB20">
        <f>'RESULTADOS CUARTO'!HC24</f>
        <v>1</v>
      </c>
      <c r="DC20">
        <f>'RESULTADOS CUARTO'!HD24</f>
        <v>1.12415</v>
      </c>
      <c r="DD20">
        <f>'RESULTADOS CUARTO'!HE24</f>
        <v>1</v>
      </c>
      <c r="DE20">
        <f>'RESULTADOS CUARTO'!HF24</f>
        <v>0</v>
      </c>
      <c r="DF20">
        <f>'RESULTADOS CUARTO'!HG24</f>
        <v>1.12415</v>
      </c>
      <c r="DG20">
        <f>'RESULTADOS CUARTO'!HH24</f>
        <v>2</v>
      </c>
      <c r="DH20">
        <f>'RESULTADOS CUARTO'!HI24</f>
        <v>1.1006800000000001</v>
      </c>
      <c r="DI20">
        <f>'RESULTADOS CUARTO'!HJ24</f>
        <v>0</v>
      </c>
      <c r="DJ20">
        <f>'RESULTADOS CUARTO'!HK24</f>
        <v>2</v>
      </c>
      <c r="DK20">
        <f>'RESULTADOS CUARTO'!HL24</f>
        <v>0</v>
      </c>
      <c r="DL20">
        <f>'RESULTADOS CUARTO'!HM24</f>
        <v>2</v>
      </c>
      <c r="DM20">
        <f>'RESULTADOS CUARTO'!HN24</f>
        <v>1.1006800000000001</v>
      </c>
      <c r="DN20">
        <f>'RESULTADOS CUARTO'!HO24</f>
        <v>0</v>
      </c>
      <c r="DO20">
        <f>'RESULTADOS CUARTO'!HP24</f>
        <v>2</v>
      </c>
      <c r="DP20">
        <f>'RESULTADOS CUARTO'!HQ24</f>
        <v>0</v>
      </c>
      <c r="DQ20">
        <f>'RESULTADOS CUARTO'!HR24</f>
        <v>2</v>
      </c>
      <c r="DR20">
        <f>'RESULTADOS CUARTO'!HS24</f>
        <v>1.12415</v>
      </c>
      <c r="DS20">
        <f>'RESULTADOS CUARTO'!HT24</f>
        <v>1</v>
      </c>
      <c r="DT20">
        <f>'RESULTADOS CUARTO'!HU24</f>
        <v>1</v>
      </c>
      <c r="DU20">
        <f>'RESULTADOS CUARTO'!HV24</f>
        <v>1.12415</v>
      </c>
      <c r="DV20">
        <f>'RESULTADOS CUARTO'!HW24</f>
        <v>2.2483</v>
      </c>
      <c r="EP20" s="42"/>
      <c r="EQ20" s="41">
        <f>'RANKING-CUARTOS'!A21</f>
        <v>18</v>
      </c>
      <c r="ER20" s="41" t="str">
        <f>'RANKING-CUARTOS'!B21</f>
        <v>SONCCO  MAYTA  CARLA MARYELENA</v>
      </c>
      <c r="ES20" s="41" t="str">
        <f>'RANKING-CUARTOS'!C21</f>
        <v>4A</v>
      </c>
      <c r="ET20" s="41">
        <f>'RANKING-CUARTOS'!D21</f>
        <v>24.026533125</v>
      </c>
      <c r="EU20" s="41">
        <f>'RANKING-CUARTOS'!E21</f>
        <v>15</v>
      </c>
      <c r="EV20" s="41">
        <f>'RANKING-CUARTOS'!F21</f>
        <v>0</v>
      </c>
      <c r="EW20" s="41" t="str">
        <f>'RANKING-CUARTOS'!G21</f>
        <v>BERNABEL  QUIÑONES  PAULA JOHANA</v>
      </c>
      <c r="EX20" s="44" t="str">
        <f>'RANKING-CUARTOS'!H21</f>
        <v>4A</v>
      </c>
      <c r="EY20" s="41">
        <f>'RANKING-CUARTOS'!I21</f>
        <v>23.430176549999999</v>
      </c>
      <c r="EZ20" s="41">
        <f>'RANKING-CUARTOS'!J21</f>
        <v>18</v>
      </c>
      <c r="FA20" s="45">
        <f>'RANKING-CUARTOS'!K21</f>
        <v>11.656780998163301</v>
      </c>
      <c r="FB20">
        <f>'RANKING-CUARTOS'!L21</f>
        <v>0</v>
      </c>
      <c r="FC20">
        <f>'RANKING-CUARTOS'!M21</f>
        <v>0</v>
      </c>
      <c r="FD20">
        <f>'RANKING-CUARTOS'!N21</f>
        <v>0</v>
      </c>
      <c r="FE20" s="609"/>
    </row>
    <row r="21" spans="2:161" ht="27" customHeight="1">
      <c r="B21" s="613"/>
      <c r="C21" s="21"/>
      <c r="D21" s="22" t="s">
        <v>269</v>
      </c>
      <c r="E21" s="22" t="s">
        <v>270</v>
      </c>
      <c r="F21" s="22" t="s">
        <v>271</v>
      </c>
      <c r="G21" s="22" t="s">
        <v>272</v>
      </c>
      <c r="H21" s="22" t="s">
        <v>22</v>
      </c>
      <c r="I21" s="613"/>
      <c r="J21" t="str">
        <f>'RESULTADOS CUARTO'!DK25</f>
        <v>S4br1na/s</v>
      </c>
      <c r="K21" t="str">
        <f>'RESULTADOS CUARTO'!DL25</f>
        <v>SALAS  SAMALVIDES  SABRINA DANIELLE</v>
      </c>
      <c r="L21">
        <f>'RESULTADOS CUARTO'!DM25</f>
        <v>4</v>
      </c>
      <c r="M21" t="str">
        <f>'RESULTADOS CUARTO'!DN25</f>
        <v>A</v>
      </c>
      <c r="N21" t="str">
        <f>'RESULTADOS CUARTO'!DO25</f>
        <v>7 DE MAYO</v>
      </c>
      <c r="O21" t="str">
        <f>'RESULTADOS CUARTO'!DP25</f>
        <v>RANKING</v>
      </c>
      <c r="P21">
        <f>'RESULTADOS CUARTO'!DQ25</f>
        <v>21</v>
      </c>
      <c r="Q21" t="str">
        <f>'RESULTADOS CUARTO'!DR25</f>
        <v/>
      </c>
      <c r="R21">
        <f>'RESULTADOS CUARTO'!DS25</f>
        <v>33</v>
      </c>
      <c r="S21">
        <f>'RESULTADOS CUARTO'!DT25</f>
        <v>19</v>
      </c>
      <c r="T21">
        <f>'RESULTADOS CUARTO'!DU25</f>
        <v>14</v>
      </c>
      <c r="U21">
        <f>'RESULTADOS CUARTO'!DV25</f>
        <v>21.785876850000001</v>
      </c>
      <c r="V21">
        <f>'RESULTADOS CUARTO'!DW25</f>
        <v>11</v>
      </c>
      <c r="W21">
        <f>'RESULTADOS CUARTO'!DX25</f>
        <v>0.57575757575757602</v>
      </c>
      <c r="X21">
        <f>'RESULTADOS CUARTO'!DY25</f>
        <v>0</v>
      </c>
      <c r="Y21">
        <f>'RESULTADOS CUARTO'!DZ25</f>
        <v>0</v>
      </c>
      <c r="Z21">
        <f>'RESULTADOS CUARTO'!EA25</f>
        <v>0</v>
      </c>
      <c r="AA21">
        <f>'RESULTADOS CUARTO'!EB25</f>
        <v>0</v>
      </c>
      <c r="AB21">
        <f>'RESULTADOS CUARTO'!EC25</f>
        <v>1</v>
      </c>
      <c r="AC21">
        <f>'RESULTADOS CUARTO'!ED25</f>
        <v>1.6782674</v>
      </c>
      <c r="AD21">
        <f>'RESULTADOS CUARTO'!EE25</f>
        <v>0</v>
      </c>
      <c r="AE21">
        <f>'RESULTADOS CUARTO'!EF25</f>
        <v>1</v>
      </c>
      <c r="AF21">
        <f>'RESULTADOS CUARTO'!EG25</f>
        <v>0</v>
      </c>
      <c r="AG21">
        <f>'RESULTADOS CUARTO'!EH25</f>
        <v>1</v>
      </c>
      <c r="AH21">
        <f>'RESULTADOS CUARTO'!EI25</f>
        <v>1.6587874499999999</v>
      </c>
      <c r="AI21">
        <f>'RESULTADOS CUARTO'!EJ25</f>
        <v>1</v>
      </c>
      <c r="AJ21">
        <f>'RESULTADOS CUARTO'!EK25</f>
        <v>0</v>
      </c>
      <c r="AK21">
        <f>'RESULTADOS CUARTO'!EL25</f>
        <v>1.6587874499999999</v>
      </c>
      <c r="AL21">
        <f>'RESULTADOS CUARTO'!EM25</f>
        <v>1</v>
      </c>
      <c r="AM21">
        <f>'RESULTADOS CUARTO'!EN25</f>
        <v>1.6495770000000001</v>
      </c>
      <c r="AN21">
        <f>'RESULTADOS CUARTO'!EO25</f>
        <v>1</v>
      </c>
      <c r="AO21">
        <f>'RESULTADOS CUARTO'!EP25</f>
        <v>0</v>
      </c>
      <c r="AP21">
        <f>'RESULTADOS CUARTO'!EQ25</f>
        <v>1.6495770000000001</v>
      </c>
      <c r="AQ21">
        <f>'RESULTADOS CUARTO'!ER25</f>
        <v>1</v>
      </c>
      <c r="AR21">
        <f>'RESULTADOS CUARTO'!ES25</f>
        <v>1.6583374</v>
      </c>
      <c r="AS21">
        <f>'RESULTADOS CUARTO'!ET25</f>
        <v>0</v>
      </c>
      <c r="AT21">
        <f>'RESULTADOS CUARTO'!EU25</f>
        <v>1</v>
      </c>
      <c r="AU21">
        <f>'RESULTADOS CUARTO'!EV25</f>
        <v>0</v>
      </c>
      <c r="AV21">
        <f>'RESULTADOS CUARTO'!EW25</f>
        <v>3.30836445</v>
      </c>
      <c r="AW21">
        <f>'RESULTADOS CUARTO'!EX25</f>
        <v>2</v>
      </c>
      <c r="AX21">
        <f>'RESULTADOS CUARTO'!EY25</f>
        <v>1.52482685</v>
      </c>
      <c r="AY21">
        <f>'RESULTADOS CUARTO'!EZ25</f>
        <v>2</v>
      </c>
      <c r="AZ21">
        <f>'RESULTADOS CUARTO'!FA25</f>
        <v>0</v>
      </c>
      <c r="BA21">
        <f>'RESULTADOS CUARTO'!FB25</f>
        <v>3.0496536999999999</v>
      </c>
      <c r="BB21">
        <f>'RESULTADOS CUARTO'!FC25</f>
        <v>2</v>
      </c>
      <c r="BC21">
        <f>'RESULTADOS CUARTO'!FD25</f>
        <v>1.4254114250000001</v>
      </c>
      <c r="BD21">
        <f>'RESULTADOS CUARTO'!FE25</f>
        <v>0</v>
      </c>
      <c r="BE21">
        <f>'RESULTADOS CUARTO'!FF25</f>
        <v>2</v>
      </c>
      <c r="BF21">
        <f>'RESULTADOS CUARTO'!FG25</f>
        <v>0</v>
      </c>
      <c r="BG21">
        <f>'RESULTADOS CUARTO'!FH25</f>
        <v>2</v>
      </c>
      <c r="BH21">
        <f>'RESULTADOS CUARTO'!FI25</f>
        <v>1.1547487000000001</v>
      </c>
      <c r="BI21">
        <f>'RESULTADOS CUARTO'!FJ25</f>
        <v>1</v>
      </c>
      <c r="BJ21">
        <f>'RESULTADOS CUARTO'!FK25</f>
        <v>1</v>
      </c>
      <c r="BK21">
        <f>'RESULTADOS CUARTO'!FL25</f>
        <v>1.1547487000000001</v>
      </c>
      <c r="BL21">
        <f>'RESULTADOS CUARTO'!FM25</f>
        <v>4.2044024000000002</v>
      </c>
      <c r="BM21">
        <f>'RESULTADOS CUARTO'!FN25</f>
        <v>3</v>
      </c>
      <c r="BN21">
        <f>'RESULTADOS CUARTO'!FO25</f>
        <v>1.021414</v>
      </c>
      <c r="BO21">
        <f>'RESULTADOS CUARTO'!FP25</f>
        <v>1</v>
      </c>
      <c r="BP21">
        <f>'RESULTADOS CUARTO'!FQ25</f>
        <v>2</v>
      </c>
      <c r="BQ21">
        <f>'RESULTADOS CUARTO'!FR25</f>
        <v>1.021414</v>
      </c>
      <c r="BR21">
        <f>'RESULTADOS CUARTO'!FS25</f>
        <v>2</v>
      </c>
      <c r="BS21">
        <f>'RESULTADOS CUARTO'!FT25</f>
        <v>0.97144799999999998</v>
      </c>
      <c r="BT21">
        <f>'RESULTADOS CUARTO'!FU25</f>
        <v>2</v>
      </c>
      <c r="BU21">
        <f>'RESULTADOS CUARTO'!FV25</f>
        <v>0</v>
      </c>
      <c r="BV21">
        <f>'RESULTADOS CUARTO'!FW25</f>
        <v>1.942896</v>
      </c>
      <c r="BW21">
        <f>'RESULTADOS CUARTO'!FX25</f>
        <v>3</v>
      </c>
      <c r="BX21">
        <f>'RESULTADOS CUARTO'!FY25</f>
        <v>1.2698590000000001</v>
      </c>
      <c r="BY21">
        <f>'RESULTADOS CUARTO'!FZ25</f>
        <v>2</v>
      </c>
      <c r="BZ21">
        <f>'RESULTADOS CUARTO'!GA25</f>
        <v>1</v>
      </c>
      <c r="CA21">
        <f>'RESULTADOS CUARTO'!GB25</f>
        <v>2.5397180000000001</v>
      </c>
      <c r="CB21">
        <f>'RESULTADOS CUARTO'!GC25</f>
        <v>2</v>
      </c>
      <c r="CC21">
        <f>'RESULTADOS CUARTO'!GD25</f>
        <v>1.2101409999999999</v>
      </c>
      <c r="CD21">
        <f>'RESULTADOS CUARTO'!GE25</f>
        <v>2</v>
      </c>
      <c r="CE21">
        <f>'RESULTADOS CUARTO'!GF25</f>
        <v>0</v>
      </c>
      <c r="CF21">
        <f>'RESULTADOS CUARTO'!GG25</f>
        <v>2.4202819999999998</v>
      </c>
      <c r="CG21">
        <f>'RESULTADOS CUARTO'!GH25</f>
        <v>1</v>
      </c>
      <c r="CH21">
        <f>'RESULTADOS CUARTO'!GI25</f>
        <v>0.80188999999999999</v>
      </c>
      <c r="CI21">
        <f>'RESULTADOS CUARTO'!GJ25</f>
        <v>0</v>
      </c>
      <c r="CJ21">
        <f>'RESULTADOS CUARTO'!GK25</f>
        <v>1</v>
      </c>
      <c r="CK21">
        <f>'RESULTADOS CUARTO'!GL25</f>
        <v>0</v>
      </c>
      <c r="CL21">
        <f>'RESULTADOS CUARTO'!GM25</f>
        <v>1</v>
      </c>
      <c r="CM21">
        <f>'RESULTADOS CUARTO'!GN25</f>
        <v>0.79674</v>
      </c>
      <c r="CN21">
        <f>'RESULTADOS CUARTO'!GO25</f>
        <v>1</v>
      </c>
      <c r="CO21">
        <f>'RESULTADOS CUARTO'!GP25</f>
        <v>0</v>
      </c>
      <c r="CP21">
        <f>'RESULTADOS CUARTO'!GQ25</f>
        <v>0.79674</v>
      </c>
      <c r="CQ21">
        <f>'RESULTADOS CUARTO'!GR25</f>
        <v>2</v>
      </c>
      <c r="CR21">
        <f>'RESULTADOS CUARTO'!GS25</f>
        <v>1.1258699999999999</v>
      </c>
      <c r="CS21">
        <f>'RESULTADOS CUARTO'!GT25</f>
        <v>1</v>
      </c>
      <c r="CT21">
        <f>'RESULTADOS CUARTO'!GU25</f>
        <v>1</v>
      </c>
      <c r="CU21">
        <f>'RESULTADOS CUARTO'!GV25</f>
        <v>1.1258699999999999</v>
      </c>
      <c r="CV21">
        <f>'RESULTADOS CUARTO'!GW25</f>
        <v>2</v>
      </c>
      <c r="CW21">
        <f>'RESULTADOS CUARTO'!GX25</f>
        <v>1.2413000000000001</v>
      </c>
      <c r="CX21">
        <f>'RESULTADOS CUARTO'!GY25</f>
        <v>0</v>
      </c>
      <c r="CY21">
        <f>'RESULTADOS CUARTO'!GZ25</f>
        <v>2</v>
      </c>
      <c r="CZ21">
        <f>'RESULTADOS CUARTO'!HA25</f>
        <v>0</v>
      </c>
      <c r="DA21">
        <f>'RESULTADOS CUARTO'!HB25</f>
        <v>9.8469200000000008</v>
      </c>
      <c r="DB21">
        <f>'RESULTADOS CUARTO'!HC25</f>
        <v>1</v>
      </c>
      <c r="DC21">
        <f>'RESULTADOS CUARTO'!HD25</f>
        <v>1.12415</v>
      </c>
      <c r="DD21">
        <f>'RESULTADOS CUARTO'!HE25</f>
        <v>0</v>
      </c>
      <c r="DE21">
        <f>'RESULTADOS CUARTO'!HF25</f>
        <v>1</v>
      </c>
      <c r="DF21">
        <f>'RESULTADOS CUARTO'!HG25</f>
        <v>0</v>
      </c>
      <c r="DG21">
        <f>'RESULTADOS CUARTO'!HH25</f>
        <v>2</v>
      </c>
      <c r="DH21">
        <f>'RESULTADOS CUARTO'!HI25</f>
        <v>1.1006800000000001</v>
      </c>
      <c r="DI21">
        <f>'RESULTADOS CUARTO'!HJ25</f>
        <v>1</v>
      </c>
      <c r="DJ21">
        <f>'RESULTADOS CUARTO'!HK25</f>
        <v>1</v>
      </c>
      <c r="DK21">
        <f>'RESULTADOS CUARTO'!HL25</f>
        <v>1.1006800000000001</v>
      </c>
      <c r="DL21">
        <f>'RESULTADOS CUARTO'!HM25</f>
        <v>2</v>
      </c>
      <c r="DM21">
        <f>'RESULTADOS CUARTO'!HN25</f>
        <v>1.1006800000000001</v>
      </c>
      <c r="DN21">
        <f>'RESULTADOS CUARTO'!HO25</f>
        <v>2</v>
      </c>
      <c r="DO21">
        <f>'RESULTADOS CUARTO'!HP25</f>
        <v>0</v>
      </c>
      <c r="DP21">
        <f>'RESULTADOS CUARTO'!HQ25</f>
        <v>2.2013600000000002</v>
      </c>
      <c r="DQ21">
        <f>'RESULTADOS CUARTO'!HR25</f>
        <v>2</v>
      </c>
      <c r="DR21">
        <f>'RESULTADOS CUARTO'!HS25</f>
        <v>1.12415</v>
      </c>
      <c r="DS21">
        <f>'RESULTADOS CUARTO'!HT25</f>
        <v>1</v>
      </c>
      <c r="DT21">
        <f>'RESULTADOS CUARTO'!HU25</f>
        <v>1</v>
      </c>
      <c r="DU21">
        <f>'RESULTADOS CUARTO'!HV25</f>
        <v>1.12415</v>
      </c>
      <c r="DV21">
        <f>'RESULTADOS CUARTO'!HW25</f>
        <v>4.4261900000000001</v>
      </c>
      <c r="EP21" s="42"/>
      <c r="EQ21" s="41">
        <f>'RANKING-CUARTOS'!A22</f>
        <v>19</v>
      </c>
      <c r="ER21" s="41" t="str">
        <f>'RANKING-CUARTOS'!B22</f>
        <v>SUAÑA  ALBERTO  VALERIA FERNANDA</v>
      </c>
      <c r="ES21" s="41" t="str">
        <f>'RANKING-CUARTOS'!C22</f>
        <v>4A</v>
      </c>
      <c r="ET21" s="41">
        <f>'RANKING-CUARTOS'!D22</f>
        <v>30.280258225000001</v>
      </c>
      <c r="EU21" s="41">
        <f>'RANKING-CUARTOS'!E22</f>
        <v>6</v>
      </c>
      <c r="EV21" s="41">
        <f>'RANKING-CUARTOS'!F22</f>
        <v>0</v>
      </c>
      <c r="EW21" s="41" t="str">
        <f>'RANKING-CUARTOS'!G22</f>
        <v>PARI  QUISPE  YANERY XIOMARA</v>
      </c>
      <c r="EX21" s="44" t="str">
        <f>'RANKING-CUARTOS'!H22</f>
        <v>4A</v>
      </c>
      <c r="EY21" s="41">
        <f>'RANKING-CUARTOS'!I22</f>
        <v>22.351868525</v>
      </c>
      <c r="EZ21" s="41">
        <f>'RANKING-CUARTOS'!J22</f>
        <v>19</v>
      </c>
      <c r="FA21" s="45">
        <f>'RANKING-CUARTOS'!K22</f>
        <v>11.1203104142066</v>
      </c>
      <c r="FB21">
        <f>'RANKING-CUARTOS'!L22</f>
        <v>0</v>
      </c>
      <c r="FC21">
        <f>'RANKING-CUARTOS'!M22</f>
        <v>0</v>
      </c>
      <c r="FD21">
        <f>'RANKING-CUARTOS'!N22</f>
        <v>0</v>
      </c>
      <c r="FE21" s="609"/>
    </row>
    <row r="22" spans="2:161" ht="25.9" customHeight="1">
      <c r="B22" s="613"/>
      <c r="C22" s="610" t="s">
        <v>282</v>
      </c>
      <c r="D22" s="611"/>
      <c r="E22" s="611"/>
      <c r="F22" s="611"/>
      <c r="G22" s="611"/>
      <c r="H22" s="611"/>
      <c r="I22" s="613"/>
      <c r="J22" t="str">
        <f>'RESULTADOS CUARTO'!DK26</f>
        <v>CARl8113</v>
      </c>
      <c r="K22" t="str">
        <f>'RESULTADOS CUARTO'!DL26</f>
        <v>SONCCO  MAYTA  CARLA MARYELENA</v>
      </c>
      <c r="L22">
        <f>'RESULTADOS CUARTO'!DM26</f>
        <v>4</v>
      </c>
      <c r="M22" t="str">
        <f>'RESULTADOS CUARTO'!DN26</f>
        <v>A</v>
      </c>
      <c r="N22" t="str">
        <f>'RESULTADOS CUARTO'!DO26</f>
        <v>7 DE MAYO</v>
      </c>
      <c r="O22" t="str">
        <f>'RESULTADOS CUARTO'!DP26</f>
        <v>RANKING</v>
      </c>
      <c r="P22">
        <f>'RESULTADOS CUARTO'!DQ26</f>
        <v>15</v>
      </c>
      <c r="Q22" t="str">
        <f>'RESULTADOS CUARTO'!DR26</f>
        <v/>
      </c>
      <c r="R22">
        <f>'RESULTADOS CUARTO'!DS26</f>
        <v>33</v>
      </c>
      <c r="S22">
        <f>'RESULTADOS CUARTO'!DT26</f>
        <v>19</v>
      </c>
      <c r="T22">
        <f>'RESULTADOS CUARTO'!DU26</f>
        <v>14</v>
      </c>
      <c r="U22">
        <f>'RESULTADOS CUARTO'!DV26</f>
        <v>24.026533125</v>
      </c>
      <c r="V22">
        <f>'RESULTADOS CUARTO'!DW26</f>
        <v>12</v>
      </c>
      <c r="W22">
        <f>'RESULTADOS CUARTO'!DX26</f>
        <v>0.57575757575757602</v>
      </c>
      <c r="X22">
        <f>'RESULTADOS CUARTO'!DY26</f>
        <v>0</v>
      </c>
      <c r="Y22">
        <f>'RESULTADOS CUARTO'!DZ26</f>
        <v>0</v>
      </c>
      <c r="Z22">
        <f>'RESULTADOS CUARTO'!EA26</f>
        <v>0</v>
      </c>
      <c r="AA22">
        <f>'RESULTADOS CUARTO'!EB26</f>
        <v>0</v>
      </c>
      <c r="AB22">
        <f>'RESULTADOS CUARTO'!EC26</f>
        <v>1</v>
      </c>
      <c r="AC22">
        <f>'RESULTADOS CUARTO'!ED26</f>
        <v>1.6782674</v>
      </c>
      <c r="AD22">
        <f>'RESULTADOS CUARTO'!EE26</f>
        <v>1</v>
      </c>
      <c r="AE22">
        <f>'RESULTADOS CUARTO'!EF26</f>
        <v>0</v>
      </c>
      <c r="AF22">
        <f>'RESULTADOS CUARTO'!EG26</f>
        <v>1.6782674</v>
      </c>
      <c r="AG22">
        <f>'RESULTADOS CUARTO'!EH26</f>
        <v>1</v>
      </c>
      <c r="AH22">
        <f>'RESULTADOS CUARTO'!EI26</f>
        <v>1.6587874499999999</v>
      </c>
      <c r="AI22">
        <f>'RESULTADOS CUARTO'!EJ26</f>
        <v>1</v>
      </c>
      <c r="AJ22">
        <f>'RESULTADOS CUARTO'!EK26</f>
        <v>0</v>
      </c>
      <c r="AK22">
        <f>'RESULTADOS CUARTO'!EL26</f>
        <v>1.6587874499999999</v>
      </c>
      <c r="AL22">
        <f>'RESULTADOS CUARTO'!EM26</f>
        <v>1</v>
      </c>
      <c r="AM22">
        <f>'RESULTADOS CUARTO'!EN26</f>
        <v>1.6495770000000001</v>
      </c>
      <c r="AN22">
        <f>'RESULTADOS CUARTO'!EO26</f>
        <v>0</v>
      </c>
      <c r="AO22">
        <f>'RESULTADOS CUARTO'!EP26</f>
        <v>1</v>
      </c>
      <c r="AP22">
        <f>'RESULTADOS CUARTO'!EQ26</f>
        <v>0</v>
      </c>
      <c r="AQ22">
        <f>'RESULTADOS CUARTO'!ER26</f>
        <v>1</v>
      </c>
      <c r="AR22">
        <f>'RESULTADOS CUARTO'!ES26</f>
        <v>1.6583374</v>
      </c>
      <c r="AS22">
        <f>'RESULTADOS CUARTO'!ET26</f>
        <v>0</v>
      </c>
      <c r="AT22">
        <f>'RESULTADOS CUARTO'!EU26</f>
        <v>1</v>
      </c>
      <c r="AU22">
        <f>'RESULTADOS CUARTO'!EV26</f>
        <v>0</v>
      </c>
      <c r="AV22">
        <f>'RESULTADOS CUARTO'!EW26</f>
        <v>3.3370548499999999</v>
      </c>
      <c r="AW22">
        <f>'RESULTADOS CUARTO'!EX26</f>
        <v>2</v>
      </c>
      <c r="AX22">
        <f>'RESULTADOS CUARTO'!EY26</f>
        <v>1.52482685</v>
      </c>
      <c r="AY22">
        <f>'RESULTADOS CUARTO'!EZ26</f>
        <v>1</v>
      </c>
      <c r="AZ22">
        <f>'RESULTADOS CUARTO'!FA26</f>
        <v>1</v>
      </c>
      <c r="BA22">
        <f>'RESULTADOS CUARTO'!FB26</f>
        <v>1.52482685</v>
      </c>
      <c r="BB22">
        <f>'RESULTADOS CUARTO'!FC26</f>
        <v>2</v>
      </c>
      <c r="BC22">
        <f>'RESULTADOS CUARTO'!FD26</f>
        <v>1.4254114250000001</v>
      </c>
      <c r="BD22">
        <f>'RESULTADOS CUARTO'!FE26</f>
        <v>1</v>
      </c>
      <c r="BE22">
        <f>'RESULTADOS CUARTO'!FF26</f>
        <v>1</v>
      </c>
      <c r="BF22">
        <f>'RESULTADOS CUARTO'!FG26</f>
        <v>1.4254114250000001</v>
      </c>
      <c r="BG22">
        <f>'RESULTADOS CUARTO'!FH26</f>
        <v>2</v>
      </c>
      <c r="BH22">
        <f>'RESULTADOS CUARTO'!FI26</f>
        <v>1.1547487000000001</v>
      </c>
      <c r="BI22">
        <f>'RESULTADOS CUARTO'!FJ26</f>
        <v>0</v>
      </c>
      <c r="BJ22">
        <f>'RESULTADOS CUARTO'!FK26</f>
        <v>2</v>
      </c>
      <c r="BK22">
        <f>'RESULTADOS CUARTO'!FL26</f>
        <v>0</v>
      </c>
      <c r="BL22">
        <f>'RESULTADOS CUARTO'!FM26</f>
        <v>2.9502382749999998</v>
      </c>
      <c r="BM22">
        <f>'RESULTADOS CUARTO'!FN26</f>
        <v>3</v>
      </c>
      <c r="BN22">
        <f>'RESULTADOS CUARTO'!FO26</f>
        <v>1.021414</v>
      </c>
      <c r="BO22">
        <f>'RESULTADOS CUARTO'!FP26</f>
        <v>1</v>
      </c>
      <c r="BP22">
        <f>'RESULTADOS CUARTO'!FQ26</f>
        <v>2</v>
      </c>
      <c r="BQ22">
        <f>'RESULTADOS CUARTO'!FR26</f>
        <v>1.021414</v>
      </c>
      <c r="BR22">
        <f>'RESULTADOS CUARTO'!FS26</f>
        <v>2</v>
      </c>
      <c r="BS22">
        <f>'RESULTADOS CUARTO'!FT26</f>
        <v>0.97144799999999998</v>
      </c>
      <c r="BT22">
        <f>'RESULTADOS CUARTO'!FU26</f>
        <v>2</v>
      </c>
      <c r="BU22">
        <f>'RESULTADOS CUARTO'!FV26</f>
        <v>0</v>
      </c>
      <c r="BV22">
        <f>'RESULTADOS CUARTO'!FW26</f>
        <v>1.942896</v>
      </c>
      <c r="BW22">
        <f>'RESULTADOS CUARTO'!FX26</f>
        <v>3</v>
      </c>
      <c r="BX22">
        <f>'RESULTADOS CUARTO'!FY26</f>
        <v>1.2698590000000001</v>
      </c>
      <c r="BY22">
        <f>'RESULTADOS CUARTO'!FZ26</f>
        <v>2</v>
      </c>
      <c r="BZ22">
        <f>'RESULTADOS CUARTO'!GA26</f>
        <v>1</v>
      </c>
      <c r="CA22">
        <f>'RESULTADOS CUARTO'!GB26</f>
        <v>2.5397180000000001</v>
      </c>
      <c r="CB22">
        <f>'RESULTADOS CUARTO'!GC26</f>
        <v>2</v>
      </c>
      <c r="CC22">
        <f>'RESULTADOS CUARTO'!GD26</f>
        <v>1.2101409999999999</v>
      </c>
      <c r="CD22">
        <f>'RESULTADOS CUARTO'!GE26</f>
        <v>2</v>
      </c>
      <c r="CE22">
        <f>'RESULTADOS CUARTO'!GF26</f>
        <v>0</v>
      </c>
      <c r="CF22">
        <f>'RESULTADOS CUARTO'!GG26</f>
        <v>2.4202819999999998</v>
      </c>
      <c r="CG22">
        <f>'RESULTADOS CUARTO'!GH26</f>
        <v>1</v>
      </c>
      <c r="CH22">
        <f>'RESULTADOS CUARTO'!GI26</f>
        <v>0.80188999999999999</v>
      </c>
      <c r="CI22">
        <f>'RESULTADOS CUARTO'!GJ26</f>
        <v>0</v>
      </c>
      <c r="CJ22">
        <f>'RESULTADOS CUARTO'!GK26</f>
        <v>1</v>
      </c>
      <c r="CK22">
        <f>'RESULTADOS CUARTO'!GL26</f>
        <v>0</v>
      </c>
      <c r="CL22">
        <f>'RESULTADOS CUARTO'!GM26</f>
        <v>1</v>
      </c>
      <c r="CM22">
        <f>'RESULTADOS CUARTO'!GN26</f>
        <v>0.79674</v>
      </c>
      <c r="CN22">
        <f>'RESULTADOS CUARTO'!GO26</f>
        <v>1</v>
      </c>
      <c r="CO22">
        <f>'RESULTADOS CUARTO'!GP26</f>
        <v>0</v>
      </c>
      <c r="CP22">
        <f>'RESULTADOS CUARTO'!GQ26</f>
        <v>0.79674</v>
      </c>
      <c r="CQ22">
        <f>'RESULTADOS CUARTO'!GR26</f>
        <v>2</v>
      </c>
      <c r="CR22">
        <f>'RESULTADOS CUARTO'!GS26</f>
        <v>1.1258699999999999</v>
      </c>
      <c r="CS22">
        <f>'RESULTADOS CUARTO'!GT26</f>
        <v>1</v>
      </c>
      <c r="CT22">
        <f>'RESULTADOS CUARTO'!GU26</f>
        <v>1</v>
      </c>
      <c r="CU22">
        <f>'RESULTADOS CUARTO'!GV26</f>
        <v>1.1258699999999999</v>
      </c>
      <c r="CV22">
        <f>'RESULTADOS CUARTO'!GW26</f>
        <v>2</v>
      </c>
      <c r="CW22">
        <f>'RESULTADOS CUARTO'!GX26</f>
        <v>1.2413000000000001</v>
      </c>
      <c r="CX22">
        <f>'RESULTADOS CUARTO'!GY26</f>
        <v>1</v>
      </c>
      <c r="CY22">
        <f>'RESULTADOS CUARTO'!GZ26</f>
        <v>1</v>
      </c>
      <c r="CZ22">
        <f>'RESULTADOS CUARTO'!HA26</f>
        <v>1.2413000000000001</v>
      </c>
      <c r="DA22">
        <f>'RESULTADOS CUARTO'!HB26</f>
        <v>11.08822</v>
      </c>
      <c r="DB22">
        <f>'RESULTADOS CUARTO'!HC26</f>
        <v>1</v>
      </c>
      <c r="DC22">
        <f>'RESULTADOS CUARTO'!HD26</f>
        <v>1.12415</v>
      </c>
      <c r="DD22">
        <f>'RESULTADOS CUARTO'!HE26</f>
        <v>1</v>
      </c>
      <c r="DE22">
        <f>'RESULTADOS CUARTO'!HF26</f>
        <v>0</v>
      </c>
      <c r="DF22">
        <f>'RESULTADOS CUARTO'!HG26</f>
        <v>1.12415</v>
      </c>
      <c r="DG22">
        <f>'RESULTADOS CUARTO'!HH26</f>
        <v>2</v>
      </c>
      <c r="DH22">
        <f>'RESULTADOS CUARTO'!HI26</f>
        <v>1.1006800000000001</v>
      </c>
      <c r="DI22">
        <f>'RESULTADOS CUARTO'!HJ26</f>
        <v>2</v>
      </c>
      <c r="DJ22">
        <f>'RESULTADOS CUARTO'!HK26</f>
        <v>0</v>
      </c>
      <c r="DK22">
        <f>'RESULTADOS CUARTO'!HL26</f>
        <v>2.2013600000000002</v>
      </c>
      <c r="DL22">
        <f>'RESULTADOS CUARTO'!HM26</f>
        <v>2</v>
      </c>
      <c r="DM22">
        <f>'RESULTADOS CUARTO'!HN26</f>
        <v>1.1006800000000001</v>
      </c>
      <c r="DN22">
        <f>'RESULTADOS CUARTO'!HO26</f>
        <v>2</v>
      </c>
      <c r="DO22">
        <f>'RESULTADOS CUARTO'!HP26</f>
        <v>0</v>
      </c>
      <c r="DP22">
        <f>'RESULTADOS CUARTO'!HQ26</f>
        <v>2.2013600000000002</v>
      </c>
      <c r="DQ22">
        <f>'RESULTADOS CUARTO'!HR26</f>
        <v>2</v>
      </c>
      <c r="DR22">
        <f>'RESULTADOS CUARTO'!HS26</f>
        <v>1.12415</v>
      </c>
      <c r="DS22">
        <f>'RESULTADOS CUARTO'!HT26</f>
        <v>1</v>
      </c>
      <c r="DT22">
        <f>'RESULTADOS CUARTO'!HU26</f>
        <v>1</v>
      </c>
      <c r="DU22">
        <f>'RESULTADOS CUARTO'!HV26</f>
        <v>1.12415</v>
      </c>
      <c r="DV22">
        <f>'RESULTADOS CUARTO'!HW26</f>
        <v>6.6510199999999999</v>
      </c>
      <c r="EP22" s="42"/>
      <c r="EQ22" s="41">
        <f>'RANKING-CUARTOS'!A23</f>
        <v>20</v>
      </c>
      <c r="ER22" s="41" t="str">
        <f>'RANKING-CUARTOS'!B23</f>
        <v>TICONA  ARAPA  XIOMARA JAZMIN</v>
      </c>
      <c r="ES22" s="41" t="str">
        <f>'RANKING-CUARTOS'!C23</f>
        <v>4A</v>
      </c>
      <c r="ET22" s="41">
        <f>'RANKING-CUARTOS'!D23</f>
        <v>18.332976800000001</v>
      </c>
      <c r="EU22" s="41">
        <f>'RANKING-CUARTOS'!E23</f>
        <v>35</v>
      </c>
      <c r="EV22" s="41">
        <f>'RANKING-CUARTOS'!F23</f>
        <v>0</v>
      </c>
      <c r="EW22" s="41" t="str">
        <f>'RANKING-CUARTOS'!G23</f>
        <v>PACCORI  CUNO  MASSIEL LUANA</v>
      </c>
      <c r="EX22" s="44" t="str">
        <f>'RANKING-CUARTOS'!H23</f>
        <v>4B</v>
      </c>
      <c r="EY22" s="41">
        <f>'RANKING-CUARTOS'!I23</f>
        <v>22.073212399999999</v>
      </c>
      <c r="EZ22" s="41">
        <f>'RANKING-CUARTOS'!J23</f>
        <v>20</v>
      </c>
      <c r="FA22" s="45">
        <f>'RANKING-CUARTOS'!K23</f>
        <v>10.9816758027264</v>
      </c>
      <c r="FB22">
        <f>'RANKING-CUARTOS'!L23</f>
        <v>0</v>
      </c>
      <c r="FC22">
        <f>'RANKING-CUARTOS'!M23</f>
        <v>0</v>
      </c>
      <c r="FD22">
        <f>'RANKING-CUARTOS'!N23</f>
        <v>0</v>
      </c>
      <c r="FE22" s="609"/>
    </row>
    <row r="23" spans="2:161" ht="16.149999999999999" customHeight="1">
      <c r="B23" s="613"/>
      <c r="C23" s="23" t="s">
        <v>295</v>
      </c>
      <c r="D23" s="14">
        <f>AB2</f>
        <v>0</v>
      </c>
      <c r="E23" s="14">
        <f>AC2</f>
        <v>0</v>
      </c>
      <c r="F23" s="14">
        <f>AD2</f>
        <v>0</v>
      </c>
      <c r="G23" s="14">
        <f>AE2</f>
        <v>0</v>
      </c>
      <c r="H23" s="14">
        <f>AF2</f>
        <v>0</v>
      </c>
      <c r="I23" s="613"/>
      <c r="J23" t="str">
        <f>'RESULTADOS CUARTO'!DK27</f>
        <v>Floyd666</v>
      </c>
      <c r="K23" t="str">
        <f>'RESULTADOS CUARTO'!DL27</f>
        <v>SUAÑA  ALBERTO  VALERIA FERNANDA</v>
      </c>
      <c r="L23">
        <f>'RESULTADOS CUARTO'!DM27</f>
        <v>4</v>
      </c>
      <c r="M23" t="str">
        <f>'RESULTADOS CUARTO'!DN27</f>
        <v>A</v>
      </c>
      <c r="N23" t="str">
        <f>'RESULTADOS CUARTO'!DO27</f>
        <v>7 DE MAYO</v>
      </c>
      <c r="O23" t="str">
        <f>'RESULTADOS CUARTO'!DP27</f>
        <v>RANKING</v>
      </c>
      <c r="P23">
        <f>'RESULTADOS CUARTO'!DQ27</f>
        <v>6</v>
      </c>
      <c r="Q23" t="str">
        <f>'RESULTADOS CUARTO'!DR27</f>
        <v>TERCIO SUPERIOR</v>
      </c>
      <c r="R23">
        <f>'RESULTADOS CUARTO'!DS27</f>
        <v>33</v>
      </c>
      <c r="S23">
        <f>'RESULTADOS CUARTO'!DT27</f>
        <v>24</v>
      </c>
      <c r="T23">
        <f>'RESULTADOS CUARTO'!DU27</f>
        <v>9</v>
      </c>
      <c r="U23">
        <f>'RESULTADOS CUARTO'!DV27</f>
        <v>30.280258225000001</v>
      </c>
      <c r="V23">
        <f>'RESULTADOS CUARTO'!DW27</f>
        <v>15</v>
      </c>
      <c r="W23">
        <f>'RESULTADOS CUARTO'!DX27</f>
        <v>0.72727272727272696</v>
      </c>
      <c r="X23">
        <f>'RESULTADOS CUARTO'!DY27</f>
        <v>0</v>
      </c>
      <c r="Y23">
        <f>'RESULTADOS CUARTO'!DZ27</f>
        <v>0</v>
      </c>
      <c r="Z23">
        <f>'RESULTADOS CUARTO'!EA27</f>
        <v>0</v>
      </c>
      <c r="AA23">
        <f>'RESULTADOS CUARTO'!EB27</f>
        <v>0</v>
      </c>
      <c r="AB23">
        <f>'RESULTADOS CUARTO'!EC27</f>
        <v>1</v>
      </c>
      <c r="AC23">
        <f>'RESULTADOS CUARTO'!ED27</f>
        <v>1.6782674</v>
      </c>
      <c r="AD23">
        <f>'RESULTADOS CUARTO'!EE27</f>
        <v>1</v>
      </c>
      <c r="AE23">
        <f>'RESULTADOS CUARTO'!EF27</f>
        <v>0</v>
      </c>
      <c r="AF23">
        <f>'RESULTADOS CUARTO'!EG27</f>
        <v>1.6782674</v>
      </c>
      <c r="AG23">
        <f>'RESULTADOS CUARTO'!EH27</f>
        <v>1</v>
      </c>
      <c r="AH23">
        <f>'RESULTADOS CUARTO'!EI27</f>
        <v>1.6587874499999999</v>
      </c>
      <c r="AI23">
        <f>'RESULTADOS CUARTO'!EJ27</f>
        <v>1</v>
      </c>
      <c r="AJ23">
        <f>'RESULTADOS CUARTO'!EK27</f>
        <v>0</v>
      </c>
      <c r="AK23">
        <f>'RESULTADOS CUARTO'!EL27</f>
        <v>1.6587874499999999</v>
      </c>
      <c r="AL23">
        <f>'RESULTADOS CUARTO'!EM27</f>
        <v>1</v>
      </c>
      <c r="AM23">
        <f>'RESULTADOS CUARTO'!EN27</f>
        <v>1.6495770000000001</v>
      </c>
      <c r="AN23">
        <f>'RESULTADOS CUARTO'!EO27</f>
        <v>1</v>
      </c>
      <c r="AO23">
        <f>'RESULTADOS CUARTO'!EP27</f>
        <v>0</v>
      </c>
      <c r="AP23">
        <f>'RESULTADOS CUARTO'!EQ27</f>
        <v>1.6495770000000001</v>
      </c>
      <c r="AQ23">
        <f>'RESULTADOS CUARTO'!ER27</f>
        <v>1</v>
      </c>
      <c r="AR23">
        <f>'RESULTADOS CUARTO'!ES27</f>
        <v>1.6583374</v>
      </c>
      <c r="AS23">
        <f>'RESULTADOS CUARTO'!ET27</f>
        <v>1</v>
      </c>
      <c r="AT23">
        <f>'RESULTADOS CUARTO'!EU27</f>
        <v>0</v>
      </c>
      <c r="AU23">
        <f>'RESULTADOS CUARTO'!EV27</f>
        <v>1.6583374</v>
      </c>
      <c r="AV23">
        <f>'RESULTADOS CUARTO'!EW27</f>
        <v>6.6449692499999999</v>
      </c>
      <c r="AW23">
        <f>'RESULTADOS CUARTO'!EX27</f>
        <v>2</v>
      </c>
      <c r="AX23">
        <f>'RESULTADOS CUARTO'!EY27</f>
        <v>1.52482685</v>
      </c>
      <c r="AY23">
        <f>'RESULTADOS CUARTO'!EZ27</f>
        <v>1</v>
      </c>
      <c r="AZ23">
        <f>'RESULTADOS CUARTO'!FA27</f>
        <v>1</v>
      </c>
      <c r="BA23">
        <f>'RESULTADOS CUARTO'!FB27</f>
        <v>1.52482685</v>
      </c>
      <c r="BB23">
        <f>'RESULTADOS CUARTO'!FC27</f>
        <v>2</v>
      </c>
      <c r="BC23">
        <f>'RESULTADOS CUARTO'!FD27</f>
        <v>1.4254114250000001</v>
      </c>
      <c r="BD23">
        <f>'RESULTADOS CUARTO'!FE27</f>
        <v>1</v>
      </c>
      <c r="BE23">
        <f>'RESULTADOS CUARTO'!FF27</f>
        <v>1</v>
      </c>
      <c r="BF23">
        <f>'RESULTADOS CUARTO'!FG27</f>
        <v>1.4254114250000001</v>
      </c>
      <c r="BG23">
        <f>'RESULTADOS CUARTO'!FH27</f>
        <v>2</v>
      </c>
      <c r="BH23">
        <f>'RESULTADOS CUARTO'!FI27</f>
        <v>1.1547487000000001</v>
      </c>
      <c r="BI23">
        <f>'RESULTADOS CUARTO'!FJ27</f>
        <v>1</v>
      </c>
      <c r="BJ23">
        <f>'RESULTADOS CUARTO'!FK27</f>
        <v>1</v>
      </c>
      <c r="BK23">
        <f>'RESULTADOS CUARTO'!FL27</f>
        <v>1.1547487000000001</v>
      </c>
      <c r="BL23">
        <f>'RESULTADOS CUARTO'!FM27</f>
        <v>4.1049869750000001</v>
      </c>
      <c r="BM23">
        <f>'RESULTADOS CUARTO'!FN27</f>
        <v>3</v>
      </c>
      <c r="BN23">
        <f>'RESULTADOS CUARTO'!FO27</f>
        <v>1.021414</v>
      </c>
      <c r="BO23">
        <f>'RESULTADOS CUARTO'!FP27</f>
        <v>2</v>
      </c>
      <c r="BP23">
        <f>'RESULTADOS CUARTO'!FQ27</f>
        <v>1</v>
      </c>
      <c r="BQ23">
        <f>'RESULTADOS CUARTO'!FR27</f>
        <v>2.0428280000000001</v>
      </c>
      <c r="BR23">
        <f>'RESULTADOS CUARTO'!FS27</f>
        <v>2</v>
      </c>
      <c r="BS23">
        <f>'RESULTADOS CUARTO'!FT27</f>
        <v>0.97144799999999998</v>
      </c>
      <c r="BT23">
        <f>'RESULTADOS CUARTO'!FU27</f>
        <v>2</v>
      </c>
      <c r="BU23">
        <f>'RESULTADOS CUARTO'!FV27</f>
        <v>0</v>
      </c>
      <c r="BV23">
        <f>'RESULTADOS CUARTO'!FW27</f>
        <v>1.942896</v>
      </c>
      <c r="BW23">
        <f>'RESULTADOS CUARTO'!FX27</f>
        <v>3</v>
      </c>
      <c r="BX23">
        <f>'RESULTADOS CUARTO'!FY27</f>
        <v>1.2698590000000001</v>
      </c>
      <c r="BY23">
        <f>'RESULTADOS CUARTO'!FZ27</f>
        <v>3</v>
      </c>
      <c r="BZ23">
        <f>'RESULTADOS CUARTO'!GA27</f>
        <v>0</v>
      </c>
      <c r="CA23">
        <f>'RESULTADOS CUARTO'!GB27</f>
        <v>3.809577</v>
      </c>
      <c r="CB23">
        <f>'RESULTADOS CUARTO'!GC27</f>
        <v>2</v>
      </c>
      <c r="CC23">
        <f>'RESULTADOS CUARTO'!GD27</f>
        <v>1.2101409999999999</v>
      </c>
      <c r="CD23">
        <f>'RESULTADOS CUARTO'!GE27</f>
        <v>1</v>
      </c>
      <c r="CE23">
        <f>'RESULTADOS CUARTO'!GF27</f>
        <v>1</v>
      </c>
      <c r="CF23">
        <f>'RESULTADOS CUARTO'!GG27</f>
        <v>1.2101409999999999</v>
      </c>
      <c r="CG23">
        <f>'RESULTADOS CUARTO'!GH27</f>
        <v>1</v>
      </c>
      <c r="CH23">
        <f>'RESULTADOS CUARTO'!GI27</f>
        <v>0.80188999999999999</v>
      </c>
      <c r="CI23">
        <f>'RESULTADOS CUARTO'!GJ27</f>
        <v>1</v>
      </c>
      <c r="CJ23">
        <f>'RESULTADOS CUARTO'!GK27</f>
        <v>0</v>
      </c>
      <c r="CK23">
        <f>'RESULTADOS CUARTO'!GL27</f>
        <v>0.80188999999999999</v>
      </c>
      <c r="CL23">
        <f>'RESULTADOS CUARTO'!GM27</f>
        <v>1</v>
      </c>
      <c r="CM23">
        <f>'RESULTADOS CUARTO'!GN27</f>
        <v>0.79674</v>
      </c>
      <c r="CN23">
        <f>'RESULTADOS CUARTO'!GO27</f>
        <v>1</v>
      </c>
      <c r="CO23">
        <f>'RESULTADOS CUARTO'!GP27</f>
        <v>0</v>
      </c>
      <c r="CP23">
        <f>'RESULTADOS CUARTO'!GQ27</f>
        <v>0.79674</v>
      </c>
      <c r="CQ23">
        <f>'RESULTADOS CUARTO'!GR27</f>
        <v>2</v>
      </c>
      <c r="CR23">
        <f>'RESULTADOS CUARTO'!GS27</f>
        <v>1.1258699999999999</v>
      </c>
      <c r="CS23">
        <f>'RESULTADOS CUARTO'!GT27</f>
        <v>2</v>
      </c>
      <c r="CT23">
        <f>'RESULTADOS CUARTO'!GU27</f>
        <v>0</v>
      </c>
      <c r="CU23">
        <f>'RESULTADOS CUARTO'!GV27</f>
        <v>2.2517399999999999</v>
      </c>
      <c r="CV23">
        <f>'RESULTADOS CUARTO'!GW27</f>
        <v>2</v>
      </c>
      <c r="CW23">
        <f>'RESULTADOS CUARTO'!GX27</f>
        <v>1.2413000000000001</v>
      </c>
      <c r="CX23">
        <f>'RESULTADOS CUARTO'!GY27</f>
        <v>0</v>
      </c>
      <c r="CY23">
        <f>'RESULTADOS CUARTO'!GZ27</f>
        <v>2</v>
      </c>
      <c r="CZ23">
        <f>'RESULTADOS CUARTO'!HA27</f>
        <v>0</v>
      </c>
      <c r="DA23">
        <f>'RESULTADOS CUARTO'!HB27</f>
        <v>12.855812</v>
      </c>
      <c r="DB23">
        <f>'RESULTADOS CUARTO'!HC27</f>
        <v>1</v>
      </c>
      <c r="DC23">
        <f>'RESULTADOS CUARTO'!HD27</f>
        <v>1.12415</v>
      </c>
      <c r="DD23">
        <f>'RESULTADOS CUARTO'!HE27</f>
        <v>1</v>
      </c>
      <c r="DE23">
        <f>'RESULTADOS CUARTO'!HF27</f>
        <v>0</v>
      </c>
      <c r="DF23">
        <f>'RESULTADOS CUARTO'!HG27</f>
        <v>1.12415</v>
      </c>
      <c r="DG23">
        <f>'RESULTADOS CUARTO'!HH27</f>
        <v>2</v>
      </c>
      <c r="DH23">
        <f>'RESULTADOS CUARTO'!HI27</f>
        <v>1.1006800000000001</v>
      </c>
      <c r="DI23">
        <f>'RESULTADOS CUARTO'!HJ27</f>
        <v>2</v>
      </c>
      <c r="DJ23">
        <f>'RESULTADOS CUARTO'!HK27</f>
        <v>0</v>
      </c>
      <c r="DK23">
        <f>'RESULTADOS CUARTO'!HL27</f>
        <v>2.2013600000000002</v>
      </c>
      <c r="DL23">
        <f>'RESULTADOS CUARTO'!HM27</f>
        <v>2</v>
      </c>
      <c r="DM23">
        <f>'RESULTADOS CUARTO'!HN27</f>
        <v>1.1006800000000001</v>
      </c>
      <c r="DN23">
        <f>'RESULTADOS CUARTO'!HO27</f>
        <v>1</v>
      </c>
      <c r="DO23">
        <f>'RESULTADOS CUARTO'!HP27</f>
        <v>1</v>
      </c>
      <c r="DP23">
        <f>'RESULTADOS CUARTO'!HQ27</f>
        <v>1.1006800000000001</v>
      </c>
      <c r="DQ23">
        <f>'RESULTADOS CUARTO'!HR27</f>
        <v>2</v>
      </c>
      <c r="DR23">
        <f>'RESULTADOS CUARTO'!HS27</f>
        <v>1.12415</v>
      </c>
      <c r="DS23">
        <f>'RESULTADOS CUARTO'!HT27</f>
        <v>2</v>
      </c>
      <c r="DT23">
        <f>'RESULTADOS CUARTO'!HU27</f>
        <v>0</v>
      </c>
      <c r="DU23">
        <f>'RESULTADOS CUARTO'!HV27</f>
        <v>2.2483</v>
      </c>
      <c r="DV23">
        <f>'RESULTADOS CUARTO'!HW27</f>
        <v>6.6744899999999996</v>
      </c>
      <c r="EP23" s="42"/>
      <c r="EQ23" s="41">
        <f>'RANKING-CUARTOS'!A24</f>
        <v>21</v>
      </c>
      <c r="ER23" s="41" t="str">
        <f>'RANKING-CUARTOS'!B24</f>
        <v>TORRES  MAGNO  NOHEMI ANGELES</v>
      </c>
      <c r="ES23" s="41" t="str">
        <f>'RANKING-CUARTOS'!C24</f>
        <v>4A</v>
      </c>
      <c r="ET23" s="41">
        <f>'RANKING-CUARTOS'!D24</f>
        <v>30.674882650000001</v>
      </c>
      <c r="EU23" s="41">
        <f>'RANKING-CUARTOS'!E24</f>
        <v>5</v>
      </c>
      <c r="EV23" s="41">
        <f>'RANKING-CUARTOS'!F24</f>
        <v>0</v>
      </c>
      <c r="EW23" s="41" t="str">
        <f>'RANKING-CUARTOS'!G24</f>
        <v>SALAS  SAMALVIDES  SABRINA DANIELLE</v>
      </c>
      <c r="EX23" s="44" t="str">
        <f>'RANKING-CUARTOS'!H24</f>
        <v>4A</v>
      </c>
      <c r="EY23" s="41">
        <f>'RANKING-CUARTOS'!I24</f>
        <v>21.785876850000001</v>
      </c>
      <c r="EZ23" s="41">
        <f>'RANKING-CUARTOS'!J24</f>
        <v>21</v>
      </c>
      <c r="FA23" s="45">
        <f>'RANKING-CUARTOS'!K24</f>
        <v>10.8387230779704</v>
      </c>
      <c r="FB23">
        <f>'RANKING-CUARTOS'!L24</f>
        <v>0</v>
      </c>
      <c r="FC23">
        <f>'RANKING-CUARTOS'!M24</f>
        <v>0</v>
      </c>
      <c r="FD23">
        <f>'RANKING-CUARTOS'!N24</f>
        <v>0</v>
      </c>
      <c r="FE23" s="609"/>
    </row>
    <row r="24" spans="2:161" ht="16.149999999999999" customHeight="1">
      <c r="B24" s="613"/>
      <c r="C24" s="23" t="s">
        <v>296</v>
      </c>
      <c r="D24" s="14">
        <f>AG2</f>
        <v>0</v>
      </c>
      <c r="E24" s="14">
        <f>AH2</f>
        <v>0</v>
      </c>
      <c r="F24" s="14">
        <f>AI2</f>
        <v>0</v>
      </c>
      <c r="G24" s="14">
        <f>AJ2</f>
        <v>0</v>
      </c>
      <c r="H24" s="14">
        <f>AK2</f>
        <v>0</v>
      </c>
      <c r="I24" s="613"/>
      <c r="J24" t="str">
        <f>'RESULTADOS CUARTO'!DK28</f>
        <v>Xiomara1</v>
      </c>
      <c r="K24" t="str">
        <f>'RESULTADOS CUARTO'!DL28</f>
        <v>TICONA  ARAPA  XIOMARA JAZMIN</v>
      </c>
      <c r="L24">
        <f>'RESULTADOS CUARTO'!DM28</f>
        <v>4</v>
      </c>
      <c r="M24" t="str">
        <f>'RESULTADOS CUARTO'!DN28</f>
        <v>A</v>
      </c>
      <c r="N24" t="str">
        <f>'RESULTADOS CUARTO'!DO28</f>
        <v>7 DE MAYO</v>
      </c>
      <c r="O24" t="str">
        <f>'RESULTADOS CUARTO'!DP28</f>
        <v>RANKING</v>
      </c>
      <c r="P24">
        <f>'RESULTADOS CUARTO'!DQ28</f>
        <v>35</v>
      </c>
      <c r="Q24" t="str">
        <f>'RESULTADOS CUARTO'!DR28</f>
        <v/>
      </c>
      <c r="R24">
        <f>'RESULTADOS CUARTO'!DS28</f>
        <v>33</v>
      </c>
      <c r="S24">
        <f>'RESULTADOS CUARTO'!DT28</f>
        <v>15</v>
      </c>
      <c r="T24">
        <f>'RESULTADOS CUARTO'!DU28</f>
        <v>18</v>
      </c>
      <c r="U24">
        <f>'RESULTADOS CUARTO'!DV28</f>
        <v>18.332976800000001</v>
      </c>
      <c r="V24">
        <f>'RESULTADOS CUARTO'!DW28</f>
        <v>9</v>
      </c>
      <c r="W24">
        <f>'RESULTADOS CUARTO'!DX28</f>
        <v>0.45454545454545497</v>
      </c>
      <c r="X24">
        <f>'RESULTADOS CUARTO'!DY28</f>
        <v>0</v>
      </c>
      <c r="Y24">
        <f>'RESULTADOS CUARTO'!DZ28</f>
        <v>0</v>
      </c>
      <c r="Z24">
        <f>'RESULTADOS CUARTO'!EA28</f>
        <v>0</v>
      </c>
      <c r="AA24">
        <f>'RESULTADOS CUARTO'!EB28</f>
        <v>0</v>
      </c>
      <c r="AB24">
        <f>'RESULTADOS CUARTO'!EC28</f>
        <v>1</v>
      </c>
      <c r="AC24">
        <f>'RESULTADOS CUARTO'!ED28</f>
        <v>1.6782674</v>
      </c>
      <c r="AD24">
        <f>'RESULTADOS CUARTO'!EE28</f>
        <v>1</v>
      </c>
      <c r="AE24">
        <f>'RESULTADOS CUARTO'!EF28</f>
        <v>0</v>
      </c>
      <c r="AF24">
        <f>'RESULTADOS CUARTO'!EG28</f>
        <v>1.6782674</v>
      </c>
      <c r="AG24">
        <f>'RESULTADOS CUARTO'!EH28</f>
        <v>1</v>
      </c>
      <c r="AH24">
        <f>'RESULTADOS CUARTO'!EI28</f>
        <v>1.6587874499999999</v>
      </c>
      <c r="AI24">
        <f>'RESULTADOS CUARTO'!EJ28</f>
        <v>0</v>
      </c>
      <c r="AJ24">
        <f>'RESULTADOS CUARTO'!EK28</f>
        <v>1</v>
      </c>
      <c r="AK24">
        <f>'RESULTADOS CUARTO'!EL28</f>
        <v>0</v>
      </c>
      <c r="AL24">
        <f>'RESULTADOS CUARTO'!EM28</f>
        <v>1</v>
      </c>
      <c r="AM24">
        <f>'RESULTADOS CUARTO'!EN28</f>
        <v>1.6495770000000001</v>
      </c>
      <c r="AN24">
        <f>'RESULTADOS CUARTO'!EO28</f>
        <v>0</v>
      </c>
      <c r="AO24">
        <f>'RESULTADOS CUARTO'!EP28</f>
        <v>1</v>
      </c>
      <c r="AP24">
        <f>'RESULTADOS CUARTO'!EQ28</f>
        <v>0</v>
      </c>
      <c r="AQ24">
        <f>'RESULTADOS CUARTO'!ER28</f>
        <v>1</v>
      </c>
      <c r="AR24">
        <f>'RESULTADOS CUARTO'!ES28</f>
        <v>1.6583374</v>
      </c>
      <c r="AS24">
        <f>'RESULTADOS CUARTO'!ET28</f>
        <v>0</v>
      </c>
      <c r="AT24">
        <f>'RESULTADOS CUARTO'!EU28</f>
        <v>1</v>
      </c>
      <c r="AU24">
        <f>'RESULTADOS CUARTO'!EV28</f>
        <v>0</v>
      </c>
      <c r="AV24">
        <f>'RESULTADOS CUARTO'!EW28</f>
        <v>1.6782674</v>
      </c>
      <c r="AW24">
        <f>'RESULTADOS CUARTO'!EX28</f>
        <v>2</v>
      </c>
      <c r="AX24">
        <f>'RESULTADOS CUARTO'!EY28</f>
        <v>1.52482685</v>
      </c>
      <c r="AY24">
        <f>'RESULTADOS CUARTO'!EZ28</f>
        <v>2</v>
      </c>
      <c r="AZ24">
        <f>'RESULTADOS CUARTO'!FA28</f>
        <v>0</v>
      </c>
      <c r="BA24">
        <f>'RESULTADOS CUARTO'!FB28</f>
        <v>3.0496536999999999</v>
      </c>
      <c r="BB24">
        <f>'RESULTADOS CUARTO'!FC28</f>
        <v>2</v>
      </c>
      <c r="BC24">
        <f>'RESULTADOS CUARTO'!FD28</f>
        <v>1.4254114250000001</v>
      </c>
      <c r="BD24">
        <f>'RESULTADOS CUARTO'!FE28</f>
        <v>0</v>
      </c>
      <c r="BE24">
        <f>'RESULTADOS CUARTO'!FF28</f>
        <v>2</v>
      </c>
      <c r="BF24">
        <f>'RESULTADOS CUARTO'!FG28</f>
        <v>0</v>
      </c>
      <c r="BG24">
        <f>'RESULTADOS CUARTO'!FH28</f>
        <v>2</v>
      </c>
      <c r="BH24">
        <f>'RESULTADOS CUARTO'!FI28</f>
        <v>1.1547487000000001</v>
      </c>
      <c r="BI24">
        <f>'RESULTADOS CUARTO'!FJ28</f>
        <v>1</v>
      </c>
      <c r="BJ24">
        <f>'RESULTADOS CUARTO'!FK28</f>
        <v>1</v>
      </c>
      <c r="BK24">
        <f>'RESULTADOS CUARTO'!FL28</f>
        <v>1.1547487000000001</v>
      </c>
      <c r="BL24">
        <f>'RESULTADOS CUARTO'!FM28</f>
        <v>4.2044024000000002</v>
      </c>
      <c r="BM24">
        <f>'RESULTADOS CUARTO'!FN28</f>
        <v>3</v>
      </c>
      <c r="BN24">
        <f>'RESULTADOS CUARTO'!FO28</f>
        <v>1.021414</v>
      </c>
      <c r="BO24">
        <f>'RESULTADOS CUARTO'!FP28</f>
        <v>0</v>
      </c>
      <c r="BP24">
        <f>'RESULTADOS CUARTO'!FQ28</f>
        <v>3</v>
      </c>
      <c r="BQ24">
        <f>'RESULTADOS CUARTO'!FR28</f>
        <v>0</v>
      </c>
      <c r="BR24">
        <f>'RESULTADOS CUARTO'!FS28</f>
        <v>2</v>
      </c>
      <c r="BS24">
        <f>'RESULTADOS CUARTO'!FT28</f>
        <v>0.97144799999999998</v>
      </c>
      <c r="BT24">
        <f>'RESULTADOS CUARTO'!FU28</f>
        <v>1</v>
      </c>
      <c r="BU24">
        <f>'RESULTADOS CUARTO'!FV28</f>
        <v>1</v>
      </c>
      <c r="BV24">
        <f>'RESULTADOS CUARTO'!FW28</f>
        <v>0.97144799999999998</v>
      </c>
      <c r="BW24">
        <f>'RESULTADOS CUARTO'!FX28</f>
        <v>3</v>
      </c>
      <c r="BX24">
        <f>'RESULTADOS CUARTO'!FY28</f>
        <v>1.2698590000000001</v>
      </c>
      <c r="BY24">
        <f>'RESULTADOS CUARTO'!FZ28</f>
        <v>2</v>
      </c>
      <c r="BZ24">
        <f>'RESULTADOS CUARTO'!GA28</f>
        <v>1</v>
      </c>
      <c r="CA24">
        <f>'RESULTADOS CUARTO'!GB28</f>
        <v>2.5397180000000001</v>
      </c>
      <c r="CB24">
        <f>'RESULTADOS CUARTO'!GC28</f>
        <v>2</v>
      </c>
      <c r="CC24">
        <f>'RESULTADOS CUARTO'!GD28</f>
        <v>1.2101409999999999</v>
      </c>
      <c r="CD24">
        <f>'RESULTADOS CUARTO'!GE28</f>
        <v>1</v>
      </c>
      <c r="CE24">
        <f>'RESULTADOS CUARTO'!GF28</f>
        <v>1</v>
      </c>
      <c r="CF24">
        <f>'RESULTADOS CUARTO'!GG28</f>
        <v>1.2101409999999999</v>
      </c>
      <c r="CG24">
        <f>'RESULTADOS CUARTO'!GH28</f>
        <v>1</v>
      </c>
      <c r="CH24">
        <f>'RESULTADOS CUARTO'!GI28</f>
        <v>0.80188999999999999</v>
      </c>
      <c r="CI24">
        <f>'RESULTADOS CUARTO'!GJ28</f>
        <v>0</v>
      </c>
      <c r="CJ24">
        <f>'RESULTADOS CUARTO'!GK28</f>
        <v>1</v>
      </c>
      <c r="CK24">
        <f>'RESULTADOS CUARTO'!GL28</f>
        <v>0</v>
      </c>
      <c r="CL24">
        <f>'RESULTADOS CUARTO'!GM28</f>
        <v>1</v>
      </c>
      <c r="CM24">
        <f>'RESULTADOS CUARTO'!GN28</f>
        <v>0.79674</v>
      </c>
      <c r="CN24">
        <f>'RESULTADOS CUARTO'!GO28</f>
        <v>1</v>
      </c>
      <c r="CO24">
        <f>'RESULTADOS CUARTO'!GP28</f>
        <v>0</v>
      </c>
      <c r="CP24">
        <f>'RESULTADOS CUARTO'!GQ28</f>
        <v>0.79674</v>
      </c>
      <c r="CQ24">
        <f>'RESULTADOS CUARTO'!GR28</f>
        <v>2</v>
      </c>
      <c r="CR24">
        <f>'RESULTADOS CUARTO'!GS28</f>
        <v>1.1258699999999999</v>
      </c>
      <c r="CS24">
        <f>'RESULTADOS CUARTO'!GT28</f>
        <v>0</v>
      </c>
      <c r="CT24">
        <f>'RESULTADOS CUARTO'!GU28</f>
        <v>2</v>
      </c>
      <c r="CU24">
        <f>'RESULTADOS CUARTO'!GV28</f>
        <v>0</v>
      </c>
      <c r="CV24">
        <f>'RESULTADOS CUARTO'!GW28</f>
        <v>2</v>
      </c>
      <c r="CW24">
        <f>'RESULTADOS CUARTO'!GX28</f>
        <v>1.2413000000000001</v>
      </c>
      <c r="CX24">
        <f>'RESULTADOS CUARTO'!GY28</f>
        <v>2</v>
      </c>
      <c r="CY24">
        <f>'RESULTADOS CUARTO'!GZ28</f>
        <v>0</v>
      </c>
      <c r="CZ24">
        <f>'RESULTADOS CUARTO'!HA28</f>
        <v>2.4826000000000001</v>
      </c>
      <c r="DA24">
        <f>'RESULTADOS CUARTO'!HB28</f>
        <v>8.0006470000000007</v>
      </c>
      <c r="DB24">
        <f>'RESULTADOS CUARTO'!HC28</f>
        <v>1</v>
      </c>
      <c r="DC24">
        <f>'RESULTADOS CUARTO'!HD28</f>
        <v>1.12415</v>
      </c>
      <c r="DD24">
        <f>'RESULTADOS CUARTO'!HE28</f>
        <v>1</v>
      </c>
      <c r="DE24">
        <f>'RESULTADOS CUARTO'!HF28</f>
        <v>0</v>
      </c>
      <c r="DF24">
        <f>'RESULTADOS CUARTO'!HG28</f>
        <v>1.12415</v>
      </c>
      <c r="DG24">
        <f>'RESULTADOS CUARTO'!HH28</f>
        <v>2</v>
      </c>
      <c r="DH24">
        <f>'RESULTADOS CUARTO'!HI28</f>
        <v>1.1006800000000001</v>
      </c>
      <c r="DI24">
        <f>'RESULTADOS CUARTO'!HJ28</f>
        <v>2</v>
      </c>
      <c r="DJ24">
        <f>'RESULTADOS CUARTO'!HK28</f>
        <v>0</v>
      </c>
      <c r="DK24">
        <f>'RESULTADOS CUARTO'!HL28</f>
        <v>2.2013600000000002</v>
      </c>
      <c r="DL24">
        <f>'RESULTADOS CUARTO'!HM28</f>
        <v>2</v>
      </c>
      <c r="DM24">
        <f>'RESULTADOS CUARTO'!HN28</f>
        <v>1.1006800000000001</v>
      </c>
      <c r="DN24">
        <f>'RESULTADOS CUARTO'!HO28</f>
        <v>0</v>
      </c>
      <c r="DO24">
        <f>'RESULTADOS CUARTO'!HP28</f>
        <v>2</v>
      </c>
      <c r="DP24">
        <f>'RESULTADOS CUARTO'!HQ28</f>
        <v>0</v>
      </c>
      <c r="DQ24">
        <f>'RESULTADOS CUARTO'!HR28</f>
        <v>2</v>
      </c>
      <c r="DR24">
        <f>'RESULTADOS CUARTO'!HS28</f>
        <v>1.12415</v>
      </c>
      <c r="DS24">
        <f>'RESULTADOS CUARTO'!HT28</f>
        <v>1</v>
      </c>
      <c r="DT24">
        <f>'RESULTADOS CUARTO'!HU28</f>
        <v>1</v>
      </c>
      <c r="DU24">
        <f>'RESULTADOS CUARTO'!HV28</f>
        <v>1.12415</v>
      </c>
      <c r="DV24">
        <f>'RESULTADOS CUARTO'!HW28</f>
        <v>4.4496599999999997</v>
      </c>
      <c r="EP24" s="42"/>
      <c r="EQ24" s="41">
        <f>'RANKING-CUARTOS'!A25</f>
        <v>22</v>
      </c>
      <c r="ER24" s="41" t="str">
        <f>'RANKING-CUARTOS'!B25</f>
        <v>VELASQUEZ  RAMIRES  ESTRELLA ANGELA</v>
      </c>
      <c r="ES24" s="41" t="str">
        <f>'RANKING-CUARTOS'!C25</f>
        <v>4A</v>
      </c>
      <c r="ET24" s="41">
        <f>'RANKING-CUARTOS'!D25</f>
        <v>23.681864399999998</v>
      </c>
      <c r="EU24" s="41">
        <f>'RANKING-CUARTOS'!E25</f>
        <v>16</v>
      </c>
      <c r="EV24" s="41">
        <f>'RANKING-CUARTOS'!F25</f>
        <v>0</v>
      </c>
      <c r="EW24" s="41" t="str">
        <f>'RANKING-CUARTOS'!G25</f>
        <v>DURAND  AGÜERO  ADYELEN NATANIEL</v>
      </c>
      <c r="EX24" s="44" t="str">
        <f>'RANKING-CUARTOS'!H25</f>
        <v>4A</v>
      </c>
      <c r="EY24" s="41">
        <f>'RANKING-CUARTOS'!I25</f>
        <v>21.323279150000001</v>
      </c>
      <c r="EZ24" s="41">
        <f>'RANKING-CUARTOS'!J25</f>
        <v>22</v>
      </c>
      <c r="FA24" s="45">
        <f>'RANKING-CUARTOS'!K25</f>
        <v>10.608575427667899</v>
      </c>
      <c r="FB24">
        <f>'RANKING-CUARTOS'!L25</f>
        <v>0</v>
      </c>
      <c r="FC24">
        <f>'RANKING-CUARTOS'!M25</f>
        <v>0</v>
      </c>
      <c r="FD24">
        <f>'RANKING-CUARTOS'!N25</f>
        <v>0</v>
      </c>
      <c r="FE24" s="609"/>
    </row>
    <row r="25" spans="2:161" ht="16.149999999999999" customHeight="1">
      <c r="B25" s="613"/>
      <c r="C25" s="23" t="s">
        <v>297</v>
      </c>
      <c r="D25" s="14">
        <f>AL2</f>
        <v>0</v>
      </c>
      <c r="E25" s="14">
        <f>AM2</f>
        <v>0</v>
      </c>
      <c r="F25" s="14">
        <f>AN2</f>
        <v>0</v>
      </c>
      <c r="G25" s="14">
        <f>AO2</f>
        <v>0</v>
      </c>
      <c r="H25" s="14">
        <f>AP2</f>
        <v>0</v>
      </c>
      <c r="I25" s="613"/>
      <c r="J25" t="str">
        <f>'RESULTADOS CUARTO'!DK29</f>
        <v>Mictia00</v>
      </c>
      <c r="K25" t="str">
        <f>'RESULTADOS CUARTO'!DL29</f>
        <v>TORRES  MAGNO  NOHEMI ANGELES</v>
      </c>
      <c r="L25">
        <f>'RESULTADOS CUARTO'!DM29</f>
        <v>4</v>
      </c>
      <c r="M25" t="str">
        <f>'RESULTADOS CUARTO'!DN29</f>
        <v>A</v>
      </c>
      <c r="N25" t="str">
        <f>'RESULTADOS CUARTO'!DO29</f>
        <v>7 DE MAYO</v>
      </c>
      <c r="O25" t="str">
        <f>'RESULTADOS CUARTO'!DP29</f>
        <v>RANKING</v>
      </c>
      <c r="P25">
        <f>'RESULTADOS CUARTO'!DQ29</f>
        <v>5</v>
      </c>
      <c r="Q25" t="str">
        <f>'RESULTADOS CUARTO'!DR29</f>
        <v>TERCIO SUPERIOR</v>
      </c>
      <c r="R25">
        <f>'RESULTADOS CUARTO'!DS29</f>
        <v>33</v>
      </c>
      <c r="S25">
        <f>'RESULTADOS CUARTO'!DT29</f>
        <v>25</v>
      </c>
      <c r="T25">
        <f>'RESULTADOS CUARTO'!DU29</f>
        <v>8</v>
      </c>
      <c r="U25">
        <f>'RESULTADOS CUARTO'!DV29</f>
        <v>30.674882650000001</v>
      </c>
      <c r="V25">
        <f>'RESULTADOS CUARTO'!DW29</f>
        <v>15</v>
      </c>
      <c r="W25">
        <f>'RESULTADOS CUARTO'!DX29</f>
        <v>0.75757575757575801</v>
      </c>
      <c r="X25">
        <f>'RESULTADOS CUARTO'!DY29</f>
        <v>0</v>
      </c>
      <c r="Y25">
        <f>'RESULTADOS CUARTO'!DZ29</f>
        <v>0</v>
      </c>
      <c r="Z25">
        <f>'RESULTADOS CUARTO'!EA29</f>
        <v>0</v>
      </c>
      <c r="AA25">
        <f>'RESULTADOS CUARTO'!EB29</f>
        <v>0</v>
      </c>
      <c r="AB25">
        <f>'RESULTADOS CUARTO'!EC29</f>
        <v>1</v>
      </c>
      <c r="AC25">
        <f>'RESULTADOS CUARTO'!ED29</f>
        <v>1.6782674</v>
      </c>
      <c r="AD25">
        <f>'RESULTADOS CUARTO'!EE29</f>
        <v>1</v>
      </c>
      <c r="AE25">
        <f>'RESULTADOS CUARTO'!EF29</f>
        <v>0</v>
      </c>
      <c r="AF25">
        <f>'RESULTADOS CUARTO'!EG29</f>
        <v>1.6782674</v>
      </c>
      <c r="AG25">
        <f>'RESULTADOS CUARTO'!EH29</f>
        <v>1</v>
      </c>
      <c r="AH25">
        <f>'RESULTADOS CUARTO'!EI29</f>
        <v>1.6587874499999999</v>
      </c>
      <c r="AI25">
        <f>'RESULTADOS CUARTO'!EJ29</f>
        <v>1</v>
      </c>
      <c r="AJ25">
        <f>'RESULTADOS CUARTO'!EK29</f>
        <v>0</v>
      </c>
      <c r="AK25">
        <f>'RESULTADOS CUARTO'!EL29</f>
        <v>1.6587874499999999</v>
      </c>
      <c r="AL25">
        <f>'RESULTADOS CUARTO'!EM29</f>
        <v>1</v>
      </c>
      <c r="AM25">
        <f>'RESULTADOS CUARTO'!EN29</f>
        <v>1.6495770000000001</v>
      </c>
      <c r="AN25">
        <f>'RESULTADOS CUARTO'!EO29</f>
        <v>1</v>
      </c>
      <c r="AO25">
        <f>'RESULTADOS CUARTO'!EP29</f>
        <v>0</v>
      </c>
      <c r="AP25">
        <f>'RESULTADOS CUARTO'!EQ29</f>
        <v>1.6495770000000001</v>
      </c>
      <c r="AQ25">
        <f>'RESULTADOS CUARTO'!ER29</f>
        <v>1</v>
      </c>
      <c r="AR25">
        <f>'RESULTADOS CUARTO'!ES29</f>
        <v>1.6583374</v>
      </c>
      <c r="AS25">
        <f>'RESULTADOS CUARTO'!ET29</f>
        <v>1</v>
      </c>
      <c r="AT25">
        <f>'RESULTADOS CUARTO'!EU29</f>
        <v>0</v>
      </c>
      <c r="AU25">
        <f>'RESULTADOS CUARTO'!EV29</f>
        <v>1.6583374</v>
      </c>
      <c r="AV25">
        <f>'RESULTADOS CUARTO'!EW29</f>
        <v>6.6449692499999999</v>
      </c>
      <c r="AW25">
        <f>'RESULTADOS CUARTO'!EX29</f>
        <v>2</v>
      </c>
      <c r="AX25">
        <f>'RESULTADOS CUARTO'!EY29</f>
        <v>1.52482685</v>
      </c>
      <c r="AY25">
        <f>'RESULTADOS CUARTO'!EZ29</f>
        <v>1</v>
      </c>
      <c r="AZ25">
        <f>'RESULTADOS CUARTO'!FA29</f>
        <v>1</v>
      </c>
      <c r="BA25">
        <f>'RESULTADOS CUARTO'!FB29</f>
        <v>1.52482685</v>
      </c>
      <c r="BB25">
        <f>'RESULTADOS CUARTO'!FC29</f>
        <v>2</v>
      </c>
      <c r="BC25">
        <f>'RESULTADOS CUARTO'!FD29</f>
        <v>1.4254114250000001</v>
      </c>
      <c r="BD25">
        <f>'RESULTADOS CUARTO'!FE29</f>
        <v>2</v>
      </c>
      <c r="BE25">
        <f>'RESULTADOS CUARTO'!FF29</f>
        <v>0</v>
      </c>
      <c r="BF25">
        <f>'RESULTADOS CUARTO'!FG29</f>
        <v>2.8508228500000001</v>
      </c>
      <c r="BG25">
        <f>'RESULTADOS CUARTO'!FH29</f>
        <v>2</v>
      </c>
      <c r="BH25">
        <f>'RESULTADOS CUARTO'!FI29</f>
        <v>1.1547487000000001</v>
      </c>
      <c r="BI25">
        <f>'RESULTADOS CUARTO'!FJ29</f>
        <v>1</v>
      </c>
      <c r="BJ25">
        <f>'RESULTADOS CUARTO'!FK29</f>
        <v>1</v>
      </c>
      <c r="BK25">
        <f>'RESULTADOS CUARTO'!FL29</f>
        <v>1.1547487000000001</v>
      </c>
      <c r="BL25">
        <f>'RESULTADOS CUARTO'!FM29</f>
        <v>5.5303984000000002</v>
      </c>
      <c r="BM25">
        <f>'RESULTADOS CUARTO'!FN29</f>
        <v>3</v>
      </c>
      <c r="BN25">
        <f>'RESULTADOS CUARTO'!FO29</f>
        <v>1.021414</v>
      </c>
      <c r="BO25">
        <f>'RESULTADOS CUARTO'!FP29</f>
        <v>2</v>
      </c>
      <c r="BP25">
        <f>'RESULTADOS CUARTO'!FQ29</f>
        <v>1</v>
      </c>
      <c r="BQ25">
        <f>'RESULTADOS CUARTO'!FR29</f>
        <v>2.0428280000000001</v>
      </c>
      <c r="BR25">
        <f>'RESULTADOS CUARTO'!FS29</f>
        <v>2</v>
      </c>
      <c r="BS25">
        <f>'RESULTADOS CUARTO'!FT29</f>
        <v>0.97144799999999998</v>
      </c>
      <c r="BT25">
        <f>'RESULTADOS CUARTO'!FU29</f>
        <v>2</v>
      </c>
      <c r="BU25">
        <f>'RESULTADOS CUARTO'!FV29</f>
        <v>0</v>
      </c>
      <c r="BV25">
        <f>'RESULTADOS CUARTO'!FW29</f>
        <v>1.942896</v>
      </c>
      <c r="BW25">
        <f>'RESULTADOS CUARTO'!FX29</f>
        <v>3</v>
      </c>
      <c r="BX25">
        <f>'RESULTADOS CUARTO'!FY29</f>
        <v>1.2698590000000001</v>
      </c>
      <c r="BY25">
        <f>'RESULTADOS CUARTO'!FZ29</f>
        <v>1</v>
      </c>
      <c r="BZ25">
        <f>'RESULTADOS CUARTO'!GA29</f>
        <v>2</v>
      </c>
      <c r="CA25">
        <f>'RESULTADOS CUARTO'!GB29</f>
        <v>1.2698590000000001</v>
      </c>
      <c r="CB25">
        <f>'RESULTADOS CUARTO'!GC29</f>
        <v>2</v>
      </c>
      <c r="CC25">
        <f>'RESULTADOS CUARTO'!GD29</f>
        <v>1.2101409999999999</v>
      </c>
      <c r="CD25">
        <f>'RESULTADOS CUARTO'!GE29</f>
        <v>2</v>
      </c>
      <c r="CE25">
        <f>'RESULTADOS CUARTO'!GF29</f>
        <v>0</v>
      </c>
      <c r="CF25">
        <f>'RESULTADOS CUARTO'!GG29</f>
        <v>2.4202819999999998</v>
      </c>
      <c r="CG25">
        <f>'RESULTADOS CUARTO'!GH29</f>
        <v>1</v>
      </c>
      <c r="CH25">
        <f>'RESULTADOS CUARTO'!GI29</f>
        <v>0.80188999999999999</v>
      </c>
      <c r="CI25">
        <f>'RESULTADOS CUARTO'!GJ29</f>
        <v>0</v>
      </c>
      <c r="CJ25">
        <f>'RESULTADOS CUARTO'!GK29</f>
        <v>1</v>
      </c>
      <c r="CK25">
        <f>'RESULTADOS CUARTO'!GL29</f>
        <v>0</v>
      </c>
      <c r="CL25">
        <f>'RESULTADOS CUARTO'!GM29</f>
        <v>1</v>
      </c>
      <c r="CM25">
        <f>'RESULTADOS CUARTO'!GN29</f>
        <v>0.79674</v>
      </c>
      <c r="CN25">
        <f>'RESULTADOS CUARTO'!GO29</f>
        <v>1</v>
      </c>
      <c r="CO25">
        <f>'RESULTADOS CUARTO'!GP29</f>
        <v>0</v>
      </c>
      <c r="CP25">
        <f>'RESULTADOS CUARTO'!GQ29</f>
        <v>0.79674</v>
      </c>
      <c r="CQ25">
        <f>'RESULTADOS CUARTO'!GR29</f>
        <v>2</v>
      </c>
      <c r="CR25">
        <f>'RESULTADOS CUARTO'!GS29</f>
        <v>1.1258699999999999</v>
      </c>
      <c r="CS25">
        <f>'RESULTADOS CUARTO'!GT29</f>
        <v>2</v>
      </c>
      <c r="CT25">
        <f>'RESULTADOS CUARTO'!GU29</f>
        <v>0</v>
      </c>
      <c r="CU25">
        <f>'RESULTADOS CUARTO'!GV29</f>
        <v>2.2517399999999999</v>
      </c>
      <c r="CV25">
        <f>'RESULTADOS CUARTO'!GW29</f>
        <v>2</v>
      </c>
      <c r="CW25">
        <f>'RESULTADOS CUARTO'!GX29</f>
        <v>1.2413000000000001</v>
      </c>
      <c r="CX25">
        <f>'RESULTADOS CUARTO'!GY29</f>
        <v>0</v>
      </c>
      <c r="CY25">
        <f>'RESULTADOS CUARTO'!GZ29</f>
        <v>2</v>
      </c>
      <c r="CZ25">
        <f>'RESULTADOS CUARTO'!HA29</f>
        <v>0</v>
      </c>
      <c r="DA25">
        <f>'RESULTADOS CUARTO'!HB29</f>
        <v>10.724345</v>
      </c>
      <c r="DB25">
        <f>'RESULTADOS CUARTO'!HC29</f>
        <v>1</v>
      </c>
      <c r="DC25">
        <f>'RESULTADOS CUARTO'!HD29</f>
        <v>1.12415</v>
      </c>
      <c r="DD25">
        <f>'RESULTADOS CUARTO'!HE29</f>
        <v>1</v>
      </c>
      <c r="DE25">
        <f>'RESULTADOS CUARTO'!HF29</f>
        <v>0</v>
      </c>
      <c r="DF25">
        <f>'RESULTADOS CUARTO'!HG29</f>
        <v>1.12415</v>
      </c>
      <c r="DG25">
        <f>'RESULTADOS CUARTO'!HH29</f>
        <v>2</v>
      </c>
      <c r="DH25">
        <f>'RESULTADOS CUARTO'!HI29</f>
        <v>1.1006800000000001</v>
      </c>
      <c r="DI25">
        <f>'RESULTADOS CUARTO'!HJ29</f>
        <v>2</v>
      </c>
      <c r="DJ25">
        <f>'RESULTADOS CUARTO'!HK29</f>
        <v>0</v>
      </c>
      <c r="DK25">
        <f>'RESULTADOS CUARTO'!HL29</f>
        <v>2.2013600000000002</v>
      </c>
      <c r="DL25">
        <f>'RESULTADOS CUARTO'!HM29</f>
        <v>2</v>
      </c>
      <c r="DM25">
        <f>'RESULTADOS CUARTO'!HN29</f>
        <v>1.1006800000000001</v>
      </c>
      <c r="DN25">
        <f>'RESULTADOS CUARTO'!HO29</f>
        <v>2</v>
      </c>
      <c r="DO25">
        <f>'RESULTADOS CUARTO'!HP29</f>
        <v>0</v>
      </c>
      <c r="DP25">
        <f>'RESULTADOS CUARTO'!HQ29</f>
        <v>2.2013600000000002</v>
      </c>
      <c r="DQ25">
        <f>'RESULTADOS CUARTO'!HR29</f>
        <v>2</v>
      </c>
      <c r="DR25">
        <f>'RESULTADOS CUARTO'!HS29</f>
        <v>1.12415</v>
      </c>
      <c r="DS25">
        <f>'RESULTADOS CUARTO'!HT29</f>
        <v>2</v>
      </c>
      <c r="DT25">
        <f>'RESULTADOS CUARTO'!HU29</f>
        <v>0</v>
      </c>
      <c r="DU25">
        <f>'RESULTADOS CUARTO'!HV29</f>
        <v>2.2483</v>
      </c>
      <c r="DV25">
        <f>'RESULTADOS CUARTO'!HW29</f>
        <v>7.7751700000000001</v>
      </c>
      <c r="EP25" s="42"/>
      <c r="EQ25" s="41">
        <f>'RANKING-CUARTOS'!A26</f>
        <v>23</v>
      </c>
      <c r="ER25" s="41" t="str">
        <f>'RANKING-CUARTOS'!B26</f>
        <v>ARQUE  CARI  ARIANA BRISEYDA</v>
      </c>
      <c r="ES25" s="41" t="str">
        <f>'RANKING-CUARTOS'!C26</f>
        <v>4B</v>
      </c>
      <c r="ET25" s="41">
        <f>'RANKING-CUARTOS'!D26</f>
        <v>25.659283800000001</v>
      </c>
      <c r="EU25" s="41">
        <f>'RANKING-CUARTOS'!E26</f>
        <v>11</v>
      </c>
      <c r="EV25" s="41">
        <f>'RANKING-CUARTOS'!F26</f>
        <v>0</v>
      </c>
      <c r="EW25" s="41" t="str">
        <f>'RANKING-CUARTOS'!G26</f>
        <v>PEREZ  MAMANI  ANGELA MABEL</v>
      </c>
      <c r="EX25" s="44" t="str">
        <f>'RANKING-CUARTOS'!H26</f>
        <v>4B</v>
      </c>
      <c r="EY25" s="41">
        <f>'RANKING-CUARTOS'!I26</f>
        <v>20.853568975000002</v>
      </c>
      <c r="EZ25" s="41">
        <f>'RANKING-CUARTOS'!J26</f>
        <v>23</v>
      </c>
      <c r="FA25" s="45">
        <f>'RANKING-CUARTOS'!K26</f>
        <v>10.3748892396488</v>
      </c>
      <c r="FB25">
        <f>'RANKING-CUARTOS'!L26</f>
        <v>0</v>
      </c>
      <c r="FC25">
        <f>'RANKING-CUARTOS'!M26</f>
        <v>0</v>
      </c>
      <c r="FD25">
        <f>'RANKING-CUARTOS'!N26</f>
        <v>0</v>
      </c>
      <c r="FE25" s="609"/>
    </row>
    <row r="26" spans="2:161" ht="16.149999999999999" customHeight="1">
      <c r="B26" s="613"/>
      <c r="C26" s="23" t="s">
        <v>298</v>
      </c>
      <c r="D26" s="14">
        <f>AQ2</f>
        <v>0</v>
      </c>
      <c r="E26" s="14">
        <f>AR2</f>
        <v>0</v>
      </c>
      <c r="F26" s="14">
        <f>AS2</f>
        <v>0</v>
      </c>
      <c r="G26" s="14">
        <f>AT2</f>
        <v>0</v>
      </c>
      <c r="H26" s="14">
        <f>AU2</f>
        <v>0</v>
      </c>
      <c r="I26" s="613"/>
      <c r="J26" t="str">
        <f>'RESULTADOS CUARTO'!DK30</f>
        <v>9Kg10Hin</v>
      </c>
      <c r="K26" t="str">
        <f>'RESULTADOS CUARTO'!DL30</f>
        <v>VELASQUEZ  RAMIRES  ESTRELLA ANGELA</v>
      </c>
      <c r="L26">
        <f>'RESULTADOS CUARTO'!DM30</f>
        <v>4</v>
      </c>
      <c r="M26" t="str">
        <f>'RESULTADOS CUARTO'!DN30</f>
        <v>A</v>
      </c>
      <c r="N26" t="str">
        <f>'RESULTADOS CUARTO'!DO30</f>
        <v>7 DE MAYO</v>
      </c>
      <c r="O26" t="str">
        <f>'RESULTADOS CUARTO'!DP30</f>
        <v>RANKING</v>
      </c>
      <c r="P26">
        <f>'RESULTADOS CUARTO'!DQ30</f>
        <v>16</v>
      </c>
      <c r="Q26" t="str">
        <f>'RESULTADOS CUARTO'!DR30</f>
        <v/>
      </c>
      <c r="R26">
        <f>'RESULTADOS CUARTO'!DS30</f>
        <v>33</v>
      </c>
      <c r="S26">
        <f>'RESULTADOS CUARTO'!DT30</f>
        <v>20</v>
      </c>
      <c r="T26">
        <f>'RESULTADOS CUARTO'!DU30</f>
        <v>13</v>
      </c>
      <c r="U26">
        <f>'RESULTADOS CUARTO'!DV30</f>
        <v>23.681864399999998</v>
      </c>
      <c r="V26">
        <f>'RESULTADOS CUARTO'!DW30</f>
        <v>12</v>
      </c>
      <c r="W26">
        <f>'RESULTADOS CUARTO'!DX30</f>
        <v>0.60606060606060597</v>
      </c>
      <c r="X26">
        <f>'RESULTADOS CUARTO'!DY30</f>
        <v>0</v>
      </c>
      <c r="Y26">
        <f>'RESULTADOS CUARTO'!DZ30</f>
        <v>0</v>
      </c>
      <c r="Z26">
        <f>'RESULTADOS CUARTO'!EA30</f>
        <v>0</v>
      </c>
      <c r="AA26">
        <f>'RESULTADOS CUARTO'!EB30</f>
        <v>0</v>
      </c>
      <c r="AB26">
        <f>'RESULTADOS CUARTO'!EC30</f>
        <v>1</v>
      </c>
      <c r="AC26">
        <f>'RESULTADOS CUARTO'!ED30</f>
        <v>1.6782674</v>
      </c>
      <c r="AD26">
        <f>'RESULTADOS CUARTO'!EE30</f>
        <v>0</v>
      </c>
      <c r="AE26">
        <f>'RESULTADOS CUARTO'!EF30</f>
        <v>1</v>
      </c>
      <c r="AF26">
        <f>'RESULTADOS CUARTO'!EG30</f>
        <v>0</v>
      </c>
      <c r="AG26">
        <f>'RESULTADOS CUARTO'!EH30</f>
        <v>1</v>
      </c>
      <c r="AH26">
        <f>'RESULTADOS CUARTO'!EI30</f>
        <v>1.6587874499999999</v>
      </c>
      <c r="AI26">
        <f>'RESULTADOS CUARTO'!EJ30</f>
        <v>1</v>
      </c>
      <c r="AJ26">
        <f>'RESULTADOS CUARTO'!EK30</f>
        <v>0</v>
      </c>
      <c r="AK26">
        <f>'RESULTADOS CUARTO'!EL30</f>
        <v>1.6587874499999999</v>
      </c>
      <c r="AL26">
        <f>'RESULTADOS CUARTO'!EM30</f>
        <v>1</v>
      </c>
      <c r="AM26">
        <f>'RESULTADOS CUARTO'!EN30</f>
        <v>1.6495770000000001</v>
      </c>
      <c r="AN26">
        <f>'RESULTADOS CUARTO'!EO30</f>
        <v>0</v>
      </c>
      <c r="AO26">
        <f>'RESULTADOS CUARTO'!EP30</f>
        <v>1</v>
      </c>
      <c r="AP26">
        <f>'RESULTADOS CUARTO'!EQ30</f>
        <v>0</v>
      </c>
      <c r="AQ26">
        <f>'RESULTADOS CUARTO'!ER30</f>
        <v>1</v>
      </c>
      <c r="AR26">
        <f>'RESULTADOS CUARTO'!ES30</f>
        <v>1.6583374</v>
      </c>
      <c r="AS26">
        <f>'RESULTADOS CUARTO'!ET30</f>
        <v>1</v>
      </c>
      <c r="AT26">
        <f>'RESULTADOS CUARTO'!EU30</f>
        <v>0</v>
      </c>
      <c r="AU26">
        <f>'RESULTADOS CUARTO'!EV30</f>
        <v>1.6583374</v>
      </c>
      <c r="AV26">
        <f>'RESULTADOS CUARTO'!EW30</f>
        <v>3.3171248499999999</v>
      </c>
      <c r="AW26">
        <f>'RESULTADOS CUARTO'!EX30</f>
        <v>2</v>
      </c>
      <c r="AX26">
        <f>'RESULTADOS CUARTO'!EY30</f>
        <v>1.52482685</v>
      </c>
      <c r="AY26">
        <f>'RESULTADOS CUARTO'!EZ30</f>
        <v>1</v>
      </c>
      <c r="AZ26">
        <f>'RESULTADOS CUARTO'!FA30</f>
        <v>1</v>
      </c>
      <c r="BA26">
        <f>'RESULTADOS CUARTO'!FB30</f>
        <v>1.52482685</v>
      </c>
      <c r="BB26">
        <f>'RESULTADOS CUARTO'!FC30</f>
        <v>2</v>
      </c>
      <c r="BC26">
        <f>'RESULTADOS CUARTO'!FD30</f>
        <v>1.4254114250000001</v>
      </c>
      <c r="BD26">
        <f>'RESULTADOS CUARTO'!FE30</f>
        <v>0</v>
      </c>
      <c r="BE26">
        <f>'RESULTADOS CUARTO'!FF30</f>
        <v>2</v>
      </c>
      <c r="BF26">
        <f>'RESULTADOS CUARTO'!FG30</f>
        <v>0</v>
      </c>
      <c r="BG26">
        <f>'RESULTADOS CUARTO'!FH30</f>
        <v>2</v>
      </c>
      <c r="BH26">
        <f>'RESULTADOS CUARTO'!FI30</f>
        <v>1.1547487000000001</v>
      </c>
      <c r="BI26">
        <f>'RESULTADOS CUARTO'!FJ30</f>
        <v>1</v>
      </c>
      <c r="BJ26">
        <f>'RESULTADOS CUARTO'!FK30</f>
        <v>1</v>
      </c>
      <c r="BK26">
        <f>'RESULTADOS CUARTO'!FL30</f>
        <v>1.1547487000000001</v>
      </c>
      <c r="BL26">
        <f>'RESULTADOS CUARTO'!FM30</f>
        <v>2.67957555</v>
      </c>
      <c r="BM26">
        <f>'RESULTADOS CUARTO'!FN30</f>
        <v>3</v>
      </c>
      <c r="BN26">
        <f>'RESULTADOS CUARTO'!FO30</f>
        <v>1.021414</v>
      </c>
      <c r="BO26">
        <f>'RESULTADOS CUARTO'!FP30</f>
        <v>2</v>
      </c>
      <c r="BP26">
        <f>'RESULTADOS CUARTO'!FQ30</f>
        <v>1</v>
      </c>
      <c r="BQ26">
        <f>'RESULTADOS CUARTO'!FR30</f>
        <v>2.0428280000000001</v>
      </c>
      <c r="BR26">
        <f>'RESULTADOS CUARTO'!FS30</f>
        <v>2</v>
      </c>
      <c r="BS26">
        <f>'RESULTADOS CUARTO'!FT30</f>
        <v>0.97144799999999998</v>
      </c>
      <c r="BT26">
        <f>'RESULTADOS CUARTO'!FU30</f>
        <v>2</v>
      </c>
      <c r="BU26">
        <f>'RESULTADOS CUARTO'!FV30</f>
        <v>0</v>
      </c>
      <c r="BV26">
        <f>'RESULTADOS CUARTO'!FW30</f>
        <v>1.942896</v>
      </c>
      <c r="BW26">
        <f>'RESULTADOS CUARTO'!FX30</f>
        <v>3</v>
      </c>
      <c r="BX26">
        <f>'RESULTADOS CUARTO'!FY30</f>
        <v>1.2698590000000001</v>
      </c>
      <c r="BY26">
        <f>'RESULTADOS CUARTO'!FZ30</f>
        <v>2</v>
      </c>
      <c r="BZ26">
        <f>'RESULTADOS CUARTO'!GA30</f>
        <v>1</v>
      </c>
      <c r="CA26">
        <f>'RESULTADOS CUARTO'!GB30</f>
        <v>2.5397180000000001</v>
      </c>
      <c r="CB26">
        <f>'RESULTADOS CUARTO'!GC30</f>
        <v>2</v>
      </c>
      <c r="CC26">
        <f>'RESULTADOS CUARTO'!GD30</f>
        <v>1.2101409999999999</v>
      </c>
      <c r="CD26">
        <f>'RESULTADOS CUARTO'!GE30</f>
        <v>2</v>
      </c>
      <c r="CE26">
        <f>'RESULTADOS CUARTO'!GF30</f>
        <v>0</v>
      </c>
      <c r="CF26">
        <f>'RESULTADOS CUARTO'!GG30</f>
        <v>2.4202819999999998</v>
      </c>
      <c r="CG26">
        <f>'RESULTADOS CUARTO'!GH30</f>
        <v>1</v>
      </c>
      <c r="CH26">
        <f>'RESULTADOS CUARTO'!GI30</f>
        <v>0.80188999999999999</v>
      </c>
      <c r="CI26">
        <f>'RESULTADOS CUARTO'!GJ30</f>
        <v>0</v>
      </c>
      <c r="CJ26">
        <f>'RESULTADOS CUARTO'!GK30</f>
        <v>1</v>
      </c>
      <c r="CK26">
        <f>'RESULTADOS CUARTO'!GL30</f>
        <v>0</v>
      </c>
      <c r="CL26">
        <f>'RESULTADOS CUARTO'!GM30</f>
        <v>1</v>
      </c>
      <c r="CM26">
        <f>'RESULTADOS CUARTO'!GN30</f>
        <v>0.79674</v>
      </c>
      <c r="CN26">
        <f>'RESULTADOS CUARTO'!GO30</f>
        <v>1</v>
      </c>
      <c r="CO26">
        <f>'RESULTADOS CUARTO'!GP30</f>
        <v>0</v>
      </c>
      <c r="CP26">
        <f>'RESULTADOS CUARTO'!GQ30</f>
        <v>0.79674</v>
      </c>
      <c r="CQ26">
        <f>'RESULTADOS CUARTO'!GR30</f>
        <v>2</v>
      </c>
      <c r="CR26">
        <f>'RESULTADOS CUARTO'!GS30</f>
        <v>1.1258699999999999</v>
      </c>
      <c r="CS26">
        <f>'RESULTADOS CUARTO'!GT30</f>
        <v>2</v>
      </c>
      <c r="CT26">
        <f>'RESULTADOS CUARTO'!GU30</f>
        <v>0</v>
      </c>
      <c r="CU26">
        <f>'RESULTADOS CUARTO'!GV30</f>
        <v>2.2517399999999999</v>
      </c>
      <c r="CV26">
        <f>'RESULTADOS CUARTO'!GW30</f>
        <v>2</v>
      </c>
      <c r="CW26">
        <f>'RESULTADOS CUARTO'!GX30</f>
        <v>1.2413000000000001</v>
      </c>
      <c r="CX26">
        <f>'RESULTADOS CUARTO'!GY30</f>
        <v>1</v>
      </c>
      <c r="CY26">
        <f>'RESULTADOS CUARTO'!GZ30</f>
        <v>1</v>
      </c>
      <c r="CZ26">
        <f>'RESULTADOS CUARTO'!HA30</f>
        <v>1.2413000000000001</v>
      </c>
      <c r="DA26">
        <f>'RESULTADOS CUARTO'!HB30</f>
        <v>13.235504000000001</v>
      </c>
      <c r="DB26">
        <f>'RESULTADOS CUARTO'!HC30</f>
        <v>1</v>
      </c>
      <c r="DC26">
        <f>'RESULTADOS CUARTO'!HD30</f>
        <v>1.12415</v>
      </c>
      <c r="DD26">
        <f>'RESULTADOS CUARTO'!HE30</f>
        <v>0</v>
      </c>
      <c r="DE26">
        <f>'RESULTADOS CUARTO'!HF30</f>
        <v>1</v>
      </c>
      <c r="DF26">
        <f>'RESULTADOS CUARTO'!HG30</f>
        <v>0</v>
      </c>
      <c r="DG26">
        <f>'RESULTADOS CUARTO'!HH30</f>
        <v>2</v>
      </c>
      <c r="DH26">
        <f>'RESULTADOS CUARTO'!HI30</f>
        <v>1.1006800000000001</v>
      </c>
      <c r="DI26">
        <f>'RESULTADOS CUARTO'!HJ30</f>
        <v>1</v>
      </c>
      <c r="DJ26">
        <f>'RESULTADOS CUARTO'!HK30</f>
        <v>1</v>
      </c>
      <c r="DK26">
        <f>'RESULTADOS CUARTO'!HL30</f>
        <v>1.1006800000000001</v>
      </c>
      <c r="DL26">
        <f>'RESULTADOS CUARTO'!HM30</f>
        <v>2</v>
      </c>
      <c r="DM26">
        <f>'RESULTADOS CUARTO'!HN30</f>
        <v>1.1006800000000001</v>
      </c>
      <c r="DN26">
        <f>'RESULTADOS CUARTO'!HO30</f>
        <v>1</v>
      </c>
      <c r="DO26">
        <f>'RESULTADOS CUARTO'!HP30</f>
        <v>1</v>
      </c>
      <c r="DP26">
        <f>'RESULTADOS CUARTO'!HQ30</f>
        <v>1.1006800000000001</v>
      </c>
      <c r="DQ26">
        <f>'RESULTADOS CUARTO'!HR30</f>
        <v>2</v>
      </c>
      <c r="DR26">
        <f>'RESULTADOS CUARTO'!HS30</f>
        <v>1.12415</v>
      </c>
      <c r="DS26">
        <f>'RESULTADOS CUARTO'!HT30</f>
        <v>2</v>
      </c>
      <c r="DT26">
        <f>'RESULTADOS CUARTO'!HU30</f>
        <v>0</v>
      </c>
      <c r="DU26">
        <f>'RESULTADOS CUARTO'!HV30</f>
        <v>2.2483</v>
      </c>
      <c r="DV26">
        <f>'RESULTADOS CUARTO'!HW30</f>
        <v>4.4496599999999997</v>
      </c>
      <c r="EP26" s="42"/>
      <c r="EQ26" s="41">
        <f>'RANKING-CUARTOS'!A27</f>
        <v>24</v>
      </c>
      <c r="ER26" s="41" t="str">
        <f>'RANKING-CUARTOS'!B27</f>
        <v>CACERES  PACCO  VALERIE DAJHANNA</v>
      </c>
      <c r="ES26" s="41" t="str">
        <f>'RANKING-CUARTOS'!C27</f>
        <v>4B</v>
      </c>
      <c r="ET26" s="41">
        <f>'RANKING-CUARTOS'!D27</f>
        <v>18.470694099999999</v>
      </c>
      <c r="EU26" s="41">
        <f>'RANKING-CUARTOS'!E27</f>
        <v>33</v>
      </c>
      <c r="EV26" s="41">
        <f>'RANKING-CUARTOS'!F27</f>
        <v>0</v>
      </c>
      <c r="EW26" s="41" t="str">
        <f>'RANKING-CUARTOS'!G27</f>
        <v>CHOQUEHUANCA  SUMA  DANIKA YANIRA</v>
      </c>
      <c r="EX26" s="44" t="str">
        <f>'RANKING-CUARTOS'!H27</f>
        <v>4B</v>
      </c>
      <c r="EY26" s="41">
        <f>'RANKING-CUARTOS'!I27</f>
        <v>20.580481675000001</v>
      </c>
      <c r="EZ26" s="41">
        <f>'RANKING-CUARTOS'!J27</f>
        <v>24</v>
      </c>
      <c r="FA26" s="45">
        <f>'RANKING-CUARTOS'!K27</f>
        <v>10.2390251823428</v>
      </c>
      <c r="FB26">
        <f>'RANKING-CUARTOS'!L27</f>
        <v>0</v>
      </c>
      <c r="FC26">
        <f>'RANKING-CUARTOS'!M27</f>
        <v>0</v>
      </c>
      <c r="FD26">
        <f>'RANKING-CUARTOS'!N27</f>
        <v>0</v>
      </c>
      <c r="FE26" s="609"/>
    </row>
    <row r="27" spans="2:161" ht="22.9" customHeight="1">
      <c r="B27" s="613"/>
      <c r="C27" s="24" t="s">
        <v>299</v>
      </c>
      <c r="D27" s="25">
        <f>SUM(D23:D26)</f>
        <v>0</v>
      </c>
      <c r="E27" s="26">
        <f>SUM(E23:E26)</f>
        <v>0</v>
      </c>
      <c r="F27" s="25">
        <f>SUM(F23:F26)</f>
        <v>0</v>
      </c>
      <c r="G27" s="25">
        <f>SUM(G23:G26)</f>
        <v>0</v>
      </c>
      <c r="H27" s="25">
        <f>SUM(H23:H26)</f>
        <v>0</v>
      </c>
      <c r="I27" s="613"/>
      <c r="J27" t="str">
        <f>'RESULTADOS CUARTO'!DK31</f>
        <v>Arque119</v>
      </c>
      <c r="K27" t="str">
        <f>'RESULTADOS CUARTO'!DL31</f>
        <v>ARQUE  CARI  ARIANA BRISEYDA</v>
      </c>
      <c r="L27">
        <f>'RESULTADOS CUARTO'!DM31</f>
        <v>4</v>
      </c>
      <c r="M27" t="str">
        <f>'RESULTADOS CUARTO'!DN31</f>
        <v>B</v>
      </c>
      <c r="N27" t="str">
        <f>'RESULTADOS CUARTO'!DO31</f>
        <v>7 DE MAYO</v>
      </c>
      <c r="O27" t="str">
        <f>'RESULTADOS CUARTO'!DP31</f>
        <v>RANKING</v>
      </c>
      <c r="P27">
        <f>'RESULTADOS CUARTO'!DQ31</f>
        <v>11</v>
      </c>
      <c r="Q27" t="str">
        <f>'RESULTADOS CUARTO'!DR31</f>
        <v/>
      </c>
      <c r="R27">
        <f>'RESULTADOS CUARTO'!DS31</f>
        <v>33</v>
      </c>
      <c r="S27">
        <f>'RESULTADOS CUARTO'!DT31</f>
        <v>21</v>
      </c>
      <c r="T27">
        <f>'RESULTADOS CUARTO'!DU31</f>
        <v>12</v>
      </c>
      <c r="U27">
        <f>'RESULTADOS CUARTO'!DV31</f>
        <v>25.659283800000001</v>
      </c>
      <c r="V27">
        <f>'RESULTADOS CUARTO'!DW31</f>
        <v>13</v>
      </c>
      <c r="W27">
        <f>'RESULTADOS CUARTO'!DX31</f>
        <v>0.63636363636363602</v>
      </c>
      <c r="X27">
        <f>'RESULTADOS CUARTO'!DY31</f>
        <v>0</v>
      </c>
      <c r="Y27">
        <f>'RESULTADOS CUARTO'!DZ31</f>
        <v>0</v>
      </c>
      <c r="Z27">
        <f>'RESULTADOS CUARTO'!EA31</f>
        <v>0</v>
      </c>
      <c r="AA27">
        <f>'RESULTADOS CUARTO'!EB31</f>
        <v>0</v>
      </c>
      <c r="AB27">
        <f>'RESULTADOS CUARTO'!EC31</f>
        <v>1</v>
      </c>
      <c r="AC27">
        <f>'RESULTADOS CUARTO'!ED31</f>
        <v>1.6782674</v>
      </c>
      <c r="AD27">
        <f>'RESULTADOS CUARTO'!EE31</f>
        <v>1</v>
      </c>
      <c r="AE27">
        <f>'RESULTADOS CUARTO'!EF31</f>
        <v>0</v>
      </c>
      <c r="AF27">
        <f>'RESULTADOS CUARTO'!EG31</f>
        <v>1.6782674</v>
      </c>
      <c r="AG27">
        <f>'RESULTADOS CUARTO'!EH31</f>
        <v>1</v>
      </c>
      <c r="AH27">
        <f>'RESULTADOS CUARTO'!EI31</f>
        <v>1.6587874499999999</v>
      </c>
      <c r="AI27">
        <f>'RESULTADOS CUARTO'!EJ31</f>
        <v>1</v>
      </c>
      <c r="AJ27">
        <f>'RESULTADOS CUARTO'!EK31</f>
        <v>0</v>
      </c>
      <c r="AK27">
        <f>'RESULTADOS CUARTO'!EL31</f>
        <v>1.6587874499999999</v>
      </c>
      <c r="AL27">
        <f>'RESULTADOS CUARTO'!EM31</f>
        <v>1</v>
      </c>
      <c r="AM27">
        <f>'RESULTADOS CUARTO'!EN31</f>
        <v>1.6495770000000001</v>
      </c>
      <c r="AN27">
        <f>'RESULTADOS CUARTO'!EO31</f>
        <v>0</v>
      </c>
      <c r="AO27">
        <f>'RESULTADOS CUARTO'!EP31</f>
        <v>1</v>
      </c>
      <c r="AP27">
        <f>'RESULTADOS CUARTO'!EQ31</f>
        <v>0</v>
      </c>
      <c r="AQ27">
        <f>'RESULTADOS CUARTO'!ER31</f>
        <v>1</v>
      </c>
      <c r="AR27">
        <f>'RESULTADOS CUARTO'!ES31</f>
        <v>1.6583374</v>
      </c>
      <c r="AS27">
        <f>'RESULTADOS CUARTO'!ET31</f>
        <v>1</v>
      </c>
      <c r="AT27">
        <f>'RESULTADOS CUARTO'!EU31</f>
        <v>0</v>
      </c>
      <c r="AU27">
        <f>'RESULTADOS CUARTO'!EV31</f>
        <v>1.6583374</v>
      </c>
      <c r="AV27">
        <f>'RESULTADOS CUARTO'!EW31</f>
        <v>4.9953922500000001</v>
      </c>
      <c r="AW27">
        <f>'RESULTADOS CUARTO'!EX31</f>
        <v>2</v>
      </c>
      <c r="AX27">
        <f>'RESULTADOS CUARTO'!EY31</f>
        <v>1.52482685</v>
      </c>
      <c r="AY27">
        <f>'RESULTADOS CUARTO'!EZ31</f>
        <v>1</v>
      </c>
      <c r="AZ27">
        <f>'RESULTADOS CUARTO'!FA31</f>
        <v>1</v>
      </c>
      <c r="BA27">
        <f>'RESULTADOS CUARTO'!FB31</f>
        <v>1.52482685</v>
      </c>
      <c r="BB27">
        <f>'RESULTADOS CUARTO'!FC31</f>
        <v>2</v>
      </c>
      <c r="BC27">
        <f>'RESULTADOS CUARTO'!FD31</f>
        <v>1.4254114250000001</v>
      </c>
      <c r="BD27">
        <f>'RESULTADOS CUARTO'!FE31</f>
        <v>0</v>
      </c>
      <c r="BE27">
        <f>'RESULTADOS CUARTO'!FF31</f>
        <v>2</v>
      </c>
      <c r="BF27">
        <f>'RESULTADOS CUARTO'!FG31</f>
        <v>0</v>
      </c>
      <c r="BG27">
        <f>'RESULTADOS CUARTO'!FH31</f>
        <v>2</v>
      </c>
      <c r="BH27">
        <f>'RESULTADOS CUARTO'!FI31</f>
        <v>1.1547487000000001</v>
      </c>
      <c r="BI27">
        <f>'RESULTADOS CUARTO'!FJ31</f>
        <v>1</v>
      </c>
      <c r="BJ27">
        <f>'RESULTADOS CUARTO'!FK31</f>
        <v>1</v>
      </c>
      <c r="BK27">
        <f>'RESULTADOS CUARTO'!FL31</f>
        <v>1.1547487000000001</v>
      </c>
      <c r="BL27">
        <f>'RESULTADOS CUARTO'!FM31</f>
        <v>2.67957555</v>
      </c>
      <c r="BM27">
        <f>'RESULTADOS CUARTO'!FN31</f>
        <v>3</v>
      </c>
      <c r="BN27">
        <f>'RESULTADOS CUARTO'!FO31</f>
        <v>1.021414</v>
      </c>
      <c r="BO27">
        <f>'RESULTADOS CUARTO'!FP31</f>
        <v>0</v>
      </c>
      <c r="BP27">
        <f>'RESULTADOS CUARTO'!FQ31</f>
        <v>3</v>
      </c>
      <c r="BQ27">
        <f>'RESULTADOS CUARTO'!FR31</f>
        <v>0</v>
      </c>
      <c r="BR27">
        <f>'RESULTADOS CUARTO'!FS31</f>
        <v>2</v>
      </c>
      <c r="BS27">
        <f>'RESULTADOS CUARTO'!FT31</f>
        <v>0.97144799999999998</v>
      </c>
      <c r="BT27">
        <f>'RESULTADOS CUARTO'!FU31</f>
        <v>2</v>
      </c>
      <c r="BU27">
        <f>'RESULTADOS CUARTO'!FV31</f>
        <v>0</v>
      </c>
      <c r="BV27">
        <f>'RESULTADOS CUARTO'!FW31</f>
        <v>1.942896</v>
      </c>
      <c r="BW27">
        <f>'RESULTADOS CUARTO'!FX31</f>
        <v>3</v>
      </c>
      <c r="BX27">
        <f>'RESULTADOS CUARTO'!FY31</f>
        <v>1.2698590000000001</v>
      </c>
      <c r="BY27">
        <f>'RESULTADOS CUARTO'!FZ31</f>
        <v>2</v>
      </c>
      <c r="BZ27">
        <f>'RESULTADOS CUARTO'!GA31</f>
        <v>1</v>
      </c>
      <c r="CA27">
        <f>'RESULTADOS CUARTO'!GB31</f>
        <v>2.5397180000000001</v>
      </c>
      <c r="CB27">
        <f>'RESULTADOS CUARTO'!GC31</f>
        <v>2</v>
      </c>
      <c r="CC27">
        <f>'RESULTADOS CUARTO'!GD31</f>
        <v>1.2101409999999999</v>
      </c>
      <c r="CD27">
        <f>'RESULTADOS CUARTO'!GE31</f>
        <v>2</v>
      </c>
      <c r="CE27">
        <f>'RESULTADOS CUARTO'!GF31</f>
        <v>0</v>
      </c>
      <c r="CF27">
        <f>'RESULTADOS CUARTO'!GG31</f>
        <v>2.4202819999999998</v>
      </c>
      <c r="CG27">
        <f>'RESULTADOS CUARTO'!GH31</f>
        <v>1</v>
      </c>
      <c r="CH27">
        <f>'RESULTADOS CUARTO'!GI31</f>
        <v>0.80188999999999999</v>
      </c>
      <c r="CI27">
        <f>'RESULTADOS CUARTO'!GJ31</f>
        <v>0</v>
      </c>
      <c r="CJ27">
        <f>'RESULTADOS CUARTO'!GK31</f>
        <v>1</v>
      </c>
      <c r="CK27">
        <f>'RESULTADOS CUARTO'!GL31</f>
        <v>0</v>
      </c>
      <c r="CL27">
        <f>'RESULTADOS CUARTO'!GM31</f>
        <v>1</v>
      </c>
      <c r="CM27">
        <f>'RESULTADOS CUARTO'!GN31</f>
        <v>0.79674</v>
      </c>
      <c r="CN27">
        <f>'RESULTADOS CUARTO'!GO31</f>
        <v>1</v>
      </c>
      <c r="CO27">
        <f>'RESULTADOS CUARTO'!GP31</f>
        <v>0</v>
      </c>
      <c r="CP27">
        <f>'RESULTADOS CUARTO'!GQ31</f>
        <v>0.79674</v>
      </c>
      <c r="CQ27">
        <f>'RESULTADOS CUARTO'!GR31</f>
        <v>2</v>
      </c>
      <c r="CR27">
        <f>'RESULTADOS CUARTO'!GS31</f>
        <v>1.1258699999999999</v>
      </c>
      <c r="CS27">
        <f>'RESULTADOS CUARTO'!GT31</f>
        <v>2</v>
      </c>
      <c r="CT27">
        <f>'RESULTADOS CUARTO'!GU31</f>
        <v>0</v>
      </c>
      <c r="CU27">
        <f>'RESULTADOS CUARTO'!GV31</f>
        <v>2.2517399999999999</v>
      </c>
      <c r="CV27">
        <f>'RESULTADOS CUARTO'!GW31</f>
        <v>2</v>
      </c>
      <c r="CW27">
        <f>'RESULTADOS CUARTO'!GX31</f>
        <v>1.2413000000000001</v>
      </c>
      <c r="CX27">
        <f>'RESULTADOS CUARTO'!GY31</f>
        <v>2</v>
      </c>
      <c r="CY27">
        <f>'RESULTADOS CUARTO'!GZ31</f>
        <v>0</v>
      </c>
      <c r="CZ27">
        <f>'RESULTADOS CUARTO'!HA31</f>
        <v>2.4826000000000001</v>
      </c>
      <c r="DA27">
        <f>'RESULTADOS CUARTO'!HB31</f>
        <v>12.433975999999999</v>
      </c>
      <c r="DB27">
        <f>'RESULTADOS CUARTO'!HC31</f>
        <v>1</v>
      </c>
      <c r="DC27">
        <f>'RESULTADOS CUARTO'!HD31</f>
        <v>1.12415</v>
      </c>
      <c r="DD27">
        <f>'RESULTADOS CUARTO'!HE31</f>
        <v>1</v>
      </c>
      <c r="DE27">
        <f>'RESULTADOS CUARTO'!HF31</f>
        <v>0</v>
      </c>
      <c r="DF27">
        <f>'RESULTADOS CUARTO'!HG31</f>
        <v>1.12415</v>
      </c>
      <c r="DG27">
        <f>'RESULTADOS CUARTO'!HH31</f>
        <v>2</v>
      </c>
      <c r="DH27">
        <f>'RESULTADOS CUARTO'!HI31</f>
        <v>1.1006800000000001</v>
      </c>
      <c r="DI27">
        <f>'RESULTADOS CUARTO'!HJ31</f>
        <v>2</v>
      </c>
      <c r="DJ27">
        <f>'RESULTADOS CUARTO'!HK31</f>
        <v>0</v>
      </c>
      <c r="DK27">
        <f>'RESULTADOS CUARTO'!HL31</f>
        <v>2.2013600000000002</v>
      </c>
      <c r="DL27">
        <f>'RESULTADOS CUARTO'!HM31</f>
        <v>2</v>
      </c>
      <c r="DM27">
        <f>'RESULTADOS CUARTO'!HN31</f>
        <v>1.1006800000000001</v>
      </c>
      <c r="DN27">
        <f>'RESULTADOS CUARTO'!HO31</f>
        <v>1</v>
      </c>
      <c r="DO27">
        <f>'RESULTADOS CUARTO'!HP31</f>
        <v>1</v>
      </c>
      <c r="DP27">
        <f>'RESULTADOS CUARTO'!HQ31</f>
        <v>1.1006800000000001</v>
      </c>
      <c r="DQ27">
        <f>'RESULTADOS CUARTO'!HR31</f>
        <v>2</v>
      </c>
      <c r="DR27">
        <f>'RESULTADOS CUARTO'!HS31</f>
        <v>1.12415</v>
      </c>
      <c r="DS27">
        <f>'RESULTADOS CUARTO'!HT31</f>
        <v>1</v>
      </c>
      <c r="DT27">
        <f>'RESULTADOS CUARTO'!HU31</f>
        <v>1</v>
      </c>
      <c r="DU27">
        <f>'RESULTADOS CUARTO'!HV31</f>
        <v>1.12415</v>
      </c>
      <c r="DV27">
        <f>'RESULTADOS CUARTO'!HW31</f>
        <v>5.5503400000000003</v>
      </c>
      <c r="DX27">
        <f>E27-H27</f>
        <v>0</v>
      </c>
      <c r="EP27" s="42"/>
      <c r="EQ27" s="41">
        <f>'RANKING-CUARTOS'!A28</f>
        <v>25</v>
      </c>
      <c r="ER27" s="41" t="str">
        <f>'RANKING-CUARTOS'!B28</f>
        <v>CALLENOVA  HUALLPA  VALERIA FERNANDA</v>
      </c>
      <c r="ES27" s="41" t="str">
        <f>'RANKING-CUARTOS'!C28</f>
        <v>4B</v>
      </c>
      <c r="ET27" s="41">
        <f>'RANKING-CUARTOS'!D28</f>
        <v>20.0943304</v>
      </c>
      <c r="EU27" s="41">
        <f>'RANKING-CUARTOS'!E28</f>
        <v>26</v>
      </c>
      <c r="EV27" s="41">
        <f>'RANKING-CUARTOS'!F28</f>
        <v>0</v>
      </c>
      <c r="EW27" s="41" t="str">
        <f>'RANKING-CUARTOS'!G28</f>
        <v>MANRIQUE  RAMOS  ALISON ELVIRA</v>
      </c>
      <c r="EX27" s="44" t="str">
        <f>'RANKING-CUARTOS'!H28</f>
        <v>4A</v>
      </c>
      <c r="EY27" s="41">
        <f>'RANKING-CUARTOS'!I28</f>
        <v>20.431498950000002</v>
      </c>
      <c r="EZ27" s="41">
        <f>'RANKING-CUARTOS'!J28</f>
        <v>25</v>
      </c>
      <c r="FA27" s="45">
        <f>'RANKING-CUARTOS'!K28</f>
        <v>10.164904571508799</v>
      </c>
      <c r="FB27">
        <f>'RANKING-CUARTOS'!L28</f>
        <v>0</v>
      </c>
      <c r="FC27">
        <f>'RANKING-CUARTOS'!M28</f>
        <v>0</v>
      </c>
      <c r="FD27">
        <f>'RANKING-CUARTOS'!N28</f>
        <v>0</v>
      </c>
      <c r="FE27" s="609"/>
    </row>
    <row r="28" spans="2:161" ht="25.9" customHeight="1">
      <c r="B28" s="613"/>
      <c r="C28" s="610" t="s">
        <v>273</v>
      </c>
      <c r="D28" s="611"/>
      <c r="E28" s="611"/>
      <c r="F28" s="611"/>
      <c r="G28" s="611"/>
      <c r="H28" s="611"/>
      <c r="I28" s="613"/>
      <c r="J28" t="str">
        <f>'RESULTADOS CUARTO'!DK32</f>
        <v>VALERIE3</v>
      </c>
      <c r="K28" t="str">
        <f>'RESULTADOS CUARTO'!DL32</f>
        <v>CACERES  PACCO  VALERIE DAJHANNA</v>
      </c>
      <c r="L28">
        <f>'RESULTADOS CUARTO'!DM32</f>
        <v>4</v>
      </c>
      <c r="M28" t="str">
        <f>'RESULTADOS CUARTO'!DN32</f>
        <v>B</v>
      </c>
      <c r="N28" t="str">
        <f>'RESULTADOS CUARTO'!DO32</f>
        <v>7 DE MAYO</v>
      </c>
      <c r="O28" t="str">
        <f>'RESULTADOS CUARTO'!DP32</f>
        <v>RANKING</v>
      </c>
      <c r="P28">
        <f>'RESULTADOS CUARTO'!DQ32</f>
        <v>33</v>
      </c>
      <c r="Q28" t="str">
        <f>'RESULTADOS CUARTO'!DR32</f>
        <v/>
      </c>
      <c r="R28">
        <f>'RESULTADOS CUARTO'!DS32</f>
        <v>33</v>
      </c>
      <c r="S28">
        <f>'RESULTADOS CUARTO'!DT32</f>
        <v>14</v>
      </c>
      <c r="T28">
        <f>'RESULTADOS CUARTO'!DU32</f>
        <v>19</v>
      </c>
      <c r="U28">
        <f>'RESULTADOS CUARTO'!DV32</f>
        <v>18.470694099999999</v>
      </c>
      <c r="V28">
        <f>'RESULTADOS CUARTO'!DW32</f>
        <v>9</v>
      </c>
      <c r="W28">
        <f>'RESULTADOS CUARTO'!DX32</f>
        <v>0.42424242424242398</v>
      </c>
      <c r="X28">
        <f>'RESULTADOS CUARTO'!DY32</f>
        <v>0</v>
      </c>
      <c r="Y28">
        <f>'RESULTADOS CUARTO'!DZ32</f>
        <v>0</v>
      </c>
      <c r="Z28">
        <f>'RESULTADOS CUARTO'!EA32</f>
        <v>0</v>
      </c>
      <c r="AA28">
        <f>'RESULTADOS CUARTO'!EB32</f>
        <v>0</v>
      </c>
      <c r="AB28">
        <f>'RESULTADOS CUARTO'!EC32</f>
        <v>1</v>
      </c>
      <c r="AC28">
        <f>'RESULTADOS CUARTO'!ED32</f>
        <v>1.6782674</v>
      </c>
      <c r="AD28">
        <f>'RESULTADOS CUARTO'!EE32</f>
        <v>1</v>
      </c>
      <c r="AE28">
        <f>'RESULTADOS CUARTO'!EF32</f>
        <v>0</v>
      </c>
      <c r="AF28">
        <f>'RESULTADOS CUARTO'!EG32</f>
        <v>1.6782674</v>
      </c>
      <c r="AG28">
        <f>'RESULTADOS CUARTO'!EH32</f>
        <v>1</v>
      </c>
      <c r="AH28">
        <f>'RESULTADOS CUARTO'!EI32</f>
        <v>1.6587874499999999</v>
      </c>
      <c r="AI28">
        <f>'RESULTADOS CUARTO'!EJ32</f>
        <v>1</v>
      </c>
      <c r="AJ28">
        <f>'RESULTADOS CUARTO'!EK32</f>
        <v>0</v>
      </c>
      <c r="AK28">
        <f>'RESULTADOS CUARTO'!EL32</f>
        <v>1.6587874499999999</v>
      </c>
      <c r="AL28">
        <f>'RESULTADOS CUARTO'!EM32</f>
        <v>1</v>
      </c>
      <c r="AM28">
        <f>'RESULTADOS CUARTO'!EN32</f>
        <v>1.6495770000000001</v>
      </c>
      <c r="AN28">
        <f>'RESULTADOS CUARTO'!EO32</f>
        <v>0</v>
      </c>
      <c r="AO28">
        <f>'RESULTADOS CUARTO'!EP32</f>
        <v>1</v>
      </c>
      <c r="AP28">
        <f>'RESULTADOS CUARTO'!EQ32</f>
        <v>0</v>
      </c>
      <c r="AQ28">
        <f>'RESULTADOS CUARTO'!ER32</f>
        <v>1</v>
      </c>
      <c r="AR28">
        <f>'RESULTADOS CUARTO'!ES32</f>
        <v>1.6583374</v>
      </c>
      <c r="AS28">
        <f>'RESULTADOS CUARTO'!ET32</f>
        <v>1</v>
      </c>
      <c r="AT28">
        <f>'RESULTADOS CUARTO'!EU32</f>
        <v>0</v>
      </c>
      <c r="AU28">
        <f>'RESULTADOS CUARTO'!EV32</f>
        <v>1.6583374</v>
      </c>
      <c r="AV28">
        <f>'RESULTADOS CUARTO'!EW32</f>
        <v>4.9953922500000001</v>
      </c>
      <c r="AW28">
        <f>'RESULTADOS CUARTO'!EX32</f>
        <v>2</v>
      </c>
      <c r="AX28">
        <f>'RESULTADOS CUARTO'!EY32</f>
        <v>1.52482685</v>
      </c>
      <c r="AY28">
        <f>'RESULTADOS CUARTO'!EZ32</f>
        <v>1</v>
      </c>
      <c r="AZ28">
        <f>'RESULTADOS CUARTO'!FA32</f>
        <v>1</v>
      </c>
      <c r="BA28">
        <f>'RESULTADOS CUARTO'!FB32</f>
        <v>1.52482685</v>
      </c>
      <c r="BB28">
        <f>'RESULTADOS CUARTO'!FC32</f>
        <v>2</v>
      </c>
      <c r="BC28">
        <f>'RESULTADOS CUARTO'!FD32</f>
        <v>1.4254114250000001</v>
      </c>
      <c r="BD28">
        <f>'RESULTADOS CUARTO'!FE32</f>
        <v>0</v>
      </c>
      <c r="BE28">
        <f>'RESULTADOS CUARTO'!FF32</f>
        <v>2</v>
      </c>
      <c r="BF28">
        <f>'RESULTADOS CUARTO'!FG32</f>
        <v>0</v>
      </c>
      <c r="BG28">
        <f>'RESULTADOS CUARTO'!FH32</f>
        <v>2</v>
      </c>
      <c r="BH28">
        <f>'RESULTADOS CUARTO'!FI32</f>
        <v>1.1547487000000001</v>
      </c>
      <c r="BI28">
        <f>'RESULTADOS CUARTO'!FJ32</f>
        <v>0</v>
      </c>
      <c r="BJ28">
        <f>'RESULTADOS CUARTO'!FK32</f>
        <v>2</v>
      </c>
      <c r="BK28">
        <f>'RESULTADOS CUARTO'!FL32</f>
        <v>0</v>
      </c>
      <c r="BL28">
        <f>'RESULTADOS CUARTO'!FM32</f>
        <v>1.52482685</v>
      </c>
      <c r="BM28">
        <f>'RESULTADOS CUARTO'!FN32</f>
        <v>3</v>
      </c>
      <c r="BN28">
        <f>'RESULTADOS CUARTO'!FO32</f>
        <v>1.021414</v>
      </c>
      <c r="BO28">
        <f>'RESULTADOS CUARTO'!FP32</f>
        <v>0</v>
      </c>
      <c r="BP28">
        <f>'RESULTADOS CUARTO'!FQ32</f>
        <v>3</v>
      </c>
      <c r="BQ28">
        <f>'RESULTADOS CUARTO'!FR32</f>
        <v>0</v>
      </c>
      <c r="BR28">
        <f>'RESULTADOS CUARTO'!FS32</f>
        <v>2</v>
      </c>
      <c r="BS28">
        <f>'RESULTADOS CUARTO'!FT32</f>
        <v>0.97144799999999998</v>
      </c>
      <c r="BT28">
        <f>'RESULTADOS CUARTO'!FU32</f>
        <v>2</v>
      </c>
      <c r="BU28">
        <f>'RESULTADOS CUARTO'!FV32</f>
        <v>0</v>
      </c>
      <c r="BV28">
        <f>'RESULTADOS CUARTO'!FW32</f>
        <v>1.942896</v>
      </c>
      <c r="BW28">
        <f>'RESULTADOS CUARTO'!FX32</f>
        <v>3</v>
      </c>
      <c r="BX28">
        <f>'RESULTADOS CUARTO'!FY32</f>
        <v>1.2698590000000001</v>
      </c>
      <c r="BY28">
        <f>'RESULTADOS CUARTO'!FZ32</f>
        <v>1</v>
      </c>
      <c r="BZ28">
        <f>'RESULTADOS CUARTO'!GA32</f>
        <v>2</v>
      </c>
      <c r="CA28">
        <f>'RESULTADOS CUARTO'!GB32</f>
        <v>1.2698590000000001</v>
      </c>
      <c r="CB28">
        <f>'RESULTADOS CUARTO'!GC32</f>
        <v>2</v>
      </c>
      <c r="CC28">
        <f>'RESULTADOS CUARTO'!GD32</f>
        <v>1.2101409999999999</v>
      </c>
      <c r="CD28">
        <f>'RESULTADOS CUARTO'!GE32</f>
        <v>0</v>
      </c>
      <c r="CE28">
        <f>'RESULTADOS CUARTO'!GF32</f>
        <v>2</v>
      </c>
      <c r="CF28">
        <f>'RESULTADOS CUARTO'!GG32</f>
        <v>0</v>
      </c>
      <c r="CG28">
        <f>'RESULTADOS CUARTO'!GH32</f>
        <v>1</v>
      </c>
      <c r="CH28">
        <f>'RESULTADOS CUARTO'!GI32</f>
        <v>0.80188999999999999</v>
      </c>
      <c r="CI28">
        <f>'RESULTADOS CUARTO'!GJ32</f>
        <v>0</v>
      </c>
      <c r="CJ28">
        <f>'RESULTADOS CUARTO'!GK32</f>
        <v>1</v>
      </c>
      <c r="CK28">
        <f>'RESULTADOS CUARTO'!GL32</f>
        <v>0</v>
      </c>
      <c r="CL28">
        <f>'RESULTADOS CUARTO'!GM32</f>
        <v>1</v>
      </c>
      <c r="CM28">
        <f>'RESULTADOS CUARTO'!GN32</f>
        <v>0.79674</v>
      </c>
      <c r="CN28">
        <f>'RESULTADOS CUARTO'!GO32</f>
        <v>1</v>
      </c>
      <c r="CO28">
        <f>'RESULTADOS CUARTO'!GP32</f>
        <v>0</v>
      </c>
      <c r="CP28">
        <f>'RESULTADOS CUARTO'!GQ32</f>
        <v>0.79674</v>
      </c>
      <c r="CQ28">
        <f>'RESULTADOS CUARTO'!GR32</f>
        <v>2</v>
      </c>
      <c r="CR28">
        <f>'RESULTADOS CUARTO'!GS32</f>
        <v>1.1258699999999999</v>
      </c>
      <c r="CS28">
        <f>'RESULTADOS CUARTO'!GT32</f>
        <v>1</v>
      </c>
      <c r="CT28">
        <f>'RESULTADOS CUARTO'!GU32</f>
        <v>1</v>
      </c>
      <c r="CU28">
        <f>'RESULTADOS CUARTO'!GV32</f>
        <v>1.1258699999999999</v>
      </c>
      <c r="CV28">
        <f>'RESULTADOS CUARTO'!GW32</f>
        <v>2</v>
      </c>
      <c r="CW28">
        <f>'RESULTADOS CUARTO'!GX32</f>
        <v>1.2413000000000001</v>
      </c>
      <c r="CX28">
        <f>'RESULTADOS CUARTO'!GY32</f>
        <v>1</v>
      </c>
      <c r="CY28">
        <f>'RESULTADOS CUARTO'!GZ32</f>
        <v>1</v>
      </c>
      <c r="CZ28">
        <f>'RESULTADOS CUARTO'!HA32</f>
        <v>1.2413000000000001</v>
      </c>
      <c r="DA28">
        <f>'RESULTADOS CUARTO'!HB32</f>
        <v>6.376665</v>
      </c>
      <c r="DB28">
        <f>'RESULTADOS CUARTO'!HC32</f>
        <v>1</v>
      </c>
      <c r="DC28">
        <f>'RESULTADOS CUARTO'!HD32</f>
        <v>1.12415</v>
      </c>
      <c r="DD28">
        <f>'RESULTADOS CUARTO'!HE32</f>
        <v>1</v>
      </c>
      <c r="DE28">
        <f>'RESULTADOS CUARTO'!HF32</f>
        <v>0</v>
      </c>
      <c r="DF28">
        <f>'RESULTADOS CUARTO'!HG32</f>
        <v>1.12415</v>
      </c>
      <c r="DG28">
        <f>'RESULTADOS CUARTO'!HH32</f>
        <v>2</v>
      </c>
      <c r="DH28">
        <f>'RESULTADOS CUARTO'!HI32</f>
        <v>1.1006800000000001</v>
      </c>
      <c r="DI28">
        <f>'RESULTADOS CUARTO'!HJ32</f>
        <v>1</v>
      </c>
      <c r="DJ28">
        <f>'RESULTADOS CUARTO'!HK32</f>
        <v>1</v>
      </c>
      <c r="DK28">
        <f>'RESULTADOS CUARTO'!HL32</f>
        <v>1.1006800000000001</v>
      </c>
      <c r="DL28">
        <f>'RESULTADOS CUARTO'!HM32</f>
        <v>2</v>
      </c>
      <c r="DM28">
        <f>'RESULTADOS CUARTO'!HN32</f>
        <v>1.1006800000000001</v>
      </c>
      <c r="DN28">
        <f>'RESULTADOS CUARTO'!HO32</f>
        <v>1</v>
      </c>
      <c r="DO28">
        <f>'RESULTADOS CUARTO'!HP32</f>
        <v>1</v>
      </c>
      <c r="DP28">
        <f>'RESULTADOS CUARTO'!HQ32</f>
        <v>1.1006800000000001</v>
      </c>
      <c r="DQ28">
        <f>'RESULTADOS CUARTO'!HR32</f>
        <v>2</v>
      </c>
      <c r="DR28">
        <f>'RESULTADOS CUARTO'!HS32</f>
        <v>1.12415</v>
      </c>
      <c r="DS28">
        <f>'RESULTADOS CUARTO'!HT32</f>
        <v>2</v>
      </c>
      <c r="DT28">
        <f>'RESULTADOS CUARTO'!HU32</f>
        <v>0</v>
      </c>
      <c r="DU28">
        <f>'RESULTADOS CUARTO'!HV32</f>
        <v>2.2483</v>
      </c>
      <c r="DV28">
        <f>'RESULTADOS CUARTO'!HW32</f>
        <v>5.5738099999999999</v>
      </c>
      <c r="EP28" s="42"/>
      <c r="EQ28" s="41">
        <f>'RANKING-CUARTOS'!A29</f>
        <v>26</v>
      </c>
      <c r="ER28" s="41" t="str">
        <f>'RANKING-CUARTOS'!B29</f>
        <v>CARRASCO  GILES  BELEN LUCIANA</v>
      </c>
      <c r="ES28" s="41" t="str">
        <f>'RANKING-CUARTOS'!C29</f>
        <v>4B</v>
      </c>
      <c r="ET28" s="41">
        <f>'RANKING-CUARTOS'!D29</f>
        <v>18.845822824999999</v>
      </c>
      <c r="EU28" s="41">
        <f>'RANKING-CUARTOS'!E29</f>
        <v>31</v>
      </c>
      <c r="EV28" s="41">
        <f>'RANKING-CUARTOS'!F29</f>
        <v>0</v>
      </c>
      <c r="EW28" s="41" t="str">
        <f>'RANKING-CUARTOS'!G29</f>
        <v>CALLENOVA  HUALLPA  VALERIA FERNANDA</v>
      </c>
      <c r="EX28" s="44" t="str">
        <f>'RANKING-CUARTOS'!H29</f>
        <v>4B</v>
      </c>
      <c r="EY28" s="41">
        <f>'RANKING-CUARTOS'!I29</f>
        <v>20.0943304</v>
      </c>
      <c r="EZ28" s="41">
        <f>'RANKING-CUARTOS'!J29</f>
        <v>26</v>
      </c>
      <c r="FA28" s="45">
        <f>'RANKING-CUARTOS'!K29</f>
        <v>9.99715935890098</v>
      </c>
      <c r="FB28">
        <f>'RANKING-CUARTOS'!L29</f>
        <v>0</v>
      </c>
      <c r="FC28">
        <f>'RANKING-CUARTOS'!M29</f>
        <v>0</v>
      </c>
      <c r="FD28">
        <f>'RANKING-CUARTOS'!N29</f>
        <v>0</v>
      </c>
      <c r="FE28" s="609"/>
    </row>
    <row r="29" spans="2:161" ht="16.149999999999999" customHeight="1">
      <c r="B29" s="613"/>
      <c r="C29" s="23" t="s">
        <v>300</v>
      </c>
      <c r="D29" s="14">
        <f>AW2</f>
        <v>0</v>
      </c>
      <c r="E29" s="14">
        <f>AX2</f>
        <v>0</v>
      </c>
      <c r="F29" s="14">
        <f>AY2</f>
        <v>0</v>
      </c>
      <c r="G29" s="14">
        <f>AZ2</f>
        <v>0</v>
      </c>
      <c r="H29" s="14">
        <f>BA2</f>
        <v>0</v>
      </c>
      <c r="I29" s="613"/>
      <c r="J29" t="str">
        <f>'RESULTADOS CUARTO'!DK33</f>
        <v>VdFern14</v>
      </c>
      <c r="K29" t="str">
        <f>'RESULTADOS CUARTO'!DL33</f>
        <v>CALLENOVA  HUALLPA  VALERIA FERNANDA</v>
      </c>
      <c r="L29">
        <f>'RESULTADOS CUARTO'!DM33</f>
        <v>4</v>
      </c>
      <c r="M29" t="str">
        <f>'RESULTADOS CUARTO'!DN33</f>
        <v>B</v>
      </c>
      <c r="N29" t="str">
        <f>'RESULTADOS CUARTO'!DO33</f>
        <v>7 DE MAYO</v>
      </c>
      <c r="O29" t="str">
        <f>'RESULTADOS CUARTO'!DP33</f>
        <v>RANKING</v>
      </c>
      <c r="P29">
        <f>'RESULTADOS CUARTO'!DQ33</f>
        <v>26</v>
      </c>
      <c r="Q29" t="str">
        <f>'RESULTADOS CUARTO'!DR33</f>
        <v/>
      </c>
      <c r="R29">
        <f>'RESULTADOS CUARTO'!DS33</f>
        <v>33</v>
      </c>
      <c r="S29">
        <f>'RESULTADOS CUARTO'!DT33</f>
        <v>16</v>
      </c>
      <c r="T29">
        <f>'RESULTADOS CUARTO'!DU33</f>
        <v>17</v>
      </c>
      <c r="U29">
        <f>'RESULTADOS CUARTO'!DV33</f>
        <v>20.0943304</v>
      </c>
      <c r="V29">
        <f>'RESULTADOS CUARTO'!DW33</f>
        <v>10</v>
      </c>
      <c r="W29">
        <f>'RESULTADOS CUARTO'!DX33</f>
        <v>0.48484848484848497</v>
      </c>
      <c r="X29">
        <f>'RESULTADOS CUARTO'!DY33</f>
        <v>0</v>
      </c>
      <c r="Y29">
        <f>'RESULTADOS CUARTO'!DZ33</f>
        <v>0</v>
      </c>
      <c r="Z29">
        <f>'RESULTADOS CUARTO'!EA33</f>
        <v>0</v>
      </c>
      <c r="AA29">
        <f>'RESULTADOS CUARTO'!EB33</f>
        <v>0</v>
      </c>
      <c r="AB29">
        <f>'RESULTADOS CUARTO'!EC33</f>
        <v>1</v>
      </c>
      <c r="AC29">
        <f>'RESULTADOS CUARTO'!ED33</f>
        <v>1.6782674</v>
      </c>
      <c r="AD29">
        <f>'RESULTADOS CUARTO'!EE33</f>
        <v>1</v>
      </c>
      <c r="AE29">
        <f>'RESULTADOS CUARTO'!EF33</f>
        <v>0</v>
      </c>
      <c r="AF29">
        <f>'RESULTADOS CUARTO'!EG33</f>
        <v>1.6782674</v>
      </c>
      <c r="AG29">
        <f>'RESULTADOS CUARTO'!EH33</f>
        <v>1</v>
      </c>
      <c r="AH29">
        <f>'RESULTADOS CUARTO'!EI33</f>
        <v>1.6587874499999999</v>
      </c>
      <c r="AI29">
        <f>'RESULTADOS CUARTO'!EJ33</f>
        <v>0</v>
      </c>
      <c r="AJ29">
        <f>'RESULTADOS CUARTO'!EK33</f>
        <v>1</v>
      </c>
      <c r="AK29">
        <f>'RESULTADOS CUARTO'!EL33</f>
        <v>0</v>
      </c>
      <c r="AL29">
        <f>'RESULTADOS CUARTO'!EM33</f>
        <v>1</v>
      </c>
      <c r="AM29">
        <f>'RESULTADOS CUARTO'!EN33</f>
        <v>1.6495770000000001</v>
      </c>
      <c r="AN29">
        <f>'RESULTADOS CUARTO'!EO33</f>
        <v>1</v>
      </c>
      <c r="AO29">
        <f>'RESULTADOS CUARTO'!EP33</f>
        <v>0</v>
      </c>
      <c r="AP29">
        <f>'RESULTADOS CUARTO'!EQ33</f>
        <v>1.6495770000000001</v>
      </c>
      <c r="AQ29">
        <f>'RESULTADOS CUARTO'!ER33</f>
        <v>1</v>
      </c>
      <c r="AR29">
        <f>'RESULTADOS CUARTO'!ES33</f>
        <v>1.6583374</v>
      </c>
      <c r="AS29">
        <f>'RESULTADOS CUARTO'!ET33</f>
        <v>0</v>
      </c>
      <c r="AT29">
        <f>'RESULTADOS CUARTO'!EU33</f>
        <v>1</v>
      </c>
      <c r="AU29">
        <f>'RESULTADOS CUARTO'!EV33</f>
        <v>0</v>
      </c>
      <c r="AV29">
        <f>'RESULTADOS CUARTO'!EW33</f>
        <v>3.3278444</v>
      </c>
      <c r="AW29">
        <f>'RESULTADOS CUARTO'!EX33</f>
        <v>2</v>
      </c>
      <c r="AX29">
        <f>'RESULTADOS CUARTO'!EY33</f>
        <v>1.52482685</v>
      </c>
      <c r="AY29">
        <f>'RESULTADOS CUARTO'!EZ33</f>
        <v>0</v>
      </c>
      <c r="AZ29">
        <f>'RESULTADOS CUARTO'!FA33</f>
        <v>2</v>
      </c>
      <c r="BA29">
        <f>'RESULTADOS CUARTO'!FB33</f>
        <v>0</v>
      </c>
      <c r="BB29">
        <f>'RESULTADOS CUARTO'!FC33</f>
        <v>2</v>
      </c>
      <c r="BC29">
        <f>'RESULTADOS CUARTO'!FD33</f>
        <v>1.4254114250000001</v>
      </c>
      <c r="BD29">
        <f>'RESULTADOS CUARTO'!FE33</f>
        <v>0</v>
      </c>
      <c r="BE29">
        <f>'RESULTADOS CUARTO'!FF33</f>
        <v>2</v>
      </c>
      <c r="BF29">
        <f>'RESULTADOS CUARTO'!FG33</f>
        <v>0</v>
      </c>
      <c r="BG29">
        <f>'RESULTADOS CUARTO'!FH33</f>
        <v>2</v>
      </c>
      <c r="BH29">
        <f>'RESULTADOS CUARTO'!FI33</f>
        <v>1.1547487000000001</v>
      </c>
      <c r="BI29">
        <f>'RESULTADOS CUARTO'!FJ33</f>
        <v>0</v>
      </c>
      <c r="BJ29">
        <f>'RESULTADOS CUARTO'!FK33</f>
        <v>2</v>
      </c>
      <c r="BK29">
        <f>'RESULTADOS CUARTO'!FL33</f>
        <v>0</v>
      </c>
      <c r="BL29">
        <f>'RESULTADOS CUARTO'!FM33</f>
        <v>0</v>
      </c>
      <c r="BM29">
        <f>'RESULTADOS CUARTO'!FN33</f>
        <v>3</v>
      </c>
      <c r="BN29">
        <f>'RESULTADOS CUARTO'!FO33</f>
        <v>1.021414</v>
      </c>
      <c r="BO29">
        <f>'RESULTADOS CUARTO'!FP33</f>
        <v>0</v>
      </c>
      <c r="BP29">
        <f>'RESULTADOS CUARTO'!FQ33</f>
        <v>3</v>
      </c>
      <c r="BQ29">
        <f>'RESULTADOS CUARTO'!FR33</f>
        <v>0</v>
      </c>
      <c r="BR29">
        <f>'RESULTADOS CUARTO'!FS33</f>
        <v>2</v>
      </c>
      <c r="BS29">
        <f>'RESULTADOS CUARTO'!FT33</f>
        <v>0.97144799999999998</v>
      </c>
      <c r="BT29">
        <f>'RESULTADOS CUARTO'!FU33</f>
        <v>2</v>
      </c>
      <c r="BU29">
        <f>'RESULTADOS CUARTO'!FV33</f>
        <v>0</v>
      </c>
      <c r="BV29">
        <f>'RESULTADOS CUARTO'!FW33</f>
        <v>1.942896</v>
      </c>
      <c r="BW29">
        <f>'RESULTADOS CUARTO'!FX33</f>
        <v>3</v>
      </c>
      <c r="BX29">
        <f>'RESULTADOS CUARTO'!FY33</f>
        <v>1.2698590000000001</v>
      </c>
      <c r="BY29">
        <f>'RESULTADOS CUARTO'!FZ33</f>
        <v>2</v>
      </c>
      <c r="BZ29">
        <f>'RESULTADOS CUARTO'!GA33</f>
        <v>1</v>
      </c>
      <c r="CA29">
        <f>'RESULTADOS CUARTO'!GB33</f>
        <v>2.5397180000000001</v>
      </c>
      <c r="CB29">
        <f>'RESULTADOS CUARTO'!GC33</f>
        <v>2</v>
      </c>
      <c r="CC29">
        <f>'RESULTADOS CUARTO'!GD33</f>
        <v>1.2101409999999999</v>
      </c>
      <c r="CD29">
        <f>'RESULTADOS CUARTO'!GE33</f>
        <v>2</v>
      </c>
      <c r="CE29">
        <f>'RESULTADOS CUARTO'!GF33</f>
        <v>0</v>
      </c>
      <c r="CF29">
        <f>'RESULTADOS CUARTO'!GG33</f>
        <v>2.4202819999999998</v>
      </c>
      <c r="CG29">
        <f>'RESULTADOS CUARTO'!GH33</f>
        <v>1</v>
      </c>
      <c r="CH29">
        <f>'RESULTADOS CUARTO'!GI33</f>
        <v>0.80188999999999999</v>
      </c>
      <c r="CI29">
        <f>'RESULTADOS CUARTO'!GJ33</f>
        <v>0</v>
      </c>
      <c r="CJ29">
        <f>'RESULTADOS CUARTO'!GK33</f>
        <v>1</v>
      </c>
      <c r="CK29">
        <f>'RESULTADOS CUARTO'!GL33</f>
        <v>0</v>
      </c>
      <c r="CL29">
        <f>'RESULTADOS CUARTO'!GM33</f>
        <v>1</v>
      </c>
      <c r="CM29">
        <f>'RESULTADOS CUARTO'!GN33</f>
        <v>0.79674</v>
      </c>
      <c r="CN29">
        <f>'RESULTADOS CUARTO'!GO33</f>
        <v>1</v>
      </c>
      <c r="CO29">
        <f>'RESULTADOS CUARTO'!GP33</f>
        <v>0</v>
      </c>
      <c r="CP29">
        <f>'RESULTADOS CUARTO'!GQ33</f>
        <v>0.79674</v>
      </c>
      <c r="CQ29">
        <f>'RESULTADOS CUARTO'!GR33</f>
        <v>2</v>
      </c>
      <c r="CR29">
        <f>'RESULTADOS CUARTO'!GS33</f>
        <v>1.1258699999999999</v>
      </c>
      <c r="CS29">
        <f>'RESULTADOS CUARTO'!GT33</f>
        <v>2</v>
      </c>
      <c r="CT29">
        <f>'RESULTADOS CUARTO'!GU33</f>
        <v>0</v>
      </c>
      <c r="CU29">
        <f>'RESULTADOS CUARTO'!GV33</f>
        <v>2.2517399999999999</v>
      </c>
      <c r="CV29">
        <f>'RESULTADOS CUARTO'!GW33</f>
        <v>2</v>
      </c>
      <c r="CW29">
        <f>'RESULTADOS CUARTO'!GX33</f>
        <v>1.2413000000000001</v>
      </c>
      <c r="CX29">
        <f>'RESULTADOS CUARTO'!GY33</f>
        <v>1</v>
      </c>
      <c r="CY29">
        <f>'RESULTADOS CUARTO'!GZ33</f>
        <v>1</v>
      </c>
      <c r="CZ29">
        <f>'RESULTADOS CUARTO'!HA33</f>
        <v>1.2413000000000001</v>
      </c>
      <c r="DA29">
        <f>'RESULTADOS CUARTO'!HB33</f>
        <v>11.192676000000001</v>
      </c>
      <c r="DB29">
        <f>'RESULTADOS CUARTO'!HC33</f>
        <v>1</v>
      </c>
      <c r="DC29">
        <f>'RESULTADOS CUARTO'!HD33</f>
        <v>1.12415</v>
      </c>
      <c r="DD29">
        <f>'RESULTADOS CUARTO'!HE33</f>
        <v>1</v>
      </c>
      <c r="DE29">
        <f>'RESULTADOS CUARTO'!HF33</f>
        <v>0</v>
      </c>
      <c r="DF29">
        <f>'RESULTADOS CUARTO'!HG33</f>
        <v>1.12415</v>
      </c>
      <c r="DG29">
        <f>'RESULTADOS CUARTO'!HH33</f>
        <v>2</v>
      </c>
      <c r="DH29">
        <f>'RESULTADOS CUARTO'!HI33</f>
        <v>1.1006800000000001</v>
      </c>
      <c r="DI29">
        <f>'RESULTADOS CUARTO'!HJ33</f>
        <v>1</v>
      </c>
      <c r="DJ29">
        <f>'RESULTADOS CUARTO'!HK33</f>
        <v>1</v>
      </c>
      <c r="DK29">
        <f>'RESULTADOS CUARTO'!HL33</f>
        <v>1.1006800000000001</v>
      </c>
      <c r="DL29">
        <f>'RESULTADOS CUARTO'!HM33</f>
        <v>2</v>
      </c>
      <c r="DM29">
        <f>'RESULTADOS CUARTO'!HN33</f>
        <v>1.1006800000000001</v>
      </c>
      <c r="DN29">
        <f>'RESULTADOS CUARTO'!HO33</f>
        <v>1</v>
      </c>
      <c r="DO29">
        <f>'RESULTADOS CUARTO'!HP33</f>
        <v>1</v>
      </c>
      <c r="DP29">
        <f>'RESULTADOS CUARTO'!HQ33</f>
        <v>1.1006800000000001</v>
      </c>
      <c r="DQ29">
        <f>'RESULTADOS CUARTO'!HR33</f>
        <v>2</v>
      </c>
      <c r="DR29">
        <f>'RESULTADOS CUARTO'!HS33</f>
        <v>1.12415</v>
      </c>
      <c r="DS29">
        <f>'RESULTADOS CUARTO'!HT33</f>
        <v>2</v>
      </c>
      <c r="DT29">
        <f>'RESULTADOS CUARTO'!HU33</f>
        <v>0</v>
      </c>
      <c r="DU29">
        <f>'RESULTADOS CUARTO'!HV33</f>
        <v>2.2483</v>
      </c>
      <c r="DV29">
        <f>'RESULTADOS CUARTO'!HW33</f>
        <v>5.5738099999999999</v>
      </c>
      <c r="EP29" s="42"/>
      <c r="EQ29" s="41">
        <f>'RANKING-CUARTOS'!A30</f>
        <v>27</v>
      </c>
      <c r="ER29" s="41" t="str">
        <f>'RANKING-CUARTOS'!B30</f>
        <v>CHAVEZ  FLORES  MARIA FERNANDA MILAGROS</v>
      </c>
      <c r="ES29" s="41" t="str">
        <f>'RANKING-CUARTOS'!C30</f>
        <v>4B</v>
      </c>
      <c r="ET29" s="41">
        <f>'RANKING-CUARTOS'!D30</f>
        <v>18.566974075000001</v>
      </c>
      <c r="EU29" s="41">
        <f>'RANKING-CUARTOS'!E30</f>
        <v>32</v>
      </c>
      <c r="EV29" s="41">
        <f>'RANKING-CUARTOS'!F30</f>
        <v>0</v>
      </c>
      <c r="EW29" s="41" t="str">
        <f>'RANKING-CUARTOS'!G30</f>
        <v>CURRO  TICONA  DAYAN NICOLE</v>
      </c>
      <c r="EX29" s="44" t="str">
        <f>'RANKING-CUARTOS'!H30</f>
        <v>4B</v>
      </c>
      <c r="EY29" s="41">
        <f>'RANKING-CUARTOS'!I30</f>
        <v>19.618402400000001</v>
      </c>
      <c r="EZ29" s="41">
        <f>'RANKING-CUARTOS'!J30</f>
        <v>27</v>
      </c>
      <c r="FA29" s="45">
        <f>'RANKING-CUARTOS'!K30</f>
        <v>9.7603797317797394</v>
      </c>
      <c r="FB29">
        <f>'RANKING-CUARTOS'!L30</f>
        <v>0</v>
      </c>
      <c r="FC29">
        <f>'RANKING-CUARTOS'!M30</f>
        <v>0</v>
      </c>
      <c r="FD29">
        <f>'RANKING-CUARTOS'!N30</f>
        <v>0</v>
      </c>
      <c r="FE29" s="609"/>
    </row>
    <row r="30" spans="2:161" ht="16.149999999999999" customHeight="1">
      <c r="B30" s="613"/>
      <c r="C30" s="23" t="s">
        <v>301</v>
      </c>
      <c r="D30" s="14">
        <f>BB2</f>
        <v>0</v>
      </c>
      <c r="E30" s="14">
        <f>BC2</f>
        <v>0</v>
      </c>
      <c r="F30" s="14">
        <f>BD2</f>
        <v>0</v>
      </c>
      <c r="G30" s="14">
        <f>BE2</f>
        <v>0</v>
      </c>
      <c r="H30" s="14">
        <f>BF2</f>
        <v>0</v>
      </c>
      <c r="I30" s="613"/>
      <c r="J30" t="str">
        <f>'RESULTADOS CUARTO'!DK34</f>
        <v>Luci1209</v>
      </c>
      <c r="K30" t="str">
        <f>'RESULTADOS CUARTO'!DL34</f>
        <v>CARRASCO  GILES  BELEN LUCIANA</v>
      </c>
      <c r="L30">
        <f>'RESULTADOS CUARTO'!DM34</f>
        <v>4</v>
      </c>
      <c r="M30" t="str">
        <f>'RESULTADOS CUARTO'!DN34</f>
        <v>B</v>
      </c>
      <c r="N30" t="str">
        <f>'RESULTADOS CUARTO'!DO34</f>
        <v>7 DE MAYO</v>
      </c>
      <c r="O30" t="str">
        <f>'RESULTADOS CUARTO'!DP34</f>
        <v>RANKING</v>
      </c>
      <c r="P30">
        <f>'RESULTADOS CUARTO'!DQ34</f>
        <v>31</v>
      </c>
      <c r="Q30" t="str">
        <f>'RESULTADOS CUARTO'!DR34</f>
        <v/>
      </c>
      <c r="R30">
        <f>'RESULTADOS CUARTO'!DS34</f>
        <v>33</v>
      </c>
      <c r="S30">
        <f>'RESULTADOS CUARTO'!DT34</f>
        <v>14</v>
      </c>
      <c r="T30">
        <f>'RESULTADOS CUARTO'!DU34</f>
        <v>19</v>
      </c>
      <c r="U30">
        <f>'RESULTADOS CUARTO'!DV34</f>
        <v>18.845822824999999</v>
      </c>
      <c r="V30">
        <f>'RESULTADOS CUARTO'!DW34</f>
        <v>9</v>
      </c>
      <c r="W30">
        <f>'RESULTADOS CUARTO'!DX34</f>
        <v>0.42424242424242398</v>
      </c>
      <c r="X30">
        <f>'RESULTADOS CUARTO'!DY34</f>
        <v>0</v>
      </c>
      <c r="Y30">
        <f>'RESULTADOS CUARTO'!DZ34</f>
        <v>0</v>
      </c>
      <c r="Z30">
        <f>'RESULTADOS CUARTO'!EA34</f>
        <v>0</v>
      </c>
      <c r="AA30">
        <f>'RESULTADOS CUARTO'!EB34</f>
        <v>0</v>
      </c>
      <c r="AB30">
        <f>'RESULTADOS CUARTO'!EC34</f>
        <v>1</v>
      </c>
      <c r="AC30">
        <f>'RESULTADOS CUARTO'!ED34</f>
        <v>1.6782674</v>
      </c>
      <c r="AD30">
        <f>'RESULTADOS CUARTO'!EE34</f>
        <v>1</v>
      </c>
      <c r="AE30">
        <f>'RESULTADOS CUARTO'!EF34</f>
        <v>0</v>
      </c>
      <c r="AF30">
        <f>'RESULTADOS CUARTO'!EG34</f>
        <v>1.6782674</v>
      </c>
      <c r="AG30">
        <f>'RESULTADOS CUARTO'!EH34</f>
        <v>1</v>
      </c>
      <c r="AH30">
        <f>'RESULTADOS CUARTO'!EI34</f>
        <v>1.6587874499999999</v>
      </c>
      <c r="AI30">
        <f>'RESULTADOS CUARTO'!EJ34</f>
        <v>1</v>
      </c>
      <c r="AJ30">
        <f>'RESULTADOS CUARTO'!EK34</f>
        <v>0</v>
      </c>
      <c r="AK30">
        <f>'RESULTADOS CUARTO'!EL34</f>
        <v>1.6587874499999999</v>
      </c>
      <c r="AL30">
        <f>'RESULTADOS CUARTO'!EM34</f>
        <v>1</v>
      </c>
      <c r="AM30">
        <f>'RESULTADOS CUARTO'!EN34</f>
        <v>1.6495770000000001</v>
      </c>
      <c r="AN30">
        <f>'RESULTADOS CUARTO'!EO34</f>
        <v>1</v>
      </c>
      <c r="AO30">
        <f>'RESULTADOS CUARTO'!EP34</f>
        <v>0</v>
      </c>
      <c r="AP30">
        <f>'RESULTADOS CUARTO'!EQ34</f>
        <v>1.6495770000000001</v>
      </c>
      <c r="AQ30">
        <f>'RESULTADOS CUARTO'!ER34</f>
        <v>1</v>
      </c>
      <c r="AR30">
        <f>'RESULTADOS CUARTO'!ES34</f>
        <v>1.6583374</v>
      </c>
      <c r="AS30">
        <f>'RESULTADOS CUARTO'!ET34</f>
        <v>0</v>
      </c>
      <c r="AT30">
        <f>'RESULTADOS CUARTO'!EU34</f>
        <v>1</v>
      </c>
      <c r="AU30">
        <f>'RESULTADOS CUARTO'!EV34</f>
        <v>0</v>
      </c>
      <c r="AV30">
        <f>'RESULTADOS CUARTO'!EW34</f>
        <v>4.9866318500000002</v>
      </c>
      <c r="AW30">
        <f>'RESULTADOS CUARTO'!EX34</f>
        <v>2</v>
      </c>
      <c r="AX30">
        <f>'RESULTADOS CUARTO'!EY34</f>
        <v>1.52482685</v>
      </c>
      <c r="AY30">
        <f>'RESULTADOS CUARTO'!EZ34</f>
        <v>1</v>
      </c>
      <c r="AZ30">
        <f>'RESULTADOS CUARTO'!FA34</f>
        <v>1</v>
      </c>
      <c r="BA30">
        <f>'RESULTADOS CUARTO'!FB34</f>
        <v>1.52482685</v>
      </c>
      <c r="BB30">
        <f>'RESULTADOS CUARTO'!FC34</f>
        <v>2</v>
      </c>
      <c r="BC30">
        <f>'RESULTADOS CUARTO'!FD34</f>
        <v>1.4254114250000001</v>
      </c>
      <c r="BD30">
        <f>'RESULTADOS CUARTO'!FE34</f>
        <v>1</v>
      </c>
      <c r="BE30">
        <f>'RESULTADOS CUARTO'!FF34</f>
        <v>1</v>
      </c>
      <c r="BF30">
        <f>'RESULTADOS CUARTO'!FG34</f>
        <v>1.4254114250000001</v>
      </c>
      <c r="BG30">
        <f>'RESULTADOS CUARTO'!FH34</f>
        <v>2</v>
      </c>
      <c r="BH30">
        <f>'RESULTADOS CUARTO'!FI34</f>
        <v>1.1547487000000001</v>
      </c>
      <c r="BI30">
        <f>'RESULTADOS CUARTO'!FJ34</f>
        <v>1</v>
      </c>
      <c r="BJ30">
        <f>'RESULTADOS CUARTO'!FK34</f>
        <v>1</v>
      </c>
      <c r="BK30">
        <f>'RESULTADOS CUARTO'!FL34</f>
        <v>1.1547487000000001</v>
      </c>
      <c r="BL30">
        <f>'RESULTADOS CUARTO'!FM34</f>
        <v>4.1049869750000001</v>
      </c>
      <c r="BM30">
        <f>'RESULTADOS CUARTO'!FN34</f>
        <v>3</v>
      </c>
      <c r="BN30">
        <f>'RESULTADOS CUARTO'!FO34</f>
        <v>1.021414</v>
      </c>
      <c r="BO30">
        <f>'RESULTADOS CUARTO'!FP34</f>
        <v>0</v>
      </c>
      <c r="BP30">
        <f>'RESULTADOS CUARTO'!FQ34</f>
        <v>3</v>
      </c>
      <c r="BQ30">
        <f>'RESULTADOS CUARTO'!FR34</f>
        <v>0</v>
      </c>
      <c r="BR30">
        <f>'RESULTADOS CUARTO'!FS34</f>
        <v>2</v>
      </c>
      <c r="BS30">
        <f>'RESULTADOS CUARTO'!FT34</f>
        <v>0.97144799999999998</v>
      </c>
      <c r="BT30">
        <f>'RESULTADOS CUARTO'!FU34</f>
        <v>2</v>
      </c>
      <c r="BU30">
        <f>'RESULTADOS CUARTO'!FV34</f>
        <v>0</v>
      </c>
      <c r="BV30">
        <f>'RESULTADOS CUARTO'!FW34</f>
        <v>1.942896</v>
      </c>
      <c r="BW30">
        <f>'RESULTADOS CUARTO'!FX34</f>
        <v>3</v>
      </c>
      <c r="BX30">
        <f>'RESULTADOS CUARTO'!FY34</f>
        <v>1.2698590000000001</v>
      </c>
      <c r="BY30">
        <f>'RESULTADOS CUARTO'!FZ34</f>
        <v>2</v>
      </c>
      <c r="BZ30">
        <f>'RESULTADOS CUARTO'!GA34</f>
        <v>1</v>
      </c>
      <c r="CA30">
        <f>'RESULTADOS CUARTO'!GB34</f>
        <v>2.5397180000000001</v>
      </c>
      <c r="CB30">
        <f>'RESULTADOS CUARTO'!GC34</f>
        <v>2</v>
      </c>
      <c r="CC30">
        <f>'RESULTADOS CUARTO'!GD34</f>
        <v>1.2101409999999999</v>
      </c>
      <c r="CD30">
        <f>'RESULTADOS CUARTO'!GE34</f>
        <v>0</v>
      </c>
      <c r="CE30">
        <f>'RESULTADOS CUARTO'!GF34</f>
        <v>2</v>
      </c>
      <c r="CF30">
        <f>'RESULTADOS CUARTO'!GG34</f>
        <v>0</v>
      </c>
      <c r="CG30">
        <f>'RESULTADOS CUARTO'!GH34</f>
        <v>1</v>
      </c>
      <c r="CH30">
        <f>'RESULTADOS CUARTO'!GI34</f>
        <v>0.80188999999999999</v>
      </c>
      <c r="CI30">
        <f>'RESULTADOS CUARTO'!GJ34</f>
        <v>0</v>
      </c>
      <c r="CJ30">
        <f>'RESULTADOS CUARTO'!GK34</f>
        <v>1</v>
      </c>
      <c r="CK30">
        <f>'RESULTADOS CUARTO'!GL34</f>
        <v>0</v>
      </c>
      <c r="CL30">
        <f>'RESULTADOS CUARTO'!GM34</f>
        <v>1</v>
      </c>
      <c r="CM30">
        <f>'RESULTADOS CUARTO'!GN34</f>
        <v>0.79674</v>
      </c>
      <c r="CN30">
        <f>'RESULTADOS CUARTO'!GO34</f>
        <v>1</v>
      </c>
      <c r="CO30">
        <f>'RESULTADOS CUARTO'!GP34</f>
        <v>0</v>
      </c>
      <c r="CP30">
        <f>'RESULTADOS CUARTO'!GQ34</f>
        <v>0.79674</v>
      </c>
      <c r="CQ30">
        <f>'RESULTADOS CUARTO'!GR34</f>
        <v>2</v>
      </c>
      <c r="CR30">
        <f>'RESULTADOS CUARTO'!GS34</f>
        <v>1.1258699999999999</v>
      </c>
      <c r="CS30">
        <f>'RESULTADOS CUARTO'!GT34</f>
        <v>1</v>
      </c>
      <c r="CT30">
        <f>'RESULTADOS CUARTO'!GU34</f>
        <v>1</v>
      </c>
      <c r="CU30">
        <f>'RESULTADOS CUARTO'!GV34</f>
        <v>1.1258699999999999</v>
      </c>
      <c r="CV30">
        <f>'RESULTADOS CUARTO'!GW34</f>
        <v>2</v>
      </c>
      <c r="CW30">
        <f>'RESULTADOS CUARTO'!GX34</f>
        <v>1.2413000000000001</v>
      </c>
      <c r="CX30">
        <f>'RESULTADOS CUARTO'!GY34</f>
        <v>0</v>
      </c>
      <c r="CY30">
        <f>'RESULTADOS CUARTO'!GZ34</f>
        <v>2</v>
      </c>
      <c r="CZ30">
        <f>'RESULTADOS CUARTO'!HA34</f>
        <v>0</v>
      </c>
      <c r="DA30">
        <f>'RESULTADOS CUARTO'!HB34</f>
        <v>6.4052239999999996</v>
      </c>
      <c r="DB30">
        <f>'RESULTADOS CUARTO'!HC34</f>
        <v>1</v>
      </c>
      <c r="DC30">
        <f>'RESULTADOS CUARTO'!HD34</f>
        <v>1.12415</v>
      </c>
      <c r="DD30">
        <f>'RESULTADOS CUARTO'!HE34</f>
        <v>1</v>
      </c>
      <c r="DE30">
        <f>'RESULTADOS CUARTO'!HF34</f>
        <v>0</v>
      </c>
      <c r="DF30">
        <f>'RESULTADOS CUARTO'!HG34</f>
        <v>1.12415</v>
      </c>
      <c r="DG30">
        <f>'RESULTADOS CUARTO'!HH34</f>
        <v>2</v>
      </c>
      <c r="DH30">
        <f>'RESULTADOS CUARTO'!HI34</f>
        <v>1.1006800000000001</v>
      </c>
      <c r="DI30">
        <f>'RESULTADOS CUARTO'!HJ34</f>
        <v>0</v>
      </c>
      <c r="DJ30">
        <f>'RESULTADOS CUARTO'!HK34</f>
        <v>2</v>
      </c>
      <c r="DK30">
        <f>'RESULTADOS CUARTO'!HL34</f>
        <v>0</v>
      </c>
      <c r="DL30">
        <f>'RESULTADOS CUARTO'!HM34</f>
        <v>2</v>
      </c>
      <c r="DM30">
        <f>'RESULTADOS CUARTO'!HN34</f>
        <v>1.1006800000000001</v>
      </c>
      <c r="DN30">
        <f>'RESULTADOS CUARTO'!HO34</f>
        <v>1</v>
      </c>
      <c r="DO30">
        <f>'RESULTADOS CUARTO'!HP34</f>
        <v>1</v>
      </c>
      <c r="DP30">
        <f>'RESULTADOS CUARTO'!HQ34</f>
        <v>1.1006800000000001</v>
      </c>
      <c r="DQ30">
        <f>'RESULTADOS CUARTO'!HR34</f>
        <v>2</v>
      </c>
      <c r="DR30">
        <f>'RESULTADOS CUARTO'!HS34</f>
        <v>1.12415</v>
      </c>
      <c r="DS30">
        <f>'RESULTADOS CUARTO'!HT34</f>
        <v>1</v>
      </c>
      <c r="DT30">
        <f>'RESULTADOS CUARTO'!HU34</f>
        <v>1</v>
      </c>
      <c r="DU30">
        <f>'RESULTADOS CUARTO'!HV34</f>
        <v>1.12415</v>
      </c>
      <c r="DV30">
        <f>'RESULTADOS CUARTO'!HW34</f>
        <v>3.3489800000000001</v>
      </c>
      <c r="EP30" s="42"/>
      <c r="EQ30" s="41">
        <f>'RANKING-CUARTOS'!A31</f>
        <v>28</v>
      </c>
      <c r="ER30" s="41" t="str">
        <f>'RANKING-CUARTOS'!B31</f>
        <v>CHOQUEHUANCA  SUMA  DANIKA YANIRA</v>
      </c>
      <c r="ES30" s="41" t="str">
        <f>'RANKING-CUARTOS'!C31</f>
        <v>4B</v>
      </c>
      <c r="ET30" s="41">
        <f>'RANKING-CUARTOS'!D31</f>
        <v>20.580481675000001</v>
      </c>
      <c r="EU30" s="41">
        <f>'RANKING-CUARTOS'!E31</f>
        <v>24</v>
      </c>
      <c r="EV30" s="41">
        <f>'RANKING-CUARTOS'!F31</f>
        <v>0</v>
      </c>
      <c r="EW30" s="41" t="str">
        <f>'RANKING-CUARTOS'!G31</f>
        <v>ANCCASI  VILCA  SHOFFI ELIZABETH</v>
      </c>
      <c r="EX30" s="44" t="str">
        <f>'RANKING-CUARTOS'!H31</f>
        <v>4A</v>
      </c>
      <c r="EY30" s="41">
        <f>'RANKING-CUARTOS'!I31</f>
        <v>19.113518675000002</v>
      </c>
      <c r="EZ30" s="41">
        <f>'RANKING-CUARTOS'!J31</f>
        <v>28</v>
      </c>
      <c r="FA30" s="45">
        <f>'RANKING-CUARTOS'!K31</f>
        <v>9.5091943000651007</v>
      </c>
      <c r="FB30">
        <f>'RANKING-CUARTOS'!L31</f>
        <v>0</v>
      </c>
      <c r="FC30">
        <f>'RANKING-CUARTOS'!M31</f>
        <v>0</v>
      </c>
      <c r="FD30">
        <f>'RANKING-CUARTOS'!N31</f>
        <v>0</v>
      </c>
      <c r="FE30" s="609"/>
    </row>
    <row r="31" spans="2:161" ht="16.149999999999999" customHeight="1">
      <c r="B31" s="613"/>
      <c r="C31" s="23" t="s">
        <v>302</v>
      </c>
      <c r="D31" s="14">
        <f>BG2</f>
        <v>0</v>
      </c>
      <c r="E31" s="14">
        <f>BH2</f>
        <v>0</v>
      </c>
      <c r="F31" s="14">
        <f>BI2</f>
        <v>0</v>
      </c>
      <c r="G31" s="14">
        <f>BJ2</f>
        <v>0</v>
      </c>
      <c r="H31" s="14">
        <f>BK2</f>
        <v>0</v>
      </c>
      <c r="I31" s="613"/>
      <c r="J31" t="str">
        <f>'RESULTADOS CUARTO'!DK35</f>
        <v>Maferx16</v>
      </c>
      <c r="K31" t="str">
        <f>'RESULTADOS CUARTO'!DL35</f>
        <v>CHAVEZ  FLORES  MARIA FERNANDA MILAGROS</v>
      </c>
      <c r="L31">
        <f>'RESULTADOS CUARTO'!DM35</f>
        <v>4</v>
      </c>
      <c r="M31" t="str">
        <f>'RESULTADOS CUARTO'!DN35</f>
        <v>B</v>
      </c>
      <c r="N31" t="str">
        <f>'RESULTADOS CUARTO'!DO35</f>
        <v>7 DE MAYO</v>
      </c>
      <c r="O31" t="str">
        <f>'RESULTADOS CUARTO'!DP35</f>
        <v>RANKING</v>
      </c>
      <c r="P31">
        <f>'RESULTADOS CUARTO'!DQ35</f>
        <v>32</v>
      </c>
      <c r="Q31" t="str">
        <f>'RESULTADOS CUARTO'!DR35</f>
        <v/>
      </c>
      <c r="R31">
        <f>'RESULTADOS CUARTO'!DS35</f>
        <v>33</v>
      </c>
      <c r="S31">
        <f>'RESULTADOS CUARTO'!DT35</f>
        <v>15</v>
      </c>
      <c r="T31">
        <f>'RESULTADOS CUARTO'!DU35</f>
        <v>18</v>
      </c>
      <c r="U31">
        <f>'RESULTADOS CUARTO'!DV35</f>
        <v>18.566974075000001</v>
      </c>
      <c r="V31">
        <f>'RESULTADOS CUARTO'!DW35</f>
        <v>9</v>
      </c>
      <c r="W31">
        <f>'RESULTADOS CUARTO'!DX35</f>
        <v>0.45454545454545497</v>
      </c>
      <c r="X31">
        <f>'RESULTADOS CUARTO'!DY35</f>
        <v>0</v>
      </c>
      <c r="Y31">
        <f>'RESULTADOS CUARTO'!DZ35</f>
        <v>0</v>
      </c>
      <c r="Z31">
        <f>'RESULTADOS CUARTO'!EA35</f>
        <v>0</v>
      </c>
      <c r="AA31">
        <f>'RESULTADOS CUARTO'!EB35</f>
        <v>0</v>
      </c>
      <c r="AB31">
        <f>'RESULTADOS CUARTO'!EC35</f>
        <v>1</v>
      </c>
      <c r="AC31">
        <f>'RESULTADOS CUARTO'!ED35</f>
        <v>1.6782674</v>
      </c>
      <c r="AD31">
        <f>'RESULTADOS CUARTO'!EE35</f>
        <v>1</v>
      </c>
      <c r="AE31">
        <f>'RESULTADOS CUARTO'!EF35</f>
        <v>0</v>
      </c>
      <c r="AF31">
        <f>'RESULTADOS CUARTO'!EG35</f>
        <v>1.6782674</v>
      </c>
      <c r="AG31">
        <f>'RESULTADOS CUARTO'!EH35</f>
        <v>1</v>
      </c>
      <c r="AH31">
        <f>'RESULTADOS CUARTO'!EI35</f>
        <v>1.6587874499999999</v>
      </c>
      <c r="AI31">
        <f>'RESULTADOS CUARTO'!EJ35</f>
        <v>0</v>
      </c>
      <c r="AJ31">
        <f>'RESULTADOS CUARTO'!EK35</f>
        <v>1</v>
      </c>
      <c r="AK31">
        <f>'RESULTADOS CUARTO'!EL35</f>
        <v>0</v>
      </c>
      <c r="AL31">
        <f>'RESULTADOS CUARTO'!EM35</f>
        <v>1</v>
      </c>
      <c r="AM31">
        <f>'RESULTADOS CUARTO'!EN35</f>
        <v>1.6495770000000001</v>
      </c>
      <c r="AN31">
        <f>'RESULTADOS CUARTO'!EO35</f>
        <v>0</v>
      </c>
      <c r="AO31">
        <f>'RESULTADOS CUARTO'!EP35</f>
        <v>1</v>
      </c>
      <c r="AP31">
        <f>'RESULTADOS CUARTO'!EQ35</f>
        <v>0</v>
      </c>
      <c r="AQ31">
        <f>'RESULTADOS CUARTO'!ER35</f>
        <v>1</v>
      </c>
      <c r="AR31">
        <f>'RESULTADOS CUARTO'!ES35</f>
        <v>1.6583374</v>
      </c>
      <c r="AS31">
        <f>'RESULTADOS CUARTO'!ET35</f>
        <v>0</v>
      </c>
      <c r="AT31">
        <f>'RESULTADOS CUARTO'!EU35</f>
        <v>1</v>
      </c>
      <c r="AU31">
        <f>'RESULTADOS CUARTO'!EV35</f>
        <v>0</v>
      </c>
      <c r="AV31">
        <f>'RESULTADOS CUARTO'!EW35</f>
        <v>1.6782674</v>
      </c>
      <c r="AW31">
        <f>'RESULTADOS CUARTO'!EX35</f>
        <v>2</v>
      </c>
      <c r="AX31">
        <f>'RESULTADOS CUARTO'!EY35</f>
        <v>1.52482685</v>
      </c>
      <c r="AY31">
        <f>'RESULTADOS CUARTO'!EZ35</f>
        <v>1</v>
      </c>
      <c r="AZ31">
        <f>'RESULTADOS CUARTO'!FA35</f>
        <v>1</v>
      </c>
      <c r="BA31">
        <f>'RESULTADOS CUARTO'!FB35</f>
        <v>1.52482685</v>
      </c>
      <c r="BB31">
        <f>'RESULTADOS CUARTO'!FC35</f>
        <v>2</v>
      </c>
      <c r="BC31">
        <f>'RESULTADOS CUARTO'!FD35</f>
        <v>1.4254114250000001</v>
      </c>
      <c r="BD31">
        <f>'RESULTADOS CUARTO'!FE35</f>
        <v>1</v>
      </c>
      <c r="BE31">
        <f>'RESULTADOS CUARTO'!FF35</f>
        <v>1</v>
      </c>
      <c r="BF31">
        <f>'RESULTADOS CUARTO'!FG35</f>
        <v>1.4254114250000001</v>
      </c>
      <c r="BG31">
        <f>'RESULTADOS CUARTO'!FH35</f>
        <v>2</v>
      </c>
      <c r="BH31">
        <f>'RESULTADOS CUARTO'!FI35</f>
        <v>1.1547487000000001</v>
      </c>
      <c r="BI31">
        <f>'RESULTADOS CUARTO'!FJ35</f>
        <v>2</v>
      </c>
      <c r="BJ31">
        <f>'RESULTADOS CUARTO'!FK35</f>
        <v>0</v>
      </c>
      <c r="BK31">
        <f>'RESULTADOS CUARTO'!FL35</f>
        <v>2.3094974000000001</v>
      </c>
      <c r="BL31">
        <f>'RESULTADOS CUARTO'!FM35</f>
        <v>5.2597356749999999</v>
      </c>
      <c r="BM31">
        <f>'RESULTADOS CUARTO'!FN35</f>
        <v>3</v>
      </c>
      <c r="BN31">
        <f>'RESULTADOS CUARTO'!FO35</f>
        <v>1.021414</v>
      </c>
      <c r="BO31">
        <f>'RESULTADOS CUARTO'!FP35</f>
        <v>1</v>
      </c>
      <c r="BP31">
        <f>'RESULTADOS CUARTO'!FQ35</f>
        <v>2</v>
      </c>
      <c r="BQ31">
        <f>'RESULTADOS CUARTO'!FR35</f>
        <v>1.021414</v>
      </c>
      <c r="BR31">
        <f>'RESULTADOS CUARTO'!FS35</f>
        <v>2</v>
      </c>
      <c r="BS31">
        <f>'RESULTADOS CUARTO'!FT35</f>
        <v>0.97144799999999998</v>
      </c>
      <c r="BT31">
        <f>'RESULTADOS CUARTO'!FU35</f>
        <v>2</v>
      </c>
      <c r="BU31">
        <f>'RESULTADOS CUARTO'!FV35</f>
        <v>0</v>
      </c>
      <c r="BV31">
        <f>'RESULTADOS CUARTO'!FW35</f>
        <v>1.942896</v>
      </c>
      <c r="BW31">
        <f>'RESULTADOS CUARTO'!FX35</f>
        <v>3</v>
      </c>
      <c r="BX31">
        <f>'RESULTADOS CUARTO'!FY35</f>
        <v>1.2698590000000001</v>
      </c>
      <c r="BY31">
        <f>'RESULTADOS CUARTO'!FZ35</f>
        <v>1</v>
      </c>
      <c r="BZ31">
        <f>'RESULTADOS CUARTO'!GA35</f>
        <v>2</v>
      </c>
      <c r="CA31">
        <f>'RESULTADOS CUARTO'!GB35</f>
        <v>1.2698590000000001</v>
      </c>
      <c r="CB31">
        <f>'RESULTADOS CUARTO'!GC35</f>
        <v>2</v>
      </c>
      <c r="CC31">
        <f>'RESULTADOS CUARTO'!GD35</f>
        <v>1.2101409999999999</v>
      </c>
      <c r="CD31">
        <f>'RESULTADOS CUARTO'!GE35</f>
        <v>2</v>
      </c>
      <c r="CE31">
        <f>'RESULTADOS CUARTO'!GF35</f>
        <v>0</v>
      </c>
      <c r="CF31">
        <f>'RESULTADOS CUARTO'!GG35</f>
        <v>2.4202819999999998</v>
      </c>
      <c r="CG31">
        <f>'RESULTADOS CUARTO'!GH35</f>
        <v>1</v>
      </c>
      <c r="CH31">
        <f>'RESULTADOS CUARTO'!GI35</f>
        <v>0.80188999999999999</v>
      </c>
      <c r="CI31">
        <f>'RESULTADOS CUARTO'!GJ35</f>
        <v>1</v>
      </c>
      <c r="CJ31">
        <f>'RESULTADOS CUARTO'!GK35</f>
        <v>0</v>
      </c>
      <c r="CK31">
        <f>'RESULTADOS CUARTO'!GL35</f>
        <v>0.80188999999999999</v>
      </c>
      <c r="CL31">
        <f>'RESULTADOS CUARTO'!GM35</f>
        <v>1</v>
      </c>
      <c r="CM31">
        <f>'RESULTADOS CUARTO'!GN35</f>
        <v>0.79674</v>
      </c>
      <c r="CN31">
        <f>'RESULTADOS CUARTO'!GO35</f>
        <v>1</v>
      </c>
      <c r="CO31">
        <f>'RESULTADOS CUARTO'!GP35</f>
        <v>0</v>
      </c>
      <c r="CP31">
        <f>'RESULTADOS CUARTO'!GQ35</f>
        <v>0.79674</v>
      </c>
      <c r="CQ31">
        <f>'RESULTADOS CUARTO'!GR35</f>
        <v>2</v>
      </c>
      <c r="CR31">
        <f>'RESULTADOS CUARTO'!GS35</f>
        <v>1.1258699999999999</v>
      </c>
      <c r="CS31">
        <f>'RESULTADOS CUARTO'!GT35</f>
        <v>2</v>
      </c>
      <c r="CT31">
        <f>'RESULTADOS CUARTO'!GU35</f>
        <v>0</v>
      </c>
      <c r="CU31">
        <f>'RESULTADOS CUARTO'!GV35</f>
        <v>2.2517399999999999</v>
      </c>
      <c r="CV31">
        <f>'RESULTADOS CUARTO'!GW35</f>
        <v>2</v>
      </c>
      <c r="CW31">
        <f>'RESULTADOS CUARTO'!GX35</f>
        <v>1.2413000000000001</v>
      </c>
      <c r="CX31">
        <f>'RESULTADOS CUARTO'!GY35</f>
        <v>0</v>
      </c>
      <c r="CY31">
        <f>'RESULTADOS CUARTO'!GZ35</f>
        <v>2</v>
      </c>
      <c r="CZ31">
        <f>'RESULTADOS CUARTO'!HA35</f>
        <v>0</v>
      </c>
      <c r="DA31">
        <f>'RESULTADOS CUARTO'!HB35</f>
        <v>10.504821</v>
      </c>
      <c r="DB31">
        <f>'RESULTADOS CUARTO'!HC35</f>
        <v>1</v>
      </c>
      <c r="DC31">
        <f>'RESULTADOS CUARTO'!HD35</f>
        <v>1.12415</v>
      </c>
      <c r="DD31">
        <f>'RESULTADOS CUARTO'!HE35</f>
        <v>1</v>
      </c>
      <c r="DE31">
        <f>'RESULTADOS CUARTO'!HF35</f>
        <v>0</v>
      </c>
      <c r="DF31">
        <f>'RESULTADOS CUARTO'!HG35</f>
        <v>1.12415</v>
      </c>
      <c r="DG31">
        <f>'RESULTADOS CUARTO'!HH35</f>
        <v>2</v>
      </c>
      <c r="DH31">
        <f>'RESULTADOS CUARTO'!HI35</f>
        <v>1.1006800000000001</v>
      </c>
      <c r="DI31">
        <f>'RESULTADOS CUARTO'!HJ35</f>
        <v>0</v>
      </c>
      <c r="DJ31">
        <f>'RESULTADOS CUARTO'!HK35</f>
        <v>2</v>
      </c>
      <c r="DK31">
        <f>'RESULTADOS CUARTO'!HL35</f>
        <v>0</v>
      </c>
      <c r="DL31">
        <f>'RESULTADOS CUARTO'!HM35</f>
        <v>2</v>
      </c>
      <c r="DM31">
        <f>'RESULTADOS CUARTO'!HN35</f>
        <v>1.1006800000000001</v>
      </c>
      <c r="DN31">
        <f>'RESULTADOS CUARTO'!HO35</f>
        <v>0</v>
      </c>
      <c r="DO31">
        <f>'RESULTADOS CUARTO'!HP35</f>
        <v>2</v>
      </c>
      <c r="DP31">
        <f>'RESULTADOS CUARTO'!HQ35</f>
        <v>0</v>
      </c>
      <c r="DQ31">
        <f>'RESULTADOS CUARTO'!HR35</f>
        <v>2</v>
      </c>
      <c r="DR31">
        <f>'RESULTADOS CUARTO'!HS35</f>
        <v>1.12415</v>
      </c>
      <c r="DS31">
        <f>'RESULTADOS CUARTO'!HT35</f>
        <v>0</v>
      </c>
      <c r="DT31">
        <f>'RESULTADOS CUARTO'!HU35</f>
        <v>2</v>
      </c>
      <c r="DU31">
        <f>'RESULTADOS CUARTO'!HV35</f>
        <v>0</v>
      </c>
      <c r="DV31">
        <f>'RESULTADOS CUARTO'!HW35</f>
        <v>1.12415</v>
      </c>
      <c r="EP31" s="42"/>
      <c r="EQ31" s="41">
        <f>'RANKING-CUARTOS'!A32</f>
        <v>29</v>
      </c>
      <c r="ER31" s="41" t="str">
        <f>'RANKING-CUARTOS'!B32</f>
        <v>CONDO  LAGUNA  CAMILA NAYELY</v>
      </c>
      <c r="ES31" s="41" t="str">
        <f>'RANKING-CUARTOS'!C32</f>
        <v>4B</v>
      </c>
      <c r="ET31" s="41">
        <f>'RANKING-CUARTOS'!D32</f>
        <v>27.583890400000001</v>
      </c>
      <c r="EU31" s="41">
        <f>'RANKING-CUARTOS'!E32</f>
        <v>10</v>
      </c>
      <c r="EV31" s="41">
        <f>'RANKING-CUARTOS'!F32</f>
        <v>0</v>
      </c>
      <c r="EW31" s="41" t="str">
        <f>'RANKING-CUARTOS'!G32</f>
        <v>SANCHEZ  PALACIOS  VALERIE ROMINA</v>
      </c>
      <c r="EX31" s="44" t="str">
        <f>'RANKING-CUARTOS'!H32</f>
        <v>4B</v>
      </c>
      <c r="EY31" s="41">
        <f>'RANKING-CUARTOS'!I32</f>
        <v>19.07293945</v>
      </c>
      <c r="EZ31" s="41">
        <f>'RANKING-CUARTOS'!J32</f>
        <v>29</v>
      </c>
      <c r="FA31" s="45">
        <f>'RANKING-CUARTOS'!K32</f>
        <v>9.4890056711876891</v>
      </c>
      <c r="FB31">
        <f>'RANKING-CUARTOS'!L32</f>
        <v>0</v>
      </c>
      <c r="FC31">
        <f>'RANKING-CUARTOS'!M32</f>
        <v>0</v>
      </c>
      <c r="FD31">
        <f>'RANKING-CUARTOS'!N32</f>
        <v>0</v>
      </c>
      <c r="FE31" s="609"/>
    </row>
    <row r="32" spans="2:161" ht="22.9" customHeight="1">
      <c r="B32" s="613"/>
      <c r="C32" s="24" t="s">
        <v>299</v>
      </c>
      <c r="D32" s="25">
        <f>SUM(D29:D31)</f>
        <v>0</v>
      </c>
      <c r="E32" s="26">
        <f>D29*E29+D30*E30+D31*E31</f>
        <v>0</v>
      </c>
      <c r="F32" s="25">
        <f>F29+F30+F31</f>
        <v>0</v>
      </c>
      <c r="G32" s="25">
        <f>G29+G30+G31</f>
        <v>0</v>
      </c>
      <c r="H32" s="25">
        <f>SUM(H29:H31)</f>
        <v>0</v>
      </c>
      <c r="I32" s="613"/>
      <c r="J32" t="str">
        <f>'RESULTADOS CUARTO'!DK36</f>
        <v>Lourdes6</v>
      </c>
      <c r="K32" t="str">
        <f>'RESULTADOS CUARTO'!DL36</f>
        <v>CHOQUEHUANCA  SUMA  DANIKA YANIRA</v>
      </c>
      <c r="L32">
        <f>'RESULTADOS CUARTO'!DM36</f>
        <v>4</v>
      </c>
      <c r="M32" t="str">
        <f>'RESULTADOS CUARTO'!DN36</f>
        <v>B</v>
      </c>
      <c r="N32" t="str">
        <f>'RESULTADOS CUARTO'!DO36</f>
        <v>7 DE MAYO</v>
      </c>
      <c r="O32" t="str">
        <f>'RESULTADOS CUARTO'!DP36</f>
        <v>RANKING</v>
      </c>
      <c r="P32">
        <f>'RESULTADOS CUARTO'!DQ36</f>
        <v>24</v>
      </c>
      <c r="Q32" t="str">
        <f>'RESULTADOS CUARTO'!DR36</f>
        <v/>
      </c>
      <c r="R32">
        <f>'RESULTADOS CUARTO'!DS36</f>
        <v>33</v>
      </c>
      <c r="S32">
        <f>'RESULTADOS CUARTO'!DT36</f>
        <v>17</v>
      </c>
      <c r="T32">
        <f>'RESULTADOS CUARTO'!DU36</f>
        <v>16</v>
      </c>
      <c r="U32">
        <f>'RESULTADOS CUARTO'!DV36</f>
        <v>20.580481675000001</v>
      </c>
      <c r="V32">
        <f>'RESULTADOS CUARTO'!DW36</f>
        <v>10</v>
      </c>
      <c r="W32">
        <f>'RESULTADOS CUARTO'!DX36</f>
        <v>0.51515151515151503</v>
      </c>
      <c r="X32">
        <f>'RESULTADOS CUARTO'!DY36</f>
        <v>0</v>
      </c>
      <c r="Y32">
        <f>'RESULTADOS CUARTO'!DZ36</f>
        <v>0</v>
      </c>
      <c r="Z32">
        <f>'RESULTADOS CUARTO'!EA36</f>
        <v>0</v>
      </c>
      <c r="AA32">
        <f>'RESULTADOS CUARTO'!EB36</f>
        <v>0</v>
      </c>
      <c r="AB32">
        <f>'RESULTADOS CUARTO'!EC36</f>
        <v>1</v>
      </c>
      <c r="AC32">
        <f>'RESULTADOS CUARTO'!ED36</f>
        <v>1.6782674</v>
      </c>
      <c r="AD32">
        <f>'RESULTADOS CUARTO'!EE36</f>
        <v>0</v>
      </c>
      <c r="AE32">
        <f>'RESULTADOS CUARTO'!EF36</f>
        <v>1</v>
      </c>
      <c r="AF32">
        <f>'RESULTADOS CUARTO'!EG36</f>
        <v>0</v>
      </c>
      <c r="AG32">
        <f>'RESULTADOS CUARTO'!EH36</f>
        <v>1</v>
      </c>
      <c r="AH32">
        <f>'RESULTADOS CUARTO'!EI36</f>
        <v>1.6587874499999999</v>
      </c>
      <c r="AI32">
        <f>'RESULTADOS CUARTO'!EJ36</f>
        <v>0</v>
      </c>
      <c r="AJ32">
        <f>'RESULTADOS CUARTO'!EK36</f>
        <v>1</v>
      </c>
      <c r="AK32">
        <f>'RESULTADOS CUARTO'!EL36</f>
        <v>0</v>
      </c>
      <c r="AL32">
        <f>'RESULTADOS CUARTO'!EM36</f>
        <v>1</v>
      </c>
      <c r="AM32">
        <f>'RESULTADOS CUARTO'!EN36</f>
        <v>1.6495770000000001</v>
      </c>
      <c r="AN32">
        <f>'RESULTADOS CUARTO'!EO36</f>
        <v>0</v>
      </c>
      <c r="AO32">
        <f>'RESULTADOS CUARTO'!EP36</f>
        <v>1</v>
      </c>
      <c r="AP32">
        <f>'RESULTADOS CUARTO'!EQ36</f>
        <v>0</v>
      </c>
      <c r="AQ32">
        <f>'RESULTADOS CUARTO'!ER36</f>
        <v>1</v>
      </c>
      <c r="AR32">
        <f>'RESULTADOS CUARTO'!ES36</f>
        <v>1.6583374</v>
      </c>
      <c r="AS32">
        <f>'RESULTADOS CUARTO'!ET36</f>
        <v>1</v>
      </c>
      <c r="AT32">
        <f>'RESULTADOS CUARTO'!EU36</f>
        <v>0</v>
      </c>
      <c r="AU32">
        <f>'RESULTADOS CUARTO'!EV36</f>
        <v>1.6583374</v>
      </c>
      <c r="AV32">
        <f>'RESULTADOS CUARTO'!EW36</f>
        <v>1.6583374</v>
      </c>
      <c r="AW32">
        <f>'RESULTADOS CUARTO'!EX36</f>
        <v>2</v>
      </c>
      <c r="AX32">
        <f>'RESULTADOS CUARTO'!EY36</f>
        <v>1.52482685</v>
      </c>
      <c r="AY32">
        <f>'RESULTADOS CUARTO'!EZ36</f>
        <v>1</v>
      </c>
      <c r="AZ32">
        <f>'RESULTADOS CUARTO'!FA36</f>
        <v>1</v>
      </c>
      <c r="BA32">
        <f>'RESULTADOS CUARTO'!FB36</f>
        <v>1.52482685</v>
      </c>
      <c r="BB32">
        <f>'RESULTADOS CUARTO'!FC36</f>
        <v>2</v>
      </c>
      <c r="BC32">
        <f>'RESULTADOS CUARTO'!FD36</f>
        <v>1.4254114250000001</v>
      </c>
      <c r="BD32">
        <f>'RESULTADOS CUARTO'!FE36</f>
        <v>1</v>
      </c>
      <c r="BE32">
        <f>'RESULTADOS CUARTO'!FF36</f>
        <v>1</v>
      </c>
      <c r="BF32">
        <f>'RESULTADOS CUARTO'!FG36</f>
        <v>1.4254114250000001</v>
      </c>
      <c r="BG32">
        <f>'RESULTADOS CUARTO'!FH36</f>
        <v>2</v>
      </c>
      <c r="BH32">
        <f>'RESULTADOS CUARTO'!FI36</f>
        <v>1.1547487000000001</v>
      </c>
      <c r="BI32">
        <f>'RESULTADOS CUARTO'!FJ36</f>
        <v>0</v>
      </c>
      <c r="BJ32">
        <f>'RESULTADOS CUARTO'!FK36</f>
        <v>2</v>
      </c>
      <c r="BK32">
        <f>'RESULTADOS CUARTO'!FL36</f>
        <v>0</v>
      </c>
      <c r="BL32">
        <f>'RESULTADOS CUARTO'!FM36</f>
        <v>2.9502382749999998</v>
      </c>
      <c r="BM32">
        <f>'RESULTADOS CUARTO'!FN36</f>
        <v>3</v>
      </c>
      <c r="BN32">
        <f>'RESULTADOS CUARTO'!FO36</f>
        <v>1.021414</v>
      </c>
      <c r="BO32">
        <f>'RESULTADOS CUARTO'!FP36</f>
        <v>0</v>
      </c>
      <c r="BP32">
        <f>'RESULTADOS CUARTO'!FQ36</f>
        <v>3</v>
      </c>
      <c r="BQ32">
        <f>'RESULTADOS CUARTO'!FR36</f>
        <v>0</v>
      </c>
      <c r="BR32">
        <f>'RESULTADOS CUARTO'!FS36</f>
        <v>2</v>
      </c>
      <c r="BS32">
        <f>'RESULTADOS CUARTO'!FT36</f>
        <v>0.97144799999999998</v>
      </c>
      <c r="BT32">
        <f>'RESULTADOS CUARTO'!FU36</f>
        <v>1</v>
      </c>
      <c r="BU32">
        <f>'RESULTADOS CUARTO'!FV36</f>
        <v>1</v>
      </c>
      <c r="BV32">
        <f>'RESULTADOS CUARTO'!FW36</f>
        <v>0.97144799999999998</v>
      </c>
      <c r="BW32">
        <f>'RESULTADOS CUARTO'!FX36</f>
        <v>3</v>
      </c>
      <c r="BX32">
        <f>'RESULTADOS CUARTO'!FY36</f>
        <v>1.2698590000000001</v>
      </c>
      <c r="BY32">
        <f>'RESULTADOS CUARTO'!FZ36</f>
        <v>3</v>
      </c>
      <c r="BZ32">
        <f>'RESULTADOS CUARTO'!GA36</f>
        <v>0</v>
      </c>
      <c r="CA32">
        <f>'RESULTADOS CUARTO'!GB36</f>
        <v>3.809577</v>
      </c>
      <c r="CB32">
        <f>'RESULTADOS CUARTO'!GC36</f>
        <v>2</v>
      </c>
      <c r="CC32">
        <f>'RESULTADOS CUARTO'!GD36</f>
        <v>1.2101409999999999</v>
      </c>
      <c r="CD32">
        <f>'RESULTADOS CUARTO'!GE36</f>
        <v>1</v>
      </c>
      <c r="CE32">
        <f>'RESULTADOS CUARTO'!GF36</f>
        <v>1</v>
      </c>
      <c r="CF32">
        <f>'RESULTADOS CUARTO'!GG36</f>
        <v>1.2101409999999999</v>
      </c>
      <c r="CG32">
        <f>'RESULTADOS CUARTO'!GH36</f>
        <v>1</v>
      </c>
      <c r="CH32">
        <f>'RESULTADOS CUARTO'!GI36</f>
        <v>0.80188999999999999</v>
      </c>
      <c r="CI32">
        <f>'RESULTADOS CUARTO'!GJ36</f>
        <v>0</v>
      </c>
      <c r="CJ32">
        <f>'RESULTADOS CUARTO'!GK36</f>
        <v>1</v>
      </c>
      <c r="CK32">
        <f>'RESULTADOS CUARTO'!GL36</f>
        <v>0</v>
      </c>
      <c r="CL32">
        <f>'RESULTADOS CUARTO'!GM36</f>
        <v>1</v>
      </c>
      <c r="CM32">
        <f>'RESULTADOS CUARTO'!GN36</f>
        <v>0.79674</v>
      </c>
      <c r="CN32">
        <f>'RESULTADOS CUARTO'!GO36</f>
        <v>1</v>
      </c>
      <c r="CO32">
        <f>'RESULTADOS CUARTO'!GP36</f>
        <v>0</v>
      </c>
      <c r="CP32">
        <f>'RESULTADOS CUARTO'!GQ36</f>
        <v>0.79674</v>
      </c>
      <c r="CQ32">
        <f>'RESULTADOS CUARTO'!GR36</f>
        <v>2</v>
      </c>
      <c r="CR32">
        <f>'RESULTADOS CUARTO'!GS36</f>
        <v>1.1258699999999999</v>
      </c>
      <c r="CS32">
        <f>'RESULTADOS CUARTO'!GT36</f>
        <v>2</v>
      </c>
      <c r="CT32">
        <f>'RESULTADOS CUARTO'!GU36</f>
        <v>0</v>
      </c>
      <c r="CU32">
        <f>'RESULTADOS CUARTO'!GV36</f>
        <v>2.2517399999999999</v>
      </c>
      <c r="CV32">
        <f>'RESULTADOS CUARTO'!GW36</f>
        <v>2</v>
      </c>
      <c r="CW32">
        <f>'RESULTADOS CUARTO'!GX36</f>
        <v>1.2413000000000001</v>
      </c>
      <c r="CX32">
        <f>'RESULTADOS CUARTO'!GY36</f>
        <v>2</v>
      </c>
      <c r="CY32">
        <f>'RESULTADOS CUARTO'!GZ36</f>
        <v>0</v>
      </c>
      <c r="CZ32">
        <f>'RESULTADOS CUARTO'!HA36</f>
        <v>2.4826000000000001</v>
      </c>
      <c r="DA32">
        <f>'RESULTADOS CUARTO'!HB36</f>
        <v>11.522246000000001</v>
      </c>
      <c r="DB32">
        <f>'RESULTADOS CUARTO'!HC36</f>
        <v>1</v>
      </c>
      <c r="DC32">
        <f>'RESULTADOS CUARTO'!HD36</f>
        <v>1.12415</v>
      </c>
      <c r="DD32">
        <f>'RESULTADOS CUARTO'!HE36</f>
        <v>0</v>
      </c>
      <c r="DE32">
        <f>'RESULTADOS CUARTO'!HF36</f>
        <v>1</v>
      </c>
      <c r="DF32">
        <f>'RESULTADOS CUARTO'!HG36</f>
        <v>0</v>
      </c>
      <c r="DG32">
        <f>'RESULTADOS CUARTO'!HH36</f>
        <v>2</v>
      </c>
      <c r="DH32">
        <f>'RESULTADOS CUARTO'!HI36</f>
        <v>1.1006800000000001</v>
      </c>
      <c r="DI32">
        <f>'RESULTADOS CUARTO'!HJ36</f>
        <v>1</v>
      </c>
      <c r="DJ32">
        <f>'RESULTADOS CUARTO'!HK36</f>
        <v>1</v>
      </c>
      <c r="DK32">
        <f>'RESULTADOS CUARTO'!HL36</f>
        <v>1.1006800000000001</v>
      </c>
      <c r="DL32">
        <f>'RESULTADOS CUARTO'!HM36</f>
        <v>2</v>
      </c>
      <c r="DM32">
        <f>'RESULTADOS CUARTO'!HN36</f>
        <v>1.1006800000000001</v>
      </c>
      <c r="DN32">
        <f>'RESULTADOS CUARTO'!HO36</f>
        <v>1</v>
      </c>
      <c r="DO32">
        <f>'RESULTADOS CUARTO'!HP36</f>
        <v>1</v>
      </c>
      <c r="DP32">
        <f>'RESULTADOS CUARTO'!HQ36</f>
        <v>1.1006800000000001</v>
      </c>
      <c r="DQ32">
        <f>'RESULTADOS CUARTO'!HR36</f>
        <v>2</v>
      </c>
      <c r="DR32">
        <f>'RESULTADOS CUARTO'!HS36</f>
        <v>1.12415</v>
      </c>
      <c r="DS32">
        <f>'RESULTADOS CUARTO'!HT36</f>
        <v>2</v>
      </c>
      <c r="DT32">
        <f>'RESULTADOS CUARTO'!HU36</f>
        <v>0</v>
      </c>
      <c r="DU32">
        <f>'RESULTADOS CUARTO'!HV36</f>
        <v>2.2483</v>
      </c>
      <c r="DV32">
        <f>'RESULTADOS CUARTO'!HW36</f>
        <v>4.4496599999999997</v>
      </c>
      <c r="DX32">
        <f>E32-H32</f>
        <v>0</v>
      </c>
      <c r="EP32" s="42"/>
      <c r="EQ32" s="41">
        <f>'RANKING-CUARTOS'!A33</f>
        <v>30</v>
      </c>
      <c r="ER32" s="41" t="str">
        <f>'RANKING-CUARTOS'!B33</f>
        <v>CONDORI  RAMIRES  HEIDY MARIA</v>
      </c>
      <c r="ES32" s="41" t="str">
        <f>'RANKING-CUARTOS'!C33</f>
        <v>4B</v>
      </c>
      <c r="ET32" s="41">
        <f>'RANKING-CUARTOS'!D33</f>
        <v>28.008757825</v>
      </c>
      <c r="EU32" s="41">
        <f>'RANKING-CUARTOS'!E33</f>
        <v>9</v>
      </c>
      <c r="EV32" s="41">
        <f>'RANKING-CUARTOS'!F33</f>
        <v>0</v>
      </c>
      <c r="EW32" s="41" t="str">
        <f>'RANKING-CUARTOS'!G33</f>
        <v>HUANCA  BEGAZO  KIARA EMILIA ALEXANDRA</v>
      </c>
      <c r="EX32" s="44" t="str">
        <f>'RANKING-CUARTOS'!H33</f>
        <v>4B</v>
      </c>
      <c r="EY32" s="41">
        <f>'RANKING-CUARTOS'!I33</f>
        <v>18.925037249999999</v>
      </c>
      <c r="EZ32" s="41">
        <f>'RANKING-CUARTOS'!J33</f>
        <v>30</v>
      </c>
      <c r="FA32" s="45">
        <f>'RANKING-CUARTOS'!K33</f>
        <v>9.4154226339080793</v>
      </c>
      <c r="FB32">
        <f>'RANKING-CUARTOS'!L33</f>
        <v>0</v>
      </c>
      <c r="FC32">
        <f>'RANKING-CUARTOS'!M33</f>
        <v>0</v>
      </c>
      <c r="FD32">
        <f>'RANKING-CUARTOS'!N33</f>
        <v>0</v>
      </c>
      <c r="FE32" s="609"/>
    </row>
    <row r="33" spans="2:161" ht="25.9" customHeight="1">
      <c r="B33" s="613"/>
      <c r="C33" s="610" t="s">
        <v>274</v>
      </c>
      <c r="D33" s="611"/>
      <c r="E33" s="611"/>
      <c r="F33" s="611"/>
      <c r="G33" s="611"/>
      <c r="H33" s="611"/>
      <c r="I33" s="613"/>
      <c r="J33" t="str">
        <f>'RESULTADOS CUARTO'!DK37</f>
        <v>Camila30</v>
      </c>
      <c r="K33" t="str">
        <f>'RESULTADOS CUARTO'!DL37</f>
        <v>CONDO  LAGUNA  CAMILA NAYELY</v>
      </c>
      <c r="L33">
        <f>'RESULTADOS CUARTO'!DM37</f>
        <v>4</v>
      </c>
      <c r="M33" t="str">
        <f>'RESULTADOS CUARTO'!DN37</f>
        <v>B</v>
      </c>
      <c r="N33" t="str">
        <f>'RESULTADOS CUARTO'!DO37</f>
        <v>7 DE MAYO</v>
      </c>
      <c r="O33" t="str">
        <f>'RESULTADOS CUARTO'!DP37</f>
        <v>RANKING</v>
      </c>
      <c r="P33">
        <f>'RESULTADOS CUARTO'!DQ37</f>
        <v>10</v>
      </c>
      <c r="Q33" t="str">
        <f>'RESULTADOS CUARTO'!DR37</f>
        <v>TERCIO SUPERIOR</v>
      </c>
      <c r="R33">
        <f>'RESULTADOS CUARTO'!DS37</f>
        <v>33</v>
      </c>
      <c r="S33">
        <f>'RESULTADOS CUARTO'!DT37</f>
        <v>23</v>
      </c>
      <c r="T33">
        <f>'RESULTADOS CUARTO'!DU37</f>
        <v>10</v>
      </c>
      <c r="U33">
        <f>'RESULTADOS CUARTO'!DV37</f>
        <v>27.583890400000001</v>
      </c>
      <c r="V33">
        <f>'RESULTADOS CUARTO'!DW37</f>
        <v>14</v>
      </c>
      <c r="W33">
        <f>'RESULTADOS CUARTO'!DX37</f>
        <v>0.69696969696969702</v>
      </c>
      <c r="X33">
        <f>'RESULTADOS CUARTO'!DY37</f>
        <v>0</v>
      </c>
      <c r="Y33">
        <f>'RESULTADOS CUARTO'!DZ37</f>
        <v>0</v>
      </c>
      <c r="Z33">
        <f>'RESULTADOS CUARTO'!EA37</f>
        <v>0</v>
      </c>
      <c r="AA33">
        <f>'RESULTADOS CUARTO'!EB37</f>
        <v>0</v>
      </c>
      <c r="AB33">
        <f>'RESULTADOS CUARTO'!EC37</f>
        <v>1</v>
      </c>
      <c r="AC33">
        <f>'RESULTADOS CUARTO'!ED37</f>
        <v>1.6782674</v>
      </c>
      <c r="AD33">
        <f>'RESULTADOS CUARTO'!EE37</f>
        <v>1</v>
      </c>
      <c r="AE33">
        <f>'RESULTADOS CUARTO'!EF37</f>
        <v>0</v>
      </c>
      <c r="AF33">
        <f>'RESULTADOS CUARTO'!EG37</f>
        <v>1.6782674</v>
      </c>
      <c r="AG33">
        <f>'RESULTADOS CUARTO'!EH37</f>
        <v>1</v>
      </c>
      <c r="AH33">
        <f>'RESULTADOS CUARTO'!EI37</f>
        <v>1.6587874499999999</v>
      </c>
      <c r="AI33">
        <f>'RESULTADOS CUARTO'!EJ37</f>
        <v>1</v>
      </c>
      <c r="AJ33">
        <f>'RESULTADOS CUARTO'!EK37</f>
        <v>0</v>
      </c>
      <c r="AK33">
        <f>'RESULTADOS CUARTO'!EL37</f>
        <v>1.6587874499999999</v>
      </c>
      <c r="AL33">
        <f>'RESULTADOS CUARTO'!EM37</f>
        <v>1</v>
      </c>
      <c r="AM33">
        <f>'RESULTADOS CUARTO'!EN37</f>
        <v>1.6495770000000001</v>
      </c>
      <c r="AN33">
        <f>'RESULTADOS CUARTO'!EO37</f>
        <v>1</v>
      </c>
      <c r="AO33">
        <f>'RESULTADOS CUARTO'!EP37</f>
        <v>0</v>
      </c>
      <c r="AP33">
        <f>'RESULTADOS CUARTO'!EQ37</f>
        <v>1.6495770000000001</v>
      </c>
      <c r="AQ33">
        <f>'RESULTADOS CUARTO'!ER37</f>
        <v>1</v>
      </c>
      <c r="AR33">
        <f>'RESULTADOS CUARTO'!ES37</f>
        <v>1.6583374</v>
      </c>
      <c r="AS33">
        <f>'RESULTADOS CUARTO'!ET37</f>
        <v>0</v>
      </c>
      <c r="AT33">
        <f>'RESULTADOS CUARTO'!EU37</f>
        <v>1</v>
      </c>
      <c r="AU33">
        <f>'RESULTADOS CUARTO'!EV37</f>
        <v>0</v>
      </c>
      <c r="AV33">
        <f>'RESULTADOS CUARTO'!EW37</f>
        <v>4.9866318500000002</v>
      </c>
      <c r="AW33">
        <f>'RESULTADOS CUARTO'!EX37</f>
        <v>2</v>
      </c>
      <c r="AX33">
        <f>'RESULTADOS CUARTO'!EY37</f>
        <v>1.52482685</v>
      </c>
      <c r="AY33">
        <f>'RESULTADOS CUARTO'!EZ37</f>
        <v>1</v>
      </c>
      <c r="AZ33">
        <f>'RESULTADOS CUARTO'!FA37</f>
        <v>1</v>
      </c>
      <c r="BA33">
        <f>'RESULTADOS CUARTO'!FB37</f>
        <v>1.52482685</v>
      </c>
      <c r="BB33">
        <f>'RESULTADOS CUARTO'!FC37</f>
        <v>2</v>
      </c>
      <c r="BC33">
        <f>'RESULTADOS CUARTO'!FD37</f>
        <v>1.4254114250000001</v>
      </c>
      <c r="BD33">
        <f>'RESULTADOS CUARTO'!FE37</f>
        <v>0</v>
      </c>
      <c r="BE33">
        <f>'RESULTADOS CUARTO'!FF37</f>
        <v>2</v>
      </c>
      <c r="BF33">
        <f>'RESULTADOS CUARTO'!FG37</f>
        <v>0</v>
      </c>
      <c r="BG33">
        <f>'RESULTADOS CUARTO'!FH37</f>
        <v>2</v>
      </c>
      <c r="BH33">
        <f>'RESULTADOS CUARTO'!FI37</f>
        <v>1.1547487000000001</v>
      </c>
      <c r="BI33">
        <f>'RESULTADOS CUARTO'!FJ37</f>
        <v>1</v>
      </c>
      <c r="BJ33">
        <f>'RESULTADOS CUARTO'!FK37</f>
        <v>1</v>
      </c>
      <c r="BK33">
        <f>'RESULTADOS CUARTO'!FL37</f>
        <v>1.1547487000000001</v>
      </c>
      <c r="BL33">
        <f>'RESULTADOS CUARTO'!FM37</f>
        <v>2.67957555</v>
      </c>
      <c r="BM33">
        <f>'RESULTADOS CUARTO'!FN37</f>
        <v>3</v>
      </c>
      <c r="BN33">
        <f>'RESULTADOS CUARTO'!FO37</f>
        <v>1.021414</v>
      </c>
      <c r="BO33">
        <f>'RESULTADOS CUARTO'!FP37</f>
        <v>2</v>
      </c>
      <c r="BP33">
        <f>'RESULTADOS CUARTO'!FQ37</f>
        <v>1</v>
      </c>
      <c r="BQ33">
        <f>'RESULTADOS CUARTO'!FR37</f>
        <v>2.0428280000000001</v>
      </c>
      <c r="BR33">
        <f>'RESULTADOS CUARTO'!FS37</f>
        <v>2</v>
      </c>
      <c r="BS33">
        <f>'RESULTADOS CUARTO'!FT37</f>
        <v>0.97144799999999998</v>
      </c>
      <c r="BT33">
        <f>'RESULTADOS CUARTO'!FU37</f>
        <v>2</v>
      </c>
      <c r="BU33">
        <f>'RESULTADOS CUARTO'!FV37</f>
        <v>0</v>
      </c>
      <c r="BV33">
        <f>'RESULTADOS CUARTO'!FW37</f>
        <v>1.942896</v>
      </c>
      <c r="BW33">
        <f>'RESULTADOS CUARTO'!FX37</f>
        <v>3</v>
      </c>
      <c r="BX33">
        <f>'RESULTADOS CUARTO'!FY37</f>
        <v>1.2698590000000001</v>
      </c>
      <c r="BY33">
        <f>'RESULTADOS CUARTO'!FZ37</f>
        <v>2</v>
      </c>
      <c r="BZ33">
        <f>'RESULTADOS CUARTO'!GA37</f>
        <v>1</v>
      </c>
      <c r="CA33">
        <f>'RESULTADOS CUARTO'!GB37</f>
        <v>2.5397180000000001</v>
      </c>
      <c r="CB33">
        <f>'RESULTADOS CUARTO'!GC37</f>
        <v>2</v>
      </c>
      <c r="CC33">
        <f>'RESULTADOS CUARTO'!GD37</f>
        <v>1.2101409999999999</v>
      </c>
      <c r="CD33">
        <f>'RESULTADOS CUARTO'!GE37</f>
        <v>1</v>
      </c>
      <c r="CE33">
        <f>'RESULTADOS CUARTO'!GF37</f>
        <v>1</v>
      </c>
      <c r="CF33">
        <f>'RESULTADOS CUARTO'!GG37</f>
        <v>1.2101409999999999</v>
      </c>
      <c r="CG33">
        <f>'RESULTADOS CUARTO'!GH37</f>
        <v>1</v>
      </c>
      <c r="CH33">
        <f>'RESULTADOS CUARTO'!GI37</f>
        <v>0.80188999999999999</v>
      </c>
      <c r="CI33">
        <f>'RESULTADOS CUARTO'!GJ37</f>
        <v>0</v>
      </c>
      <c r="CJ33">
        <f>'RESULTADOS CUARTO'!GK37</f>
        <v>1</v>
      </c>
      <c r="CK33">
        <f>'RESULTADOS CUARTO'!GL37</f>
        <v>0</v>
      </c>
      <c r="CL33">
        <f>'RESULTADOS CUARTO'!GM37</f>
        <v>1</v>
      </c>
      <c r="CM33">
        <f>'RESULTADOS CUARTO'!GN37</f>
        <v>0.79674</v>
      </c>
      <c r="CN33">
        <f>'RESULTADOS CUARTO'!GO37</f>
        <v>1</v>
      </c>
      <c r="CO33">
        <f>'RESULTADOS CUARTO'!GP37</f>
        <v>0</v>
      </c>
      <c r="CP33">
        <f>'RESULTADOS CUARTO'!GQ37</f>
        <v>0.79674</v>
      </c>
      <c r="CQ33">
        <f>'RESULTADOS CUARTO'!GR37</f>
        <v>2</v>
      </c>
      <c r="CR33">
        <f>'RESULTADOS CUARTO'!GS37</f>
        <v>1.1258699999999999</v>
      </c>
      <c r="CS33">
        <f>'RESULTADOS CUARTO'!GT37</f>
        <v>2</v>
      </c>
      <c r="CT33">
        <f>'RESULTADOS CUARTO'!GU37</f>
        <v>0</v>
      </c>
      <c r="CU33">
        <f>'RESULTADOS CUARTO'!GV37</f>
        <v>2.2517399999999999</v>
      </c>
      <c r="CV33">
        <f>'RESULTADOS CUARTO'!GW37</f>
        <v>2</v>
      </c>
      <c r="CW33">
        <f>'RESULTADOS CUARTO'!GX37</f>
        <v>1.2413000000000001</v>
      </c>
      <c r="CX33">
        <f>'RESULTADOS CUARTO'!GY37</f>
        <v>2</v>
      </c>
      <c r="CY33">
        <f>'RESULTADOS CUARTO'!GZ37</f>
        <v>0</v>
      </c>
      <c r="CZ33">
        <f>'RESULTADOS CUARTO'!HA37</f>
        <v>2.4826000000000001</v>
      </c>
      <c r="DA33">
        <f>'RESULTADOS CUARTO'!HB37</f>
        <v>13.266662999999999</v>
      </c>
      <c r="DB33">
        <f>'RESULTADOS CUARTO'!HC37</f>
        <v>1</v>
      </c>
      <c r="DC33">
        <f>'RESULTADOS CUARTO'!HD37</f>
        <v>1.12415</v>
      </c>
      <c r="DD33">
        <f>'RESULTADOS CUARTO'!HE37</f>
        <v>1</v>
      </c>
      <c r="DE33">
        <f>'RESULTADOS CUARTO'!HF37</f>
        <v>0</v>
      </c>
      <c r="DF33">
        <f>'RESULTADOS CUARTO'!HG37</f>
        <v>1.12415</v>
      </c>
      <c r="DG33">
        <f>'RESULTADOS CUARTO'!HH37</f>
        <v>2</v>
      </c>
      <c r="DH33">
        <f>'RESULTADOS CUARTO'!HI37</f>
        <v>1.1006800000000001</v>
      </c>
      <c r="DI33">
        <f>'RESULTADOS CUARTO'!HJ37</f>
        <v>2</v>
      </c>
      <c r="DJ33">
        <f>'RESULTADOS CUARTO'!HK37</f>
        <v>0</v>
      </c>
      <c r="DK33">
        <f>'RESULTADOS CUARTO'!HL37</f>
        <v>2.2013600000000002</v>
      </c>
      <c r="DL33">
        <f>'RESULTADOS CUARTO'!HM37</f>
        <v>2</v>
      </c>
      <c r="DM33">
        <f>'RESULTADOS CUARTO'!HN37</f>
        <v>1.1006800000000001</v>
      </c>
      <c r="DN33">
        <f>'RESULTADOS CUARTO'!HO37</f>
        <v>2</v>
      </c>
      <c r="DO33">
        <f>'RESULTADOS CUARTO'!HP37</f>
        <v>0</v>
      </c>
      <c r="DP33">
        <f>'RESULTADOS CUARTO'!HQ37</f>
        <v>2.2013600000000002</v>
      </c>
      <c r="DQ33">
        <f>'RESULTADOS CUARTO'!HR37</f>
        <v>2</v>
      </c>
      <c r="DR33">
        <f>'RESULTADOS CUARTO'!HS37</f>
        <v>1.12415</v>
      </c>
      <c r="DS33">
        <f>'RESULTADOS CUARTO'!HT37</f>
        <v>1</v>
      </c>
      <c r="DT33">
        <f>'RESULTADOS CUARTO'!HU37</f>
        <v>1</v>
      </c>
      <c r="DU33">
        <f>'RESULTADOS CUARTO'!HV37</f>
        <v>1.12415</v>
      </c>
      <c r="DV33">
        <f>'RESULTADOS CUARTO'!HW37</f>
        <v>6.6510199999999999</v>
      </c>
      <c r="EP33" s="42"/>
      <c r="EQ33" s="41">
        <f>'RANKING-CUARTOS'!A34</f>
        <v>31</v>
      </c>
      <c r="ER33" s="41" t="str">
        <f>'RANKING-CUARTOS'!B34</f>
        <v>CURRO  TICONA  DAYAN NICOLE</v>
      </c>
      <c r="ES33" s="41" t="str">
        <f>'RANKING-CUARTOS'!C34</f>
        <v>4B</v>
      </c>
      <c r="ET33" s="41">
        <f>'RANKING-CUARTOS'!D34</f>
        <v>19.618402400000001</v>
      </c>
      <c r="EU33" s="41">
        <f>'RANKING-CUARTOS'!E34</f>
        <v>27</v>
      </c>
      <c r="EV33" s="41">
        <f>'RANKING-CUARTOS'!F34</f>
        <v>0</v>
      </c>
      <c r="EW33" s="41" t="str">
        <f>'RANKING-CUARTOS'!G34</f>
        <v>CARRASCO  GILES  BELEN LUCIANA</v>
      </c>
      <c r="EX33" s="44" t="str">
        <f>'RANKING-CUARTOS'!H34</f>
        <v>4B</v>
      </c>
      <c r="EY33" s="41">
        <f>'RANKING-CUARTOS'!I34</f>
        <v>18.845822824999999</v>
      </c>
      <c r="EZ33" s="41">
        <f>'RANKING-CUARTOS'!J34</f>
        <v>31</v>
      </c>
      <c r="FA33" s="45">
        <f>'RANKING-CUARTOS'!K34</f>
        <v>9.3760125508406293</v>
      </c>
      <c r="FB33">
        <f>'RANKING-CUARTOS'!L34</f>
        <v>0</v>
      </c>
      <c r="FC33">
        <f>'RANKING-CUARTOS'!M34</f>
        <v>0</v>
      </c>
      <c r="FD33">
        <f>'RANKING-CUARTOS'!N34</f>
        <v>0</v>
      </c>
      <c r="FE33" s="609"/>
    </row>
    <row r="34" spans="2:161" ht="16.149999999999999" customHeight="1">
      <c r="B34" s="613"/>
      <c r="C34" s="23" t="s">
        <v>11</v>
      </c>
      <c r="D34" s="14">
        <f>BM2</f>
        <v>0</v>
      </c>
      <c r="E34" s="14">
        <f>BN2</f>
        <v>0</v>
      </c>
      <c r="F34" s="14">
        <f>BO2</f>
        <v>0</v>
      </c>
      <c r="G34" s="14">
        <f>BP2</f>
        <v>0</v>
      </c>
      <c r="H34" s="14">
        <f>BQ2</f>
        <v>0</v>
      </c>
      <c r="I34" s="613"/>
      <c r="J34" t="str">
        <f>'RESULTADOS CUARTO'!DK38</f>
        <v>Heidy274</v>
      </c>
      <c r="K34" t="str">
        <f>'RESULTADOS CUARTO'!DL38</f>
        <v>CONDORI  RAMIRES  HEIDY MARIA</v>
      </c>
      <c r="L34">
        <f>'RESULTADOS CUARTO'!DM38</f>
        <v>4</v>
      </c>
      <c r="M34" t="str">
        <f>'RESULTADOS CUARTO'!DN38</f>
        <v>B</v>
      </c>
      <c r="N34" t="str">
        <f>'RESULTADOS CUARTO'!DO38</f>
        <v>7 DE MAYO</v>
      </c>
      <c r="O34" t="str">
        <f>'RESULTADOS CUARTO'!DP38</f>
        <v>RANKING</v>
      </c>
      <c r="P34">
        <f>'RESULTADOS CUARTO'!DQ38</f>
        <v>9</v>
      </c>
      <c r="Q34" t="str">
        <f>'RESULTADOS CUARTO'!DR38</f>
        <v>TERCIO SUPERIOR</v>
      </c>
      <c r="R34">
        <f>'RESULTADOS CUARTO'!DS38</f>
        <v>33</v>
      </c>
      <c r="S34">
        <f>'RESULTADOS CUARTO'!DT38</f>
        <v>23</v>
      </c>
      <c r="T34">
        <f>'RESULTADOS CUARTO'!DU38</f>
        <v>10</v>
      </c>
      <c r="U34">
        <f>'RESULTADOS CUARTO'!DV38</f>
        <v>28.008757825</v>
      </c>
      <c r="V34">
        <f>'RESULTADOS CUARTO'!DW38</f>
        <v>14</v>
      </c>
      <c r="W34">
        <f>'RESULTADOS CUARTO'!DX38</f>
        <v>0.69696969696969702</v>
      </c>
      <c r="X34">
        <f>'RESULTADOS CUARTO'!DY38</f>
        <v>0</v>
      </c>
      <c r="Y34">
        <f>'RESULTADOS CUARTO'!DZ38</f>
        <v>0</v>
      </c>
      <c r="Z34">
        <f>'RESULTADOS CUARTO'!EA38</f>
        <v>0</v>
      </c>
      <c r="AA34">
        <f>'RESULTADOS CUARTO'!EB38</f>
        <v>0</v>
      </c>
      <c r="AB34">
        <f>'RESULTADOS CUARTO'!EC38</f>
        <v>1</v>
      </c>
      <c r="AC34">
        <f>'RESULTADOS CUARTO'!ED38</f>
        <v>1.6782674</v>
      </c>
      <c r="AD34">
        <f>'RESULTADOS CUARTO'!EE38</f>
        <v>1</v>
      </c>
      <c r="AE34">
        <f>'RESULTADOS CUARTO'!EF38</f>
        <v>0</v>
      </c>
      <c r="AF34">
        <f>'RESULTADOS CUARTO'!EG38</f>
        <v>1.6782674</v>
      </c>
      <c r="AG34">
        <f>'RESULTADOS CUARTO'!EH38</f>
        <v>1</v>
      </c>
      <c r="AH34">
        <f>'RESULTADOS CUARTO'!EI38</f>
        <v>1.6587874499999999</v>
      </c>
      <c r="AI34">
        <f>'RESULTADOS CUARTO'!EJ38</f>
        <v>1</v>
      </c>
      <c r="AJ34">
        <f>'RESULTADOS CUARTO'!EK38</f>
        <v>0</v>
      </c>
      <c r="AK34">
        <f>'RESULTADOS CUARTO'!EL38</f>
        <v>1.6587874499999999</v>
      </c>
      <c r="AL34">
        <f>'RESULTADOS CUARTO'!EM38</f>
        <v>1</v>
      </c>
      <c r="AM34">
        <f>'RESULTADOS CUARTO'!EN38</f>
        <v>1.6495770000000001</v>
      </c>
      <c r="AN34">
        <f>'RESULTADOS CUARTO'!EO38</f>
        <v>1</v>
      </c>
      <c r="AO34">
        <f>'RESULTADOS CUARTO'!EP38</f>
        <v>0</v>
      </c>
      <c r="AP34">
        <f>'RESULTADOS CUARTO'!EQ38</f>
        <v>1.6495770000000001</v>
      </c>
      <c r="AQ34">
        <f>'RESULTADOS CUARTO'!ER38</f>
        <v>1</v>
      </c>
      <c r="AR34">
        <f>'RESULTADOS CUARTO'!ES38</f>
        <v>1.6583374</v>
      </c>
      <c r="AS34">
        <f>'RESULTADOS CUARTO'!ET38</f>
        <v>0</v>
      </c>
      <c r="AT34">
        <f>'RESULTADOS CUARTO'!EU38</f>
        <v>1</v>
      </c>
      <c r="AU34">
        <f>'RESULTADOS CUARTO'!EV38</f>
        <v>0</v>
      </c>
      <c r="AV34">
        <f>'RESULTADOS CUARTO'!EW38</f>
        <v>4.9866318500000002</v>
      </c>
      <c r="AW34">
        <f>'RESULTADOS CUARTO'!EX38</f>
        <v>2</v>
      </c>
      <c r="AX34">
        <f>'RESULTADOS CUARTO'!EY38</f>
        <v>1.52482685</v>
      </c>
      <c r="AY34">
        <f>'RESULTADOS CUARTO'!EZ38</f>
        <v>1</v>
      </c>
      <c r="AZ34">
        <f>'RESULTADOS CUARTO'!FA38</f>
        <v>1</v>
      </c>
      <c r="BA34">
        <f>'RESULTADOS CUARTO'!FB38</f>
        <v>1.52482685</v>
      </c>
      <c r="BB34">
        <f>'RESULTADOS CUARTO'!FC38</f>
        <v>2</v>
      </c>
      <c r="BC34">
        <f>'RESULTADOS CUARTO'!FD38</f>
        <v>1.4254114250000001</v>
      </c>
      <c r="BD34">
        <f>'RESULTADOS CUARTO'!FE38</f>
        <v>1</v>
      </c>
      <c r="BE34">
        <f>'RESULTADOS CUARTO'!FF38</f>
        <v>1</v>
      </c>
      <c r="BF34">
        <f>'RESULTADOS CUARTO'!FG38</f>
        <v>1.4254114250000001</v>
      </c>
      <c r="BG34">
        <f>'RESULTADOS CUARTO'!FH38</f>
        <v>2</v>
      </c>
      <c r="BH34">
        <f>'RESULTADOS CUARTO'!FI38</f>
        <v>1.1547487000000001</v>
      </c>
      <c r="BI34">
        <f>'RESULTADOS CUARTO'!FJ38</f>
        <v>1</v>
      </c>
      <c r="BJ34">
        <f>'RESULTADOS CUARTO'!FK38</f>
        <v>1</v>
      </c>
      <c r="BK34">
        <f>'RESULTADOS CUARTO'!FL38</f>
        <v>1.1547487000000001</v>
      </c>
      <c r="BL34">
        <f>'RESULTADOS CUARTO'!FM38</f>
        <v>4.1049869750000001</v>
      </c>
      <c r="BM34">
        <f>'RESULTADOS CUARTO'!FN38</f>
        <v>3</v>
      </c>
      <c r="BN34">
        <f>'RESULTADOS CUARTO'!FO38</f>
        <v>1.021414</v>
      </c>
      <c r="BO34">
        <f>'RESULTADOS CUARTO'!FP38</f>
        <v>1</v>
      </c>
      <c r="BP34">
        <f>'RESULTADOS CUARTO'!FQ38</f>
        <v>2</v>
      </c>
      <c r="BQ34">
        <f>'RESULTADOS CUARTO'!FR38</f>
        <v>1.021414</v>
      </c>
      <c r="BR34">
        <f>'RESULTADOS CUARTO'!FS38</f>
        <v>2</v>
      </c>
      <c r="BS34">
        <f>'RESULTADOS CUARTO'!FT38</f>
        <v>0.97144799999999998</v>
      </c>
      <c r="BT34">
        <f>'RESULTADOS CUARTO'!FU38</f>
        <v>2</v>
      </c>
      <c r="BU34">
        <f>'RESULTADOS CUARTO'!FV38</f>
        <v>0</v>
      </c>
      <c r="BV34">
        <f>'RESULTADOS CUARTO'!FW38</f>
        <v>1.942896</v>
      </c>
      <c r="BW34">
        <f>'RESULTADOS CUARTO'!FX38</f>
        <v>3</v>
      </c>
      <c r="BX34">
        <f>'RESULTADOS CUARTO'!FY38</f>
        <v>1.2698590000000001</v>
      </c>
      <c r="BY34">
        <f>'RESULTADOS CUARTO'!FZ38</f>
        <v>3</v>
      </c>
      <c r="BZ34">
        <f>'RESULTADOS CUARTO'!GA38</f>
        <v>0</v>
      </c>
      <c r="CA34">
        <f>'RESULTADOS CUARTO'!GB38</f>
        <v>3.809577</v>
      </c>
      <c r="CB34">
        <f>'RESULTADOS CUARTO'!GC38</f>
        <v>2</v>
      </c>
      <c r="CC34">
        <f>'RESULTADOS CUARTO'!GD38</f>
        <v>1.2101409999999999</v>
      </c>
      <c r="CD34">
        <f>'RESULTADOS CUARTO'!GE38</f>
        <v>2</v>
      </c>
      <c r="CE34">
        <f>'RESULTADOS CUARTO'!GF38</f>
        <v>0</v>
      </c>
      <c r="CF34">
        <f>'RESULTADOS CUARTO'!GG38</f>
        <v>2.4202819999999998</v>
      </c>
      <c r="CG34">
        <f>'RESULTADOS CUARTO'!GH38</f>
        <v>1</v>
      </c>
      <c r="CH34">
        <f>'RESULTADOS CUARTO'!GI38</f>
        <v>0.80188999999999999</v>
      </c>
      <c r="CI34">
        <f>'RESULTADOS CUARTO'!GJ38</f>
        <v>0</v>
      </c>
      <c r="CJ34">
        <f>'RESULTADOS CUARTO'!GK38</f>
        <v>1</v>
      </c>
      <c r="CK34">
        <f>'RESULTADOS CUARTO'!GL38</f>
        <v>0</v>
      </c>
      <c r="CL34">
        <f>'RESULTADOS CUARTO'!GM38</f>
        <v>1</v>
      </c>
      <c r="CM34">
        <f>'RESULTADOS CUARTO'!GN38</f>
        <v>0.79674</v>
      </c>
      <c r="CN34">
        <f>'RESULTADOS CUARTO'!GO38</f>
        <v>1</v>
      </c>
      <c r="CO34">
        <f>'RESULTADOS CUARTO'!GP38</f>
        <v>0</v>
      </c>
      <c r="CP34">
        <f>'RESULTADOS CUARTO'!GQ38</f>
        <v>0.79674</v>
      </c>
      <c r="CQ34">
        <f>'RESULTADOS CUARTO'!GR38</f>
        <v>2</v>
      </c>
      <c r="CR34">
        <f>'RESULTADOS CUARTO'!GS38</f>
        <v>1.1258699999999999</v>
      </c>
      <c r="CS34">
        <f>'RESULTADOS CUARTO'!GT38</f>
        <v>2</v>
      </c>
      <c r="CT34">
        <f>'RESULTADOS CUARTO'!GU38</f>
        <v>0</v>
      </c>
      <c r="CU34">
        <f>'RESULTADOS CUARTO'!GV38</f>
        <v>2.2517399999999999</v>
      </c>
      <c r="CV34">
        <f>'RESULTADOS CUARTO'!GW38</f>
        <v>2</v>
      </c>
      <c r="CW34">
        <f>'RESULTADOS CUARTO'!GX38</f>
        <v>1.2413000000000001</v>
      </c>
      <c r="CX34">
        <f>'RESULTADOS CUARTO'!GY38</f>
        <v>0</v>
      </c>
      <c r="CY34">
        <f>'RESULTADOS CUARTO'!GZ38</f>
        <v>2</v>
      </c>
      <c r="CZ34">
        <f>'RESULTADOS CUARTO'!HA38</f>
        <v>0</v>
      </c>
      <c r="DA34">
        <f>'RESULTADOS CUARTO'!HB38</f>
        <v>12.242649</v>
      </c>
      <c r="DB34">
        <f>'RESULTADOS CUARTO'!HC38</f>
        <v>1</v>
      </c>
      <c r="DC34">
        <f>'RESULTADOS CUARTO'!HD38</f>
        <v>1.12415</v>
      </c>
      <c r="DD34">
        <f>'RESULTADOS CUARTO'!HE38</f>
        <v>1</v>
      </c>
      <c r="DE34">
        <f>'RESULTADOS CUARTO'!HF38</f>
        <v>0</v>
      </c>
      <c r="DF34">
        <f>'RESULTADOS CUARTO'!HG38</f>
        <v>1.12415</v>
      </c>
      <c r="DG34">
        <f>'RESULTADOS CUARTO'!HH38</f>
        <v>2</v>
      </c>
      <c r="DH34">
        <f>'RESULTADOS CUARTO'!HI38</f>
        <v>1.1006800000000001</v>
      </c>
      <c r="DI34">
        <f>'RESULTADOS CUARTO'!HJ38</f>
        <v>2</v>
      </c>
      <c r="DJ34">
        <f>'RESULTADOS CUARTO'!HK38</f>
        <v>0</v>
      </c>
      <c r="DK34">
        <f>'RESULTADOS CUARTO'!HL38</f>
        <v>2.2013600000000002</v>
      </c>
      <c r="DL34">
        <f>'RESULTADOS CUARTO'!HM38</f>
        <v>2</v>
      </c>
      <c r="DM34">
        <f>'RESULTADOS CUARTO'!HN38</f>
        <v>1.1006800000000001</v>
      </c>
      <c r="DN34">
        <f>'RESULTADOS CUARTO'!HO38</f>
        <v>1</v>
      </c>
      <c r="DO34">
        <f>'RESULTADOS CUARTO'!HP38</f>
        <v>1</v>
      </c>
      <c r="DP34">
        <f>'RESULTADOS CUARTO'!HQ38</f>
        <v>1.1006800000000001</v>
      </c>
      <c r="DQ34">
        <f>'RESULTADOS CUARTO'!HR38</f>
        <v>2</v>
      </c>
      <c r="DR34">
        <f>'RESULTADOS CUARTO'!HS38</f>
        <v>1.12415</v>
      </c>
      <c r="DS34">
        <f>'RESULTADOS CUARTO'!HT38</f>
        <v>2</v>
      </c>
      <c r="DT34">
        <f>'RESULTADOS CUARTO'!HU38</f>
        <v>0</v>
      </c>
      <c r="DU34">
        <f>'RESULTADOS CUARTO'!HV38</f>
        <v>2.2483</v>
      </c>
      <c r="DV34">
        <f>'RESULTADOS CUARTO'!HW38</f>
        <v>6.6744899999999996</v>
      </c>
      <c r="EP34" s="42"/>
      <c r="EQ34" s="41">
        <f>'RANKING-CUARTOS'!A35</f>
        <v>32</v>
      </c>
      <c r="ER34" s="41" t="str">
        <f>'RANKING-CUARTOS'!B35</f>
        <v>GALLARDO  ESPERILLA  CLAUDIA SOFIA</v>
      </c>
      <c r="ES34" s="41" t="str">
        <f>'RANKING-CUARTOS'!C35</f>
        <v>4B</v>
      </c>
      <c r="ET34" s="41">
        <f>'RANKING-CUARTOS'!D35</f>
        <v>18.448902525000001</v>
      </c>
      <c r="EU34" s="41">
        <f>'RANKING-CUARTOS'!E35</f>
        <v>34</v>
      </c>
      <c r="EV34" s="41">
        <f>'RANKING-CUARTOS'!F35</f>
        <v>0</v>
      </c>
      <c r="EW34" s="41" t="str">
        <f>'RANKING-CUARTOS'!G35</f>
        <v>CHAVEZ  FLORES  MARIA FERNANDA MILAGROS</v>
      </c>
      <c r="EX34" s="44" t="str">
        <f>'RANKING-CUARTOS'!H35</f>
        <v>4B</v>
      </c>
      <c r="EY34" s="41">
        <f>'RANKING-CUARTOS'!I35</f>
        <v>18.566974075000001</v>
      </c>
      <c r="EZ34" s="41">
        <f>'RANKING-CUARTOS'!J35</f>
        <v>32</v>
      </c>
      <c r="FA34" s="45">
        <f>'RANKING-CUARTOS'!K35</f>
        <v>9.2372821062182897</v>
      </c>
      <c r="FB34">
        <f>'RANKING-CUARTOS'!L35</f>
        <v>0</v>
      </c>
      <c r="FC34">
        <f>'RANKING-CUARTOS'!M35</f>
        <v>0</v>
      </c>
      <c r="FD34">
        <f>'RANKING-CUARTOS'!N35</f>
        <v>0</v>
      </c>
      <c r="FE34" s="609"/>
    </row>
    <row r="35" spans="2:161" ht="16.149999999999999" customHeight="1">
      <c r="B35" s="613"/>
      <c r="C35" s="23" t="s">
        <v>10</v>
      </c>
      <c r="D35" s="14">
        <f>BR2</f>
        <v>0</v>
      </c>
      <c r="E35" s="14">
        <f>BS2</f>
        <v>0</v>
      </c>
      <c r="F35" s="14">
        <f>BT2</f>
        <v>0</v>
      </c>
      <c r="G35" s="14">
        <f>BU2</f>
        <v>0</v>
      </c>
      <c r="H35" s="14">
        <f>BV2</f>
        <v>0</v>
      </c>
      <c r="I35" s="613"/>
      <c r="J35" t="str">
        <f>'RESULTADOS CUARTO'!DK39</f>
        <v>SOLa0987</v>
      </c>
      <c r="K35" t="str">
        <f>'RESULTADOS CUARTO'!DL39</f>
        <v>CURRO  TICONA  DAYAN NICOLE</v>
      </c>
      <c r="L35">
        <f>'RESULTADOS CUARTO'!DM39</f>
        <v>4</v>
      </c>
      <c r="M35" t="str">
        <f>'RESULTADOS CUARTO'!DN39</f>
        <v>B</v>
      </c>
      <c r="N35" t="str">
        <f>'RESULTADOS CUARTO'!DO39</f>
        <v>7 DE MAYO</v>
      </c>
      <c r="O35" t="str">
        <f>'RESULTADOS CUARTO'!DP39</f>
        <v>RANKING</v>
      </c>
      <c r="P35">
        <f>'RESULTADOS CUARTO'!DQ39</f>
        <v>27</v>
      </c>
      <c r="Q35" t="str">
        <f>'RESULTADOS CUARTO'!DR39</f>
        <v/>
      </c>
      <c r="R35">
        <f>'RESULTADOS CUARTO'!DS39</f>
        <v>33</v>
      </c>
      <c r="S35">
        <f>'RESULTADOS CUARTO'!DT39</f>
        <v>16</v>
      </c>
      <c r="T35">
        <f>'RESULTADOS CUARTO'!DU39</f>
        <v>17</v>
      </c>
      <c r="U35">
        <f>'RESULTADOS CUARTO'!DV39</f>
        <v>19.618402400000001</v>
      </c>
      <c r="V35">
        <f>'RESULTADOS CUARTO'!DW39</f>
        <v>10</v>
      </c>
      <c r="W35">
        <f>'RESULTADOS CUARTO'!DX39</f>
        <v>0.48484848484848497</v>
      </c>
      <c r="X35">
        <f>'RESULTADOS CUARTO'!DY39</f>
        <v>0</v>
      </c>
      <c r="Y35">
        <f>'RESULTADOS CUARTO'!DZ39</f>
        <v>0</v>
      </c>
      <c r="Z35">
        <f>'RESULTADOS CUARTO'!EA39</f>
        <v>0</v>
      </c>
      <c r="AA35">
        <f>'RESULTADOS CUARTO'!EB39</f>
        <v>0</v>
      </c>
      <c r="AB35">
        <f>'RESULTADOS CUARTO'!EC39</f>
        <v>1</v>
      </c>
      <c r="AC35">
        <f>'RESULTADOS CUARTO'!ED39</f>
        <v>1.6782674</v>
      </c>
      <c r="AD35">
        <f>'RESULTADOS CUARTO'!EE39</f>
        <v>1</v>
      </c>
      <c r="AE35">
        <f>'RESULTADOS CUARTO'!EF39</f>
        <v>0</v>
      </c>
      <c r="AF35">
        <f>'RESULTADOS CUARTO'!EG39</f>
        <v>1.6782674</v>
      </c>
      <c r="AG35">
        <f>'RESULTADOS CUARTO'!EH39</f>
        <v>1</v>
      </c>
      <c r="AH35">
        <f>'RESULTADOS CUARTO'!EI39</f>
        <v>1.6587874499999999</v>
      </c>
      <c r="AI35">
        <f>'RESULTADOS CUARTO'!EJ39</f>
        <v>1</v>
      </c>
      <c r="AJ35">
        <f>'RESULTADOS CUARTO'!EK39</f>
        <v>0</v>
      </c>
      <c r="AK35">
        <f>'RESULTADOS CUARTO'!EL39</f>
        <v>1.6587874499999999</v>
      </c>
      <c r="AL35">
        <f>'RESULTADOS CUARTO'!EM39</f>
        <v>1</v>
      </c>
      <c r="AM35">
        <f>'RESULTADOS CUARTO'!EN39</f>
        <v>1.6495770000000001</v>
      </c>
      <c r="AN35">
        <f>'RESULTADOS CUARTO'!EO39</f>
        <v>1</v>
      </c>
      <c r="AO35">
        <f>'RESULTADOS CUARTO'!EP39</f>
        <v>0</v>
      </c>
      <c r="AP35">
        <f>'RESULTADOS CUARTO'!EQ39</f>
        <v>1.6495770000000001</v>
      </c>
      <c r="AQ35">
        <f>'RESULTADOS CUARTO'!ER39</f>
        <v>1</v>
      </c>
      <c r="AR35">
        <f>'RESULTADOS CUARTO'!ES39</f>
        <v>1.6583374</v>
      </c>
      <c r="AS35">
        <f>'RESULTADOS CUARTO'!ET39</f>
        <v>0</v>
      </c>
      <c r="AT35">
        <f>'RESULTADOS CUARTO'!EU39</f>
        <v>1</v>
      </c>
      <c r="AU35">
        <f>'RESULTADOS CUARTO'!EV39</f>
        <v>0</v>
      </c>
      <c r="AV35">
        <f>'RESULTADOS CUARTO'!EW39</f>
        <v>4.9866318500000002</v>
      </c>
      <c r="AW35">
        <f>'RESULTADOS CUARTO'!EX39</f>
        <v>2</v>
      </c>
      <c r="AX35">
        <f>'RESULTADOS CUARTO'!EY39</f>
        <v>1.52482685</v>
      </c>
      <c r="AY35">
        <f>'RESULTADOS CUARTO'!EZ39</f>
        <v>1</v>
      </c>
      <c r="AZ35">
        <f>'RESULTADOS CUARTO'!FA39</f>
        <v>1</v>
      </c>
      <c r="BA35">
        <f>'RESULTADOS CUARTO'!FB39</f>
        <v>1.52482685</v>
      </c>
      <c r="BB35">
        <f>'RESULTADOS CUARTO'!FC39</f>
        <v>2</v>
      </c>
      <c r="BC35">
        <f>'RESULTADOS CUARTO'!FD39</f>
        <v>1.4254114250000001</v>
      </c>
      <c r="BD35">
        <f>'RESULTADOS CUARTO'!FE39</f>
        <v>0</v>
      </c>
      <c r="BE35">
        <f>'RESULTADOS CUARTO'!FF39</f>
        <v>2</v>
      </c>
      <c r="BF35">
        <f>'RESULTADOS CUARTO'!FG39</f>
        <v>0</v>
      </c>
      <c r="BG35">
        <f>'RESULTADOS CUARTO'!FH39</f>
        <v>2</v>
      </c>
      <c r="BH35">
        <f>'RESULTADOS CUARTO'!FI39</f>
        <v>1.1547487000000001</v>
      </c>
      <c r="BI35">
        <f>'RESULTADOS CUARTO'!FJ39</f>
        <v>1</v>
      </c>
      <c r="BJ35">
        <f>'RESULTADOS CUARTO'!FK39</f>
        <v>1</v>
      </c>
      <c r="BK35">
        <f>'RESULTADOS CUARTO'!FL39</f>
        <v>1.1547487000000001</v>
      </c>
      <c r="BL35">
        <f>'RESULTADOS CUARTO'!FM39</f>
        <v>2.67957555</v>
      </c>
      <c r="BM35">
        <f>'RESULTADOS CUARTO'!FN39</f>
        <v>3</v>
      </c>
      <c r="BN35">
        <f>'RESULTADOS CUARTO'!FO39</f>
        <v>1.021414</v>
      </c>
      <c r="BO35">
        <f>'RESULTADOS CUARTO'!FP39</f>
        <v>0</v>
      </c>
      <c r="BP35">
        <f>'RESULTADOS CUARTO'!FQ39</f>
        <v>3</v>
      </c>
      <c r="BQ35">
        <f>'RESULTADOS CUARTO'!FR39</f>
        <v>0</v>
      </c>
      <c r="BR35">
        <f>'RESULTADOS CUARTO'!FS39</f>
        <v>2</v>
      </c>
      <c r="BS35">
        <f>'RESULTADOS CUARTO'!FT39</f>
        <v>0.97144799999999998</v>
      </c>
      <c r="BT35">
        <f>'RESULTADOS CUARTO'!FU39</f>
        <v>2</v>
      </c>
      <c r="BU35">
        <f>'RESULTADOS CUARTO'!FV39</f>
        <v>0</v>
      </c>
      <c r="BV35">
        <f>'RESULTADOS CUARTO'!FW39</f>
        <v>1.942896</v>
      </c>
      <c r="BW35">
        <f>'RESULTADOS CUARTO'!FX39</f>
        <v>3</v>
      </c>
      <c r="BX35">
        <f>'RESULTADOS CUARTO'!FY39</f>
        <v>1.2698590000000001</v>
      </c>
      <c r="BY35">
        <f>'RESULTADOS CUARTO'!FZ39</f>
        <v>1</v>
      </c>
      <c r="BZ35">
        <f>'RESULTADOS CUARTO'!GA39</f>
        <v>2</v>
      </c>
      <c r="CA35">
        <f>'RESULTADOS CUARTO'!GB39</f>
        <v>1.2698590000000001</v>
      </c>
      <c r="CB35">
        <f>'RESULTADOS CUARTO'!GC39</f>
        <v>2</v>
      </c>
      <c r="CC35">
        <f>'RESULTADOS CUARTO'!GD39</f>
        <v>1.2101409999999999</v>
      </c>
      <c r="CD35">
        <f>'RESULTADOS CUARTO'!GE39</f>
        <v>0</v>
      </c>
      <c r="CE35">
        <f>'RESULTADOS CUARTO'!GF39</f>
        <v>2</v>
      </c>
      <c r="CF35">
        <f>'RESULTADOS CUARTO'!GG39</f>
        <v>0</v>
      </c>
      <c r="CG35">
        <f>'RESULTADOS CUARTO'!GH39</f>
        <v>1</v>
      </c>
      <c r="CH35">
        <f>'RESULTADOS CUARTO'!GI39</f>
        <v>0.80188999999999999</v>
      </c>
      <c r="CI35">
        <f>'RESULTADOS CUARTO'!GJ39</f>
        <v>0</v>
      </c>
      <c r="CJ35">
        <f>'RESULTADOS CUARTO'!GK39</f>
        <v>1</v>
      </c>
      <c r="CK35">
        <f>'RESULTADOS CUARTO'!GL39</f>
        <v>0</v>
      </c>
      <c r="CL35">
        <f>'RESULTADOS CUARTO'!GM39</f>
        <v>1</v>
      </c>
      <c r="CM35">
        <f>'RESULTADOS CUARTO'!GN39</f>
        <v>0.79674</v>
      </c>
      <c r="CN35">
        <f>'RESULTADOS CUARTO'!GO39</f>
        <v>1</v>
      </c>
      <c r="CO35">
        <f>'RESULTADOS CUARTO'!GP39</f>
        <v>0</v>
      </c>
      <c r="CP35">
        <f>'RESULTADOS CUARTO'!GQ39</f>
        <v>0.79674</v>
      </c>
      <c r="CQ35">
        <f>'RESULTADOS CUARTO'!GR39</f>
        <v>2</v>
      </c>
      <c r="CR35">
        <f>'RESULTADOS CUARTO'!GS39</f>
        <v>1.1258699999999999</v>
      </c>
      <c r="CS35">
        <f>'RESULTADOS CUARTO'!GT39</f>
        <v>2</v>
      </c>
      <c r="CT35">
        <f>'RESULTADOS CUARTO'!GU39</f>
        <v>0</v>
      </c>
      <c r="CU35">
        <f>'RESULTADOS CUARTO'!GV39</f>
        <v>2.2517399999999999</v>
      </c>
      <c r="CV35">
        <f>'RESULTADOS CUARTO'!GW39</f>
        <v>2</v>
      </c>
      <c r="CW35">
        <f>'RESULTADOS CUARTO'!GX39</f>
        <v>1.2413000000000001</v>
      </c>
      <c r="CX35">
        <f>'RESULTADOS CUARTO'!GY39</f>
        <v>1</v>
      </c>
      <c r="CY35">
        <f>'RESULTADOS CUARTO'!GZ39</f>
        <v>1</v>
      </c>
      <c r="CZ35">
        <f>'RESULTADOS CUARTO'!HA39</f>
        <v>1.2413000000000001</v>
      </c>
      <c r="DA35">
        <f>'RESULTADOS CUARTO'!HB39</f>
        <v>7.502535</v>
      </c>
      <c r="DB35">
        <f>'RESULTADOS CUARTO'!HC39</f>
        <v>1</v>
      </c>
      <c r="DC35">
        <f>'RESULTADOS CUARTO'!HD39</f>
        <v>1.12415</v>
      </c>
      <c r="DD35">
        <f>'RESULTADOS CUARTO'!HE39</f>
        <v>1</v>
      </c>
      <c r="DE35">
        <f>'RESULTADOS CUARTO'!HF39</f>
        <v>0</v>
      </c>
      <c r="DF35">
        <f>'RESULTADOS CUARTO'!HG39</f>
        <v>1.12415</v>
      </c>
      <c r="DG35">
        <f>'RESULTADOS CUARTO'!HH39</f>
        <v>2</v>
      </c>
      <c r="DH35">
        <f>'RESULTADOS CUARTO'!HI39</f>
        <v>1.1006800000000001</v>
      </c>
      <c r="DI35">
        <f>'RESULTADOS CUARTO'!HJ39</f>
        <v>1</v>
      </c>
      <c r="DJ35">
        <f>'RESULTADOS CUARTO'!HK39</f>
        <v>1</v>
      </c>
      <c r="DK35">
        <f>'RESULTADOS CUARTO'!HL39</f>
        <v>1.1006800000000001</v>
      </c>
      <c r="DL35">
        <f>'RESULTADOS CUARTO'!HM39</f>
        <v>2</v>
      </c>
      <c r="DM35">
        <f>'RESULTADOS CUARTO'!HN39</f>
        <v>1.1006800000000001</v>
      </c>
      <c r="DN35">
        <f>'RESULTADOS CUARTO'!HO39</f>
        <v>1</v>
      </c>
      <c r="DO35">
        <f>'RESULTADOS CUARTO'!HP39</f>
        <v>1</v>
      </c>
      <c r="DP35">
        <f>'RESULTADOS CUARTO'!HQ39</f>
        <v>1.1006800000000001</v>
      </c>
      <c r="DQ35">
        <f>'RESULTADOS CUARTO'!HR39</f>
        <v>2</v>
      </c>
      <c r="DR35">
        <f>'RESULTADOS CUARTO'!HS39</f>
        <v>1.12415</v>
      </c>
      <c r="DS35">
        <f>'RESULTADOS CUARTO'!HT39</f>
        <v>1</v>
      </c>
      <c r="DT35">
        <f>'RESULTADOS CUARTO'!HU39</f>
        <v>1</v>
      </c>
      <c r="DU35">
        <f>'RESULTADOS CUARTO'!HV39</f>
        <v>1.12415</v>
      </c>
      <c r="DV35">
        <f>'RESULTADOS CUARTO'!HW39</f>
        <v>4.4496599999999997</v>
      </c>
      <c r="EP35" s="42"/>
      <c r="EQ35" s="41">
        <f>'RANKING-CUARTOS'!A36</f>
        <v>33</v>
      </c>
      <c r="ER35" s="41" t="str">
        <f>'RANKING-CUARTOS'!B36</f>
        <v>HUAMAN  BENAVENTE  STHEFANY MILAGROS</v>
      </c>
      <c r="ES35" s="41" t="str">
        <f>'RANKING-CUARTOS'!C36</f>
        <v>4B</v>
      </c>
      <c r="ET35" s="41">
        <f>'RANKING-CUARTOS'!D36</f>
        <v>17.87951125</v>
      </c>
      <c r="EU35" s="41">
        <f>'RANKING-CUARTOS'!E36</f>
        <v>36</v>
      </c>
      <c r="EV35" s="41">
        <f>'RANKING-CUARTOS'!F36</f>
        <v>0</v>
      </c>
      <c r="EW35" s="41" t="str">
        <f>'RANKING-CUARTOS'!G36</f>
        <v>CACERES  PACCO  VALERIE DAJHANNA</v>
      </c>
      <c r="EX35" s="44" t="str">
        <f>'RANKING-CUARTOS'!H36</f>
        <v>4B</v>
      </c>
      <c r="EY35" s="41">
        <f>'RANKING-CUARTOS'!I36</f>
        <v>18.470694099999999</v>
      </c>
      <c r="EZ35" s="41">
        <f>'RANKING-CUARTOS'!J36</f>
        <v>33</v>
      </c>
      <c r="FA35" s="45">
        <f>'RANKING-CUARTOS'!K36</f>
        <v>9.18938171670613</v>
      </c>
      <c r="FB35">
        <f>'RANKING-CUARTOS'!L36</f>
        <v>0</v>
      </c>
      <c r="FC35">
        <f>'RANKING-CUARTOS'!M36</f>
        <v>0</v>
      </c>
      <c r="FD35">
        <f>'RANKING-CUARTOS'!N36</f>
        <v>0</v>
      </c>
      <c r="FE35" s="609"/>
    </row>
    <row r="36" spans="2:161" ht="16.149999999999999" customHeight="1">
      <c r="B36" s="613"/>
      <c r="C36" s="23" t="s">
        <v>303</v>
      </c>
      <c r="D36" s="14">
        <f>BW2</f>
        <v>0</v>
      </c>
      <c r="E36" s="14">
        <f>BX2</f>
        <v>0</v>
      </c>
      <c r="F36" s="14">
        <f>BY2</f>
        <v>0</v>
      </c>
      <c r="G36" s="14">
        <f>BZ2</f>
        <v>0</v>
      </c>
      <c r="H36" s="14">
        <f>CA2</f>
        <v>0</v>
      </c>
      <c r="I36" s="613"/>
      <c r="J36" t="str">
        <f>'RESULTADOS CUARTO'!DK40</f>
        <v>ClvUdi55</v>
      </c>
      <c r="K36" t="str">
        <f>'RESULTADOS CUARTO'!DL40</f>
        <v>GALLARDO  ESPERILLA  CLAUDIA SOFIA</v>
      </c>
      <c r="L36">
        <f>'RESULTADOS CUARTO'!DM40</f>
        <v>4</v>
      </c>
      <c r="M36" t="str">
        <f>'RESULTADOS CUARTO'!DN40</f>
        <v>B</v>
      </c>
      <c r="N36" t="str">
        <f>'RESULTADOS CUARTO'!DO40</f>
        <v>7 DE MAYO</v>
      </c>
      <c r="O36" t="str">
        <f>'RESULTADOS CUARTO'!DP40</f>
        <v>RANKING</v>
      </c>
      <c r="P36">
        <f>'RESULTADOS CUARTO'!DQ40</f>
        <v>34</v>
      </c>
      <c r="Q36" t="str">
        <f>'RESULTADOS CUARTO'!DR40</f>
        <v/>
      </c>
      <c r="R36">
        <f>'RESULTADOS CUARTO'!DS40</f>
        <v>33</v>
      </c>
      <c r="S36">
        <f>'RESULTADOS CUARTO'!DT40</f>
        <v>15</v>
      </c>
      <c r="T36">
        <f>'RESULTADOS CUARTO'!DU40</f>
        <v>18</v>
      </c>
      <c r="U36">
        <f>'RESULTADOS CUARTO'!DV40</f>
        <v>18.448902525000001</v>
      </c>
      <c r="V36">
        <f>'RESULTADOS CUARTO'!DW40</f>
        <v>9</v>
      </c>
      <c r="W36">
        <f>'RESULTADOS CUARTO'!DX40</f>
        <v>0.45454545454545497</v>
      </c>
      <c r="X36">
        <f>'RESULTADOS CUARTO'!DY40</f>
        <v>0</v>
      </c>
      <c r="Y36">
        <f>'RESULTADOS CUARTO'!DZ40</f>
        <v>0</v>
      </c>
      <c r="Z36">
        <f>'RESULTADOS CUARTO'!EA40</f>
        <v>0</v>
      </c>
      <c r="AA36">
        <f>'RESULTADOS CUARTO'!EB40</f>
        <v>0</v>
      </c>
      <c r="AB36">
        <f>'RESULTADOS CUARTO'!EC40</f>
        <v>1</v>
      </c>
      <c r="AC36">
        <f>'RESULTADOS CUARTO'!ED40</f>
        <v>1.6782674</v>
      </c>
      <c r="AD36">
        <f>'RESULTADOS CUARTO'!EE40</f>
        <v>1</v>
      </c>
      <c r="AE36">
        <f>'RESULTADOS CUARTO'!EF40</f>
        <v>0</v>
      </c>
      <c r="AF36">
        <f>'RESULTADOS CUARTO'!EG40</f>
        <v>1.6782674</v>
      </c>
      <c r="AG36">
        <f>'RESULTADOS CUARTO'!EH40</f>
        <v>1</v>
      </c>
      <c r="AH36">
        <f>'RESULTADOS CUARTO'!EI40</f>
        <v>1.6587874499999999</v>
      </c>
      <c r="AI36">
        <f>'RESULTADOS CUARTO'!EJ40</f>
        <v>0</v>
      </c>
      <c r="AJ36">
        <f>'RESULTADOS CUARTO'!EK40</f>
        <v>1</v>
      </c>
      <c r="AK36">
        <f>'RESULTADOS CUARTO'!EL40</f>
        <v>0</v>
      </c>
      <c r="AL36">
        <f>'RESULTADOS CUARTO'!EM40</f>
        <v>1</v>
      </c>
      <c r="AM36">
        <f>'RESULTADOS CUARTO'!EN40</f>
        <v>1.6495770000000001</v>
      </c>
      <c r="AN36">
        <f>'RESULTADOS CUARTO'!EO40</f>
        <v>0</v>
      </c>
      <c r="AO36">
        <f>'RESULTADOS CUARTO'!EP40</f>
        <v>1</v>
      </c>
      <c r="AP36">
        <f>'RESULTADOS CUARTO'!EQ40</f>
        <v>0</v>
      </c>
      <c r="AQ36">
        <f>'RESULTADOS CUARTO'!ER40</f>
        <v>1</v>
      </c>
      <c r="AR36">
        <f>'RESULTADOS CUARTO'!ES40</f>
        <v>1.6583374</v>
      </c>
      <c r="AS36">
        <f>'RESULTADOS CUARTO'!ET40</f>
        <v>0</v>
      </c>
      <c r="AT36">
        <f>'RESULTADOS CUARTO'!EU40</f>
        <v>1</v>
      </c>
      <c r="AU36">
        <f>'RESULTADOS CUARTO'!EV40</f>
        <v>0</v>
      </c>
      <c r="AV36">
        <f>'RESULTADOS CUARTO'!EW40</f>
        <v>1.6782674</v>
      </c>
      <c r="AW36">
        <f>'RESULTADOS CUARTO'!EX40</f>
        <v>2</v>
      </c>
      <c r="AX36">
        <f>'RESULTADOS CUARTO'!EY40</f>
        <v>1.52482685</v>
      </c>
      <c r="AY36">
        <f>'RESULTADOS CUARTO'!EZ40</f>
        <v>0</v>
      </c>
      <c r="AZ36">
        <f>'RESULTADOS CUARTO'!FA40</f>
        <v>2</v>
      </c>
      <c r="BA36">
        <f>'RESULTADOS CUARTO'!FB40</f>
        <v>0</v>
      </c>
      <c r="BB36">
        <f>'RESULTADOS CUARTO'!FC40</f>
        <v>2</v>
      </c>
      <c r="BC36">
        <f>'RESULTADOS CUARTO'!FD40</f>
        <v>1.4254114250000001</v>
      </c>
      <c r="BD36">
        <f>'RESULTADOS CUARTO'!FE40</f>
        <v>1</v>
      </c>
      <c r="BE36">
        <f>'RESULTADOS CUARTO'!FF40</f>
        <v>1</v>
      </c>
      <c r="BF36">
        <f>'RESULTADOS CUARTO'!FG40</f>
        <v>1.4254114250000001</v>
      </c>
      <c r="BG36">
        <f>'RESULTADOS CUARTO'!FH40</f>
        <v>2</v>
      </c>
      <c r="BH36">
        <f>'RESULTADOS CUARTO'!FI40</f>
        <v>1.1547487000000001</v>
      </c>
      <c r="BI36">
        <f>'RESULTADOS CUARTO'!FJ40</f>
        <v>1</v>
      </c>
      <c r="BJ36">
        <f>'RESULTADOS CUARTO'!FK40</f>
        <v>1</v>
      </c>
      <c r="BK36">
        <f>'RESULTADOS CUARTO'!FL40</f>
        <v>1.1547487000000001</v>
      </c>
      <c r="BL36">
        <f>'RESULTADOS CUARTO'!FM40</f>
        <v>2.5801601249999999</v>
      </c>
      <c r="BM36">
        <f>'RESULTADOS CUARTO'!FN40</f>
        <v>3</v>
      </c>
      <c r="BN36">
        <f>'RESULTADOS CUARTO'!FO40</f>
        <v>1.021414</v>
      </c>
      <c r="BO36">
        <f>'RESULTADOS CUARTO'!FP40</f>
        <v>2</v>
      </c>
      <c r="BP36">
        <f>'RESULTADOS CUARTO'!FQ40</f>
        <v>1</v>
      </c>
      <c r="BQ36">
        <f>'RESULTADOS CUARTO'!FR40</f>
        <v>2.0428280000000001</v>
      </c>
      <c r="BR36">
        <f>'RESULTADOS CUARTO'!FS40</f>
        <v>2</v>
      </c>
      <c r="BS36">
        <f>'RESULTADOS CUARTO'!FT40</f>
        <v>0.97144799999999998</v>
      </c>
      <c r="BT36">
        <f>'RESULTADOS CUARTO'!FU40</f>
        <v>2</v>
      </c>
      <c r="BU36">
        <f>'RESULTADOS CUARTO'!FV40</f>
        <v>0</v>
      </c>
      <c r="BV36">
        <f>'RESULTADOS CUARTO'!FW40</f>
        <v>1.942896</v>
      </c>
      <c r="BW36">
        <f>'RESULTADOS CUARTO'!FX40</f>
        <v>3</v>
      </c>
      <c r="BX36">
        <f>'RESULTADOS CUARTO'!FY40</f>
        <v>1.2698590000000001</v>
      </c>
      <c r="BY36">
        <f>'RESULTADOS CUARTO'!FZ40</f>
        <v>1</v>
      </c>
      <c r="BZ36">
        <f>'RESULTADOS CUARTO'!GA40</f>
        <v>2</v>
      </c>
      <c r="CA36">
        <f>'RESULTADOS CUARTO'!GB40</f>
        <v>1.2698590000000001</v>
      </c>
      <c r="CB36">
        <f>'RESULTADOS CUARTO'!GC40</f>
        <v>2</v>
      </c>
      <c r="CC36">
        <f>'RESULTADOS CUARTO'!GD40</f>
        <v>1.2101409999999999</v>
      </c>
      <c r="CD36">
        <f>'RESULTADOS CUARTO'!GE40</f>
        <v>2</v>
      </c>
      <c r="CE36">
        <f>'RESULTADOS CUARTO'!GF40</f>
        <v>0</v>
      </c>
      <c r="CF36">
        <f>'RESULTADOS CUARTO'!GG40</f>
        <v>2.4202819999999998</v>
      </c>
      <c r="CG36">
        <f>'RESULTADOS CUARTO'!GH40</f>
        <v>1</v>
      </c>
      <c r="CH36">
        <f>'RESULTADOS CUARTO'!GI40</f>
        <v>0.80188999999999999</v>
      </c>
      <c r="CI36">
        <f>'RESULTADOS CUARTO'!GJ40</f>
        <v>0</v>
      </c>
      <c r="CJ36">
        <f>'RESULTADOS CUARTO'!GK40</f>
        <v>1</v>
      </c>
      <c r="CK36">
        <f>'RESULTADOS CUARTO'!GL40</f>
        <v>0</v>
      </c>
      <c r="CL36">
        <f>'RESULTADOS CUARTO'!GM40</f>
        <v>1</v>
      </c>
      <c r="CM36">
        <f>'RESULTADOS CUARTO'!GN40</f>
        <v>0.79674</v>
      </c>
      <c r="CN36">
        <f>'RESULTADOS CUARTO'!GO40</f>
        <v>1</v>
      </c>
      <c r="CO36">
        <f>'RESULTADOS CUARTO'!GP40</f>
        <v>0</v>
      </c>
      <c r="CP36">
        <f>'RESULTADOS CUARTO'!GQ40</f>
        <v>0.79674</v>
      </c>
      <c r="CQ36">
        <f>'RESULTADOS CUARTO'!GR40</f>
        <v>2</v>
      </c>
      <c r="CR36">
        <f>'RESULTADOS CUARTO'!GS40</f>
        <v>1.1258699999999999</v>
      </c>
      <c r="CS36">
        <f>'RESULTADOS CUARTO'!GT40</f>
        <v>2</v>
      </c>
      <c r="CT36">
        <f>'RESULTADOS CUARTO'!GU40</f>
        <v>0</v>
      </c>
      <c r="CU36">
        <f>'RESULTADOS CUARTO'!GV40</f>
        <v>2.2517399999999999</v>
      </c>
      <c r="CV36">
        <f>'RESULTADOS CUARTO'!GW40</f>
        <v>2</v>
      </c>
      <c r="CW36">
        <f>'RESULTADOS CUARTO'!GX40</f>
        <v>1.2413000000000001</v>
      </c>
      <c r="CX36">
        <f>'RESULTADOS CUARTO'!GY40</f>
        <v>1</v>
      </c>
      <c r="CY36">
        <f>'RESULTADOS CUARTO'!GZ40</f>
        <v>1</v>
      </c>
      <c r="CZ36">
        <f>'RESULTADOS CUARTO'!HA40</f>
        <v>1.2413000000000001</v>
      </c>
      <c r="DA36">
        <f>'RESULTADOS CUARTO'!HB40</f>
        <v>11.965645</v>
      </c>
      <c r="DB36">
        <f>'RESULTADOS CUARTO'!HC40</f>
        <v>1</v>
      </c>
      <c r="DC36">
        <f>'RESULTADOS CUARTO'!HD40</f>
        <v>1.12415</v>
      </c>
      <c r="DD36">
        <f>'RESULTADOS CUARTO'!HE40</f>
        <v>1</v>
      </c>
      <c r="DE36">
        <f>'RESULTADOS CUARTO'!HF40</f>
        <v>0</v>
      </c>
      <c r="DF36">
        <f>'RESULTADOS CUARTO'!HG40</f>
        <v>1.12415</v>
      </c>
      <c r="DG36">
        <f>'RESULTADOS CUARTO'!HH40</f>
        <v>2</v>
      </c>
      <c r="DH36">
        <f>'RESULTADOS CUARTO'!HI40</f>
        <v>1.1006800000000001</v>
      </c>
      <c r="DI36">
        <f>'RESULTADOS CUARTO'!HJ40</f>
        <v>1</v>
      </c>
      <c r="DJ36">
        <f>'RESULTADOS CUARTO'!HK40</f>
        <v>1</v>
      </c>
      <c r="DK36">
        <f>'RESULTADOS CUARTO'!HL40</f>
        <v>1.1006800000000001</v>
      </c>
      <c r="DL36">
        <f>'RESULTADOS CUARTO'!HM40</f>
        <v>2</v>
      </c>
      <c r="DM36">
        <f>'RESULTADOS CUARTO'!HN40</f>
        <v>1.1006800000000001</v>
      </c>
      <c r="DN36">
        <f>'RESULTADOS CUARTO'!HO40</f>
        <v>0</v>
      </c>
      <c r="DO36">
        <f>'RESULTADOS CUARTO'!HP40</f>
        <v>2</v>
      </c>
      <c r="DP36">
        <f>'RESULTADOS CUARTO'!HQ40</f>
        <v>0</v>
      </c>
      <c r="DQ36">
        <f>'RESULTADOS CUARTO'!HR40</f>
        <v>2</v>
      </c>
      <c r="DR36">
        <f>'RESULTADOS CUARTO'!HS40</f>
        <v>1.12415</v>
      </c>
      <c r="DS36">
        <f>'RESULTADOS CUARTO'!HT40</f>
        <v>0</v>
      </c>
      <c r="DT36">
        <f>'RESULTADOS CUARTO'!HU40</f>
        <v>2</v>
      </c>
      <c r="DU36">
        <f>'RESULTADOS CUARTO'!HV40</f>
        <v>0</v>
      </c>
      <c r="DV36">
        <f>'RESULTADOS CUARTO'!HW40</f>
        <v>2.2248299999999999</v>
      </c>
      <c r="EP36" s="42"/>
      <c r="EQ36" s="41">
        <f>'RANKING-CUARTOS'!A37</f>
        <v>34</v>
      </c>
      <c r="ER36" s="41" t="str">
        <f>'RANKING-CUARTOS'!B37</f>
        <v>HUANCA  BEGAZO  KIARA EMILIA ALEXANDRA</v>
      </c>
      <c r="ES36" s="41" t="str">
        <f>'RANKING-CUARTOS'!C37</f>
        <v>4B</v>
      </c>
      <c r="ET36" s="41">
        <f>'RANKING-CUARTOS'!D37</f>
        <v>18.925037249999999</v>
      </c>
      <c r="EU36" s="41">
        <f>'RANKING-CUARTOS'!E37</f>
        <v>30</v>
      </c>
      <c r="EV36" s="41">
        <f>'RANKING-CUARTOS'!F37</f>
        <v>0</v>
      </c>
      <c r="EW36" s="41" t="str">
        <f>'RANKING-CUARTOS'!G37</f>
        <v>GALLARDO  ESPERILLA  CLAUDIA SOFIA</v>
      </c>
      <c r="EX36" s="44" t="str">
        <f>'RANKING-CUARTOS'!H37</f>
        <v>4B</v>
      </c>
      <c r="EY36" s="41">
        <f>'RANKING-CUARTOS'!I37</f>
        <v>18.448902525000001</v>
      </c>
      <c r="EZ36" s="41">
        <f>'RANKING-CUARTOS'!J37</f>
        <v>34</v>
      </c>
      <c r="FA36" s="45">
        <f>'RANKING-CUARTOS'!K37</f>
        <v>9.1785401587333197</v>
      </c>
      <c r="FB36">
        <f>'RANKING-CUARTOS'!L37</f>
        <v>0</v>
      </c>
      <c r="FC36">
        <f>'RANKING-CUARTOS'!M37</f>
        <v>0</v>
      </c>
      <c r="FD36">
        <f>'RANKING-CUARTOS'!N37</f>
        <v>0</v>
      </c>
      <c r="FE36" s="609"/>
    </row>
    <row r="37" spans="2:161" ht="16.149999999999999" customHeight="1">
      <c r="B37" s="613"/>
      <c r="C37" s="23" t="s">
        <v>304</v>
      </c>
      <c r="D37" s="14">
        <f>CB2</f>
        <v>0</v>
      </c>
      <c r="E37" s="14">
        <f>CC2</f>
        <v>0</v>
      </c>
      <c r="F37" s="14">
        <f>CD2</f>
        <v>0</v>
      </c>
      <c r="G37" s="14">
        <f>CE2</f>
        <v>0</v>
      </c>
      <c r="H37" s="14">
        <f>CF2</f>
        <v>0</v>
      </c>
      <c r="I37" s="613"/>
      <c r="J37" t="str">
        <f>'RESULTADOS CUARTO'!DK41</f>
        <v>Tefa1708</v>
      </c>
      <c r="K37" t="str">
        <f>'RESULTADOS CUARTO'!DL41</f>
        <v>HUAMAN  BENAVENTE  STHEFANY MILAGROS</v>
      </c>
      <c r="L37">
        <f>'RESULTADOS CUARTO'!DM41</f>
        <v>4</v>
      </c>
      <c r="M37" t="str">
        <f>'RESULTADOS CUARTO'!DN41</f>
        <v>B</v>
      </c>
      <c r="N37" t="str">
        <f>'RESULTADOS CUARTO'!DO41</f>
        <v>7 DE MAYO</v>
      </c>
      <c r="O37" t="str">
        <f>'RESULTADOS CUARTO'!DP41</f>
        <v>RANKING</v>
      </c>
      <c r="P37">
        <f>'RESULTADOS CUARTO'!DQ41</f>
        <v>36</v>
      </c>
      <c r="Q37" t="str">
        <f>'RESULTADOS CUARTO'!DR41</f>
        <v/>
      </c>
      <c r="R37">
        <f>'RESULTADOS CUARTO'!DS41</f>
        <v>33</v>
      </c>
      <c r="S37">
        <f>'RESULTADOS CUARTO'!DT41</f>
        <v>15</v>
      </c>
      <c r="T37">
        <f>'RESULTADOS CUARTO'!DU41</f>
        <v>18</v>
      </c>
      <c r="U37">
        <f>'RESULTADOS CUARTO'!DV41</f>
        <v>17.87951125</v>
      </c>
      <c r="V37">
        <f>'RESULTADOS CUARTO'!DW41</f>
        <v>9</v>
      </c>
      <c r="W37">
        <f>'RESULTADOS CUARTO'!DX41</f>
        <v>0.45454545454545497</v>
      </c>
      <c r="X37">
        <f>'RESULTADOS CUARTO'!DY41</f>
        <v>0</v>
      </c>
      <c r="Y37">
        <f>'RESULTADOS CUARTO'!DZ41</f>
        <v>0</v>
      </c>
      <c r="Z37">
        <f>'RESULTADOS CUARTO'!EA41</f>
        <v>0</v>
      </c>
      <c r="AA37">
        <f>'RESULTADOS CUARTO'!EB41</f>
        <v>0</v>
      </c>
      <c r="AB37">
        <f>'RESULTADOS CUARTO'!EC41</f>
        <v>1</v>
      </c>
      <c r="AC37">
        <f>'RESULTADOS CUARTO'!ED41</f>
        <v>1.6782674</v>
      </c>
      <c r="AD37">
        <f>'RESULTADOS CUARTO'!EE41</f>
        <v>1</v>
      </c>
      <c r="AE37">
        <f>'RESULTADOS CUARTO'!EF41</f>
        <v>0</v>
      </c>
      <c r="AF37">
        <f>'RESULTADOS CUARTO'!EG41</f>
        <v>1.6782674</v>
      </c>
      <c r="AG37">
        <f>'RESULTADOS CUARTO'!EH41</f>
        <v>1</v>
      </c>
      <c r="AH37">
        <f>'RESULTADOS CUARTO'!EI41</f>
        <v>1.6587874499999999</v>
      </c>
      <c r="AI37">
        <f>'RESULTADOS CUARTO'!EJ41</f>
        <v>0</v>
      </c>
      <c r="AJ37">
        <f>'RESULTADOS CUARTO'!EK41</f>
        <v>1</v>
      </c>
      <c r="AK37">
        <f>'RESULTADOS CUARTO'!EL41</f>
        <v>0</v>
      </c>
      <c r="AL37">
        <f>'RESULTADOS CUARTO'!EM41</f>
        <v>1</v>
      </c>
      <c r="AM37">
        <f>'RESULTADOS CUARTO'!EN41</f>
        <v>1.6495770000000001</v>
      </c>
      <c r="AN37">
        <f>'RESULTADOS CUARTO'!EO41</f>
        <v>0</v>
      </c>
      <c r="AO37">
        <f>'RESULTADOS CUARTO'!EP41</f>
        <v>1</v>
      </c>
      <c r="AP37">
        <f>'RESULTADOS CUARTO'!EQ41</f>
        <v>0</v>
      </c>
      <c r="AQ37">
        <f>'RESULTADOS CUARTO'!ER41</f>
        <v>1</v>
      </c>
      <c r="AR37">
        <f>'RESULTADOS CUARTO'!ES41</f>
        <v>1.6583374</v>
      </c>
      <c r="AS37">
        <f>'RESULTADOS CUARTO'!ET41</f>
        <v>0</v>
      </c>
      <c r="AT37">
        <f>'RESULTADOS CUARTO'!EU41</f>
        <v>1</v>
      </c>
      <c r="AU37">
        <f>'RESULTADOS CUARTO'!EV41</f>
        <v>0</v>
      </c>
      <c r="AV37">
        <f>'RESULTADOS CUARTO'!EW41</f>
        <v>1.6782674</v>
      </c>
      <c r="AW37">
        <f>'RESULTADOS CUARTO'!EX41</f>
        <v>2</v>
      </c>
      <c r="AX37">
        <f>'RESULTADOS CUARTO'!EY41</f>
        <v>1.52482685</v>
      </c>
      <c r="AY37">
        <f>'RESULTADOS CUARTO'!EZ41</f>
        <v>1</v>
      </c>
      <c r="AZ37">
        <f>'RESULTADOS CUARTO'!FA41</f>
        <v>1</v>
      </c>
      <c r="BA37">
        <f>'RESULTADOS CUARTO'!FB41</f>
        <v>1.52482685</v>
      </c>
      <c r="BB37">
        <f>'RESULTADOS CUARTO'!FC41</f>
        <v>2</v>
      </c>
      <c r="BC37">
        <f>'RESULTADOS CUARTO'!FD41</f>
        <v>1.4254114250000001</v>
      </c>
      <c r="BD37">
        <f>'RESULTADOS CUARTO'!FE41</f>
        <v>0</v>
      </c>
      <c r="BE37">
        <f>'RESULTADOS CUARTO'!FF41</f>
        <v>2</v>
      </c>
      <c r="BF37">
        <f>'RESULTADOS CUARTO'!FG41</f>
        <v>0</v>
      </c>
      <c r="BG37">
        <f>'RESULTADOS CUARTO'!FH41</f>
        <v>2</v>
      </c>
      <c r="BH37">
        <f>'RESULTADOS CUARTO'!FI41</f>
        <v>1.1547487000000001</v>
      </c>
      <c r="BI37">
        <f>'RESULTADOS CUARTO'!FJ41</f>
        <v>0</v>
      </c>
      <c r="BJ37">
        <f>'RESULTADOS CUARTO'!FK41</f>
        <v>2</v>
      </c>
      <c r="BK37">
        <f>'RESULTADOS CUARTO'!FL41</f>
        <v>0</v>
      </c>
      <c r="BL37">
        <f>'RESULTADOS CUARTO'!FM41</f>
        <v>1.52482685</v>
      </c>
      <c r="BM37">
        <f>'RESULTADOS CUARTO'!FN41</f>
        <v>3</v>
      </c>
      <c r="BN37">
        <f>'RESULTADOS CUARTO'!FO41</f>
        <v>1.021414</v>
      </c>
      <c r="BO37">
        <f>'RESULTADOS CUARTO'!FP41</f>
        <v>0</v>
      </c>
      <c r="BP37">
        <f>'RESULTADOS CUARTO'!FQ41</f>
        <v>3</v>
      </c>
      <c r="BQ37">
        <f>'RESULTADOS CUARTO'!FR41</f>
        <v>0</v>
      </c>
      <c r="BR37">
        <f>'RESULTADOS CUARTO'!FS41</f>
        <v>2</v>
      </c>
      <c r="BS37">
        <f>'RESULTADOS CUARTO'!FT41</f>
        <v>0.97144799999999998</v>
      </c>
      <c r="BT37">
        <f>'RESULTADOS CUARTO'!FU41</f>
        <v>2</v>
      </c>
      <c r="BU37">
        <f>'RESULTADOS CUARTO'!FV41</f>
        <v>0</v>
      </c>
      <c r="BV37">
        <f>'RESULTADOS CUARTO'!FW41</f>
        <v>1.942896</v>
      </c>
      <c r="BW37">
        <f>'RESULTADOS CUARTO'!FX41</f>
        <v>3</v>
      </c>
      <c r="BX37">
        <f>'RESULTADOS CUARTO'!FY41</f>
        <v>1.2698590000000001</v>
      </c>
      <c r="BY37">
        <f>'RESULTADOS CUARTO'!FZ41</f>
        <v>1</v>
      </c>
      <c r="BZ37">
        <f>'RESULTADOS CUARTO'!GA41</f>
        <v>2</v>
      </c>
      <c r="CA37">
        <f>'RESULTADOS CUARTO'!GB41</f>
        <v>1.2698590000000001</v>
      </c>
      <c r="CB37">
        <f>'RESULTADOS CUARTO'!GC41</f>
        <v>2</v>
      </c>
      <c r="CC37">
        <f>'RESULTADOS CUARTO'!GD41</f>
        <v>1.2101409999999999</v>
      </c>
      <c r="CD37">
        <f>'RESULTADOS CUARTO'!GE41</f>
        <v>2</v>
      </c>
      <c r="CE37">
        <f>'RESULTADOS CUARTO'!GF41</f>
        <v>0</v>
      </c>
      <c r="CF37">
        <f>'RESULTADOS CUARTO'!GG41</f>
        <v>2.4202819999999998</v>
      </c>
      <c r="CG37">
        <f>'RESULTADOS CUARTO'!GH41</f>
        <v>1</v>
      </c>
      <c r="CH37">
        <f>'RESULTADOS CUARTO'!GI41</f>
        <v>0.80188999999999999</v>
      </c>
      <c r="CI37">
        <f>'RESULTADOS CUARTO'!GJ41</f>
        <v>0</v>
      </c>
      <c r="CJ37">
        <f>'RESULTADOS CUARTO'!GK41</f>
        <v>1</v>
      </c>
      <c r="CK37">
        <f>'RESULTADOS CUARTO'!GL41</f>
        <v>0</v>
      </c>
      <c r="CL37">
        <f>'RESULTADOS CUARTO'!GM41</f>
        <v>1</v>
      </c>
      <c r="CM37">
        <f>'RESULTADOS CUARTO'!GN41</f>
        <v>0.79674</v>
      </c>
      <c r="CN37">
        <f>'RESULTADOS CUARTO'!GO41</f>
        <v>0</v>
      </c>
      <c r="CO37">
        <f>'RESULTADOS CUARTO'!GP41</f>
        <v>1</v>
      </c>
      <c r="CP37">
        <f>'RESULTADOS CUARTO'!GQ41</f>
        <v>0</v>
      </c>
      <c r="CQ37">
        <f>'RESULTADOS CUARTO'!GR41</f>
        <v>2</v>
      </c>
      <c r="CR37">
        <f>'RESULTADOS CUARTO'!GS41</f>
        <v>1.1258699999999999</v>
      </c>
      <c r="CS37">
        <f>'RESULTADOS CUARTO'!GT41</f>
        <v>2</v>
      </c>
      <c r="CT37">
        <f>'RESULTADOS CUARTO'!GU41</f>
        <v>0</v>
      </c>
      <c r="CU37">
        <f>'RESULTADOS CUARTO'!GV41</f>
        <v>2.2517399999999999</v>
      </c>
      <c r="CV37">
        <f>'RESULTADOS CUARTO'!GW41</f>
        <v>2</v>
      </c>
      <c r="CW37">
        <f>'RESULTADOS CUARTO'!GX41</f>
        <v>1.2413000000000001</v>
      </c>
      <c r="CX37">
        <f>'RESULTADOS CUARTO'!GY41</f>
        <v>1</v>
      </c>
      <c r="CY37">
        <f>'RESULTADOS CUARTO'!GZ41</f>
        <v>1</v>
      </c>
      <c r="CZ37">
        <f>'RESULTADOS CUARTO'!HA41</f>
        <v>1.2413000000000001</v>
      </c>
      <c r="DA37">
        <f>'RESULTADOS CUARTO'!HB41</f>
        <v>9.1260770000000004</v>
      </c>
      <c r="DB37">
        <f>'RESULTADOS CUARTO'!HC41</f>
        <v>1</v>
      </c>
      <c r="DC37">
        <f>'RESULTADOS CUARTO'!HD41</f>
        <v>1.12415</v>
      </c>
      <c r="DD37">
        <f>'RESULTADOS CUARTO'!HE41</f>
        <v>1</v>
      </c>
      <c r="DE37">
        <f>'RESULTADOS CUARTO'!HF41</f>
        <v>0</v>
      </c>
      <c r="DF37">
        <f>'RESULTADOS CUARTO'!HG41</f>
        <v>1.12415</v>
      </c>
      <c r="DG37">
        <f>'RESULTADOS CUARTO'!HH41</f>
        <v>2</v>
      </c>
      <c r="DH37">
        <f>'RESULTADOS CUARTO'!HI41</f>
        <v>1.1006800000000001</v>
      </c>
      <c r="DI37">
        <f>'RESULTADOS CUARTO'!HJ41</f>
        <v>2</v>
      </c>
      <c r="DJ37">
        <f>'RESULTADOS CUARTO'!HK41</f>
        <v>0</v>
      </c>
      <c r="DK37">
        <f>'RESULTADOS CUARTO'!HL41</f>
        <v>2.2013600000000002</v>
      </c>
      <c r="DL37">
        <f>'RESULTADOS CUARTO'!HM41</f>
        <v>2</v>
      </c>
      <c r="DM37">
        <f>'RESULTADOS CUARTO'!HN41</f>
        <v>1.1006800000000001</v>
      </c>
      <c r="DN37">
        <f>'RESULTADOS CUARTO'!HO41</f>
        <v>1</v>
      </c>
      <c r="DO37">
        <f>'RESULTADOS CUARTO'!HP41</f>
        <v>1</v>
      </c>
      <c r="DP37">
        <f>'RESULTADOS CUARTO'!HQ41</f>
        <v>1.1006800000000001</v>
      </c>
      <c r="DQ37">
        <f>'RESULTADOS CUARTO'!HR41</f>
        <v>2</v>
      </c>
      <c r="DR37">
        <f>'RESULTADOS CUARTO'!HS41</f>
        <v>1.12415</v>
      </c>
      <c r="DS37">
        <f>'RESULTADOS CUARTO'!HT41</f>
        <v>1</v>
      </c>
      <c r="DT37">
        <f>'RESULTADOS CUARTO'!HU41</f>
        <v>1</v>
      </c>
      <c r="DU37">
        <f>'RESULTADOS CUARTO'!HV41</f>
        <v>1.12415</v>
      </c>
      <c r="DV37">
        <f>'RESULTADOS CUARTO'!HW41</f>
        <v>5.5503400000000003</v>
      </c>
      <c r="EP37" s="42"/>
      <c r="EQ37" s="41">
        <f>'RANKING-CUARTOS'!A38</f>
        <v>35</v>
      </c>
      <c r="ER37" s="41" t="str">
        <f>'RANKING-CUARTOS'!B38</f>
        <v>MAMANI  CONDORI  FATIMA LUCIA</v>
      </c>
      <c r="ES37" s="41" t="str">
        <f>'RANKING-CUARTOS'!C38</f>
        <v>4B</v>
      </c>
      <c r="ET37" s="41">
        <f>'RANKING-CUARTOS'!D38</f>
        <v>15.31944485</v>
      </c>
      <c r="EU37" s="41">
        <f>'RANKING-CUARTOS'!E38</f>
        <v>38</v>
      </c>
      <c r="EV37" s="41">
        <f>'RANKING-CUARTOS'!F38</f>
        <v>0</v>
      </c>
      <c r="EW37" s="41" t="str">
        <f>'RANKING-CUARTOS'!G38</f>
        <v>TICONA  ARAPA  XIOMARA JAZMIN</v>
      </c>
      <c r="EX37" s="44" t="str">
        <f>'RANKING-CUARTOS'!H38</f>
        <v>4A</v>
      </c>
      <c r="EY37" s="41">
        <f>'RANKING-CUARTOS'!I38</f>
        <v>18.332976800000001</v>
      </c>
      <c r="EZ37" s="41">
        <f>'RANKING-CUARTOS'!J38</f>
        <v>35</v>
      </c>
      <c r="FA37" s="45">
        <f>'RANKING-CUARTOS'!K38</f>
        <v>9.1208657837453799</v>
      </c>
      <c r="FB37">
        <f>'RANKING-CUARTOS'!L38</f>
        <v>0</v>
      </c>
      <c r="FC37">
        <f>'RANKING-CUARTOS'!M38</f>
        <v>0</v>
      </c>
      <c r="FD37">
        <f>'RANKING-CUARTOS'!N38</f>
        <v>0</v>
      </c>
      <c r="FE37" s="609"/>
    </row>
    <row r="38" spans="2:161" ht="16.149999999999999" customHeight="1">
      <c r="B38" s="613"/>
      <c r="C38" s="23" t="s">
        <v>305</v>
      </c>
      <c r="D38" s="14">
        <f>CG2</f>
        <v>0</v>
      </c>
      <c r="E38" s="14">
        <f>CH2</f>
        <v>0</v>
      </c>
      <c r="F38" s="14">
        <f>CI2</f>
        <v>0</v>
      </c>
      <c r="G38" s="14">
        <f>CJ2</f>
        <v>0</v>
      </c>
      <c r="H38" s="14">
        <f>CK2</f>
        <v>0</v>
      </c>
      <c r="I38" s="613"/>
      <c r="J38" t="str">
        <f>'RESULTADOS CUARTO'!DK42</f>
        <v>SayKi270</v>
      </c>
      <c r="K38" t="str">
        <f>'RESULTADOS CUARTO'!DL42</f>
        <v>HUANCA  BEGAZO  KIARA EMILIA ALEXANDRA</v>
      </c>
      <c r="L38">
        <f>'RESULTADOS CUARTO'!DM42</f>
        <v>4</v>
      </c>
      <c r="M38" t="str">
        <f>'RESULTADOS CUARTO'!DN42</f>
        <v>B</v>
      </c>
      <c r="N38" t="str">
        <f>'RESULTADOS CUARTO'!DO42</f>
        <v>7 DE MAYO</v>
      </c>
      <c r="O38" t="str">
        <f>'RESULTADOS CUARTO'!DP42</f>
        <v>RANKING</v>
      </c>
      <c r="P38">
        <f>'RESULTADOS CUARTO'!DQ42</f>
        <v>30</v>
      </c>
      <c r="Q38" t="str">
        <f>'RESULTADOS CUARTO'!DR42</f>
        <v/>
      </c>
      <c r="R38">
        <f>'RESULTADOS CUARTO'!DS42</f>
        <v>33</v>
      </c>
      <c r="S38">
        <f>'RESULTADOS CUARTO'!DT42</f>
        <v>16</v>
      </c>
      <c r="T38">
        <f>'RESULTADOS CUARTO'!DU42</f>
        <v>17</v>
      </c>
      <c r="U38">
        <f>'RESULTADOS CUARTO'!DV42</f>
        <v>18.925037249999999</v>
      </c>
      <c r="V38">
        <f>'RESULTADOS CUARTO'!DW42</f>
        <v>9</v>
      </c>
      <c r="W38">
        <f>'RESULTADOS CUARTO'!DX42</f>
        <v>0.48484848484848497</v>
      </c>
      <c r="X38">
        <f>'RESULTADOS CUARTO'!DY42</f>
        <v>0</v>
      </c>
      <c r="Y38">
        <f>'RESULTADOS CUARTO'!DZ42</f>
        <v>0</v>
      </c>
      <c r="Z38">
        <f>'RESULTADOS CUARTO'!EA42</f>
        <v>0</v>
      </c>
      <c r="AA38">
        <f>'RESULTADOS CUARTO'!EB42</f>
        <v>0</v>
      </c>
      <c r="AB38">
        <f>'RESULTADOS CUARTO'!EC42</f>
        <v>1</v>
      </c>
      <c r="AC38">
        <f>'RESULTADOS CUARTO'!ED42</f>
        <v>1.6782674</v>
      </c>
      <c r="AD38">
        <f>'RESULTADOS CUARTO'!EE42</f>
        <v>1</v>
      </c>
      <c r="AE38">
        <f>'RESULTADOS CUARTO'!EF42</f>
        <v>0</v>
      </c>
      <c r="AF38">
        <f>'RESULTADOS CUARTO'!EG42</f>
        <v>1.6782674</v>
      </c>
      <c r="AG38">
        <f>'RESULTADOS CUARTO'!EH42</f>
        <v>1</v>
      </c>
      <c r="AH38">
        <f>'RESULTADOS CUARTO'!EI42</f>
        <v>1.6587874499999999</v>
      </c>
      <c r="AI38">
        <f>'RESULTADOS CUARTO'!EJ42</f>
        <v>0</v>
      </c>
      <c r="AJ38">
        <f>'RESULTADOS CUARTO'!EK42</f>
        <v>1</v>
      </c>
      <c r="AK38">
        <f>'RESULTADOS CUARTO'!EL42</f>
        <v>0</v>
      </c>
      <c r="AL38">
        <f>'RESULTADOS CUARTO'!EM42</f>
        <v>1</v>
      </c>
      <c r="AM38">
        <f>'RESULTADOS CUARTO'!EN42</f>
        <v>1.6495770000000001</v>
      </c>
      <c r="AN38">
        <f>'RESULTADOS CUARTO'!EO42</f>
        <v>0</v>
      </c>
      <c r="AO38">
        <f>'RESULTADOS CUARTO'!EP42</f>
        <v>1</v>
      </c>
      <c r="AP38">
        <f>'RESULTADOS CUARTO'!EQ42</f>
        <v>0</v>
      </c>
      <c r="AQ38">
        <f>'RESULTADOS CUARTO'!ER42</f>
        <v>1</v>
      </c>
      <c r="AR38">
        <f>'RESULTADOS CUARTO'!ES42</f>
        <v>1.6583374</v>
      </c>
      <c r="AS38">
        <f>'RESULTADOS CUARTO'!ET42</f>
        <v>0</v>
      </c>
      <c r="AT38">
        <f>'RESULTADOS CUARTO'!EU42</f>
        <v>1</v>
      </c>
      <c r="AU38">
        <f>'RESULTADOS CUARTO'!EV42</f>
        <v>0</v>
      </c>
      <c r="AV38">
        <f>'RESULTADOS CUARTO'!EW42</f>
        <v>1.6782674</v>
      </c>
      <c r="AW38">
        <f>'RESULTADOS CUARTO'!EX42</f>
        <v>2</v>
      </c>
      <c r="AX38">
        <f>'RESULTADOS CUARTO'!EY42</f>
        <v>1.52482685</v>
      </c>
      <c r="AY38">
        <f>'RESULTADOS CUARTO'!EZ42</f>
        <v>0</v>
      </c>
      <c r="AZ38">
        <f>'RESULTADOS CUARTO'!FA42</f>
        <v>2</v>
      </c>
      <c r="BA38">
        <f>'RESULTADOS CUARTO'!FB42</f>
        <v>0</v>
      </c>
      <c r="BB38">
        <f>'RESULTADOS CUARTO'!FC42</f>
        <v>2</v>
      </c>
      <c r="BC38">
        <f>'RESULTADOS CUARTO'!FD42</f>
        <v>1.4254114250000001</v>
      </c>
      <c r="BD38">
        <f>'RESULTADOS CUARTO'!FE42</f>
        <v>2</v>
      </c>
      <c r="BE38">
        <f>'RESULTADOS CUARTO'!FF42</f>
        <v>0</v>
      </c>
      <c r="BF38">
        <f>'RESULTADOS CUARTO'!FG42</f>
        <v>2.8508228500000001</v>
      </c>
      <c r="BG38">
        <f>'RESULTADOS CUARTO'!FH42</f>
        <v>2</v>
      </c>
      <c r="BH38">
        <f>'RESULTADOS CUARTO'!FI42</f>
        <v>1.1547487000000001</v>
      </c>
      <c r="BI38">
        <f>'RESULTADOS CUARTO'!FJ42</f>
        <v>0</v>
      </c>
      <c r="BJ38">
        <f>'RESULTADOS CUARTO'!FK42</f>
        <v>2</v>
      </c>
      <c r="BK38">
        <f>'RESULTADOS CUARTO'!FL42</f>
        <v>0</v>
      </c>
      <c r="BL38">
        <f>'RESULTADOS CUARTO'!FM42</f>
        <v>2.8508228500000001</v>
      </c>
      <c r="BM38">
        <f>'RESULTADOS CUARTO'!FN42</f>
        <v>3</v>
      </c>
      <c r="BN38">
        <f>'RESULTADOS CUARTO'!FO42</f>
        <v>1.021414</v>
      </c>
      <c r="BO38">
        <f>'RESULTADOS CUARTO'!FP42</f>
        <v>0</v>
      </c>
      <c r="BP38">
        <f>'RESULTADOS CUARTO'!FQ42</f>
        <v>3</v>
      </c>
      <c r="BQ38">
        <f>'RESULTADOS CUARTO'!FR42</f>
        <v>0</v>
      </c>
      <c r="BR38">
        <f>'RESULTADOS CUARTO'!FS42</f>
        <v>2</v>
      </c>
      <c r="BS38">
        <f>'RESULTADOS CUARTO'!FT42</f>
        <v>0.97144799999999998</v>
      </c>
      <c r="BT38">
        <f>'RESULTADOS CUARTO'!FU42</f>
        <v>2</v>
      </c>
      <c r="BU38">
        <f>'RESULTADOS CUARTO'!FV42</f>
        <v>0</v>
      </c>
      <c r="BV38">
        <f>'RESULTADOS CUARTO'!FW42</f>
        <v>1.942896</v>
      </c>
      <c r="BW38">
        <f>'RESULTADOS CUARTO'!FX42</f>
        <v>3</v>
      </c>
      <c r="BX38">
        <f>'RESULTADOS CUARTO'!FY42</f>
        <v>1.2698590000000001</v>
      </c>
      <c r="BY38">
        <f>'RESULTADOS CUARTO'!FZ42</f>
        <v>1</v>
      </c>
      <c r="BZ38">
        <f>'RESULTADOS CUARTO'!GA42</f>
        <v>2</v>
      </c>
      <c r="CA38">
        <f>'RESULTADOS CUARTO'!GB42</f>
        <v>1.2698590000000001</v>
      </c>
      <c r="CB38">
        <f>'RESULTADOS CUARTO'!GC42</f>
        <v>2</v>
      </c>
      <c r="CC38">
        <f>'RESULTADOS CUARTO'!GD42</f>
        <v>1.2101409999999999</v>
      </c>
      <c r="CD38">
        <f>'RESULTADOS CUARTO'!GE42</f>
        <v>2</v>
      </c>
      <c r="CE38">
        <f>'RESULTADOS CUARTO'!GF42</f>
        <v>0</v>
      </c>
      <c r="CF38">
        <f>'RESULTADOS CUARTO'!GG42</f>
        <v>2.4202819999999998</v>
      </c>
      <c r="CG38">
        <f>'RESULTADOS CUARTO'!GH42</f>
        <v>1</v>
      </c>
      <c r="CH38">
        <f>'RESULTADOS CUARTO'!GI42</f>
        <v>0.80188999999999999</v>
      </c>
      <c r="CI38">
        <f>'RESULTADOS CUARTO'!GJ42</f>
        <v>0</v>
      </c>
      <c r="CJ38">
        <f>'RESULTADOS CUARTO'!GK42</f>
        <v>1</v>
      </c>
      <c r="CK38">
        <f>'RESULTADOS CUARTO'!GL42</f>
        <v>0</v>
      </c>
      <c r="CL38">
        <f>'RESULTADOS CUARTO'!GM42</f>
        <v>1</v>
      </c>
      <c r="CM38">
        <f>'RESULTADOS CUARTO'!GN42</f>
        <v>0.79674</v>
      </c>
      <c r="CN38">
        <f>'RESULTADOS CUARTO'!GO42</f>
        <v>1</v>
      </c>
      <c r="CO38">
        <f>'RESULTADOS CUARTO'!GP42</f>
        <v>0</v>
      </c>
      <c r="CP38">
        <f>'RESULTADOS CUARTO'!GQ42</f>
        <v>0.79674</v>
      </c>
      <c r="CQ38">
        <f>'RESULTADOS CUARTO'!GR42</f>
        <v>2</v>
      </c>
      <c r="CR38">
        <f>'RESULTADOS CUARTO'!GS42</f>
        <v>1.1258699999999999</v>
      </c>
      <c r="CS38">
        <f>'RESULTADOS CUARTO'!GT42</f>
        <v>2</v>
      </c>
      <c r="CT38">
        <f>'RESULTADOS CUARTO'!GU42</f>
        <v>0</v>
      </c>
      <c r="CU38">
        <f>'RESULTADOS CUARTO'!GV42</f>
        <v>2.2517399999999999</v>
      </c>
      <c r="CV38">
        <f>'RESULTADOS CUARTO'!GW42</f>
        <v>2</v>
      </c>
      <c r="CW38">
        <f>'RESULTADOS CUARTO'!GX42</f>
        <v>1.2413000000000001</v>
      </c>
      <c r="CX38">
        <f>'RESULTADOS CUARTO'!GY42</f>
        <v>1</v>
      </c>
      <c r="CY38">
        <f>'RESULTADOS CUARTO'!GZ42</f>
        <v>1</v>
      </c>
      <c r="CZ38">
        <f>'RESULTADOS CUARTO'!HA42</f>
        <v>1.2413000000000001</v>
      </c>
      <c r="DA38">
        <f>'RESULTADOS CUARTO'!HB42</f>
        <v>9.9228170000000002</v>
      </c>
      <c r="DB38">
        <f>'RESULTADOS CUARTO'!HC42</f>
        <v>1</v>
      </c>
      <c r="DC38">
        <f>'RESULTADOS CUARTO'!HD42</f>
        <v>1.12415</v>
      </c>
      <c r="DD38">
        <f>'RESULTADOS CUARTO'!HE42</f>
        <v>1</v>
      </c>
      <c r="DE38">
        <f>'RESULTADOS CUARTO'!HF42</f>
        <v>0</v>
      </c>
      <c r="DF38">
        <f>'RESULTADOS CUARTO'!HG42</f>
        <v>1.12415</v>
      </c>
      <c r="DG38">
        <f>'RESULTADOS CUARTO'!HH42</f>
        <v>2</v>
      </c>
      <c r="DH38">
        <f>'RESULTADOS CUARTO'!HI42</f>
        <v>1.1006800000000001</v>
      </c>
      <c r="DI38">
        <f>'RESULTADOS CUARTO'!HJ42</f>
        <v>0</v>
      </c>
      <c r="DJ38">
        <f>'RESULTADOS CUARTO'!HK42</f>
        <v>2</v>
      </c>
      <c r="DK38">
        <f>'RESULTADOS CUARTO'!HL42</f>
        <v>0</v>
      </c>
      <c r="DL38">
        <f>'RESULTADOS CUARTO'!HM42</f>
        <v>2</v>
      </c>
      <c r="DM38">
        <f>'RESULTADOS CUARTO'!HN42</f>
        <v>1.1006800000000001</v>
      </c>
      <c r="DN38">
        <f>'RESULTADOS CUARTO'!HO42</f>
        <v>1</v>
      </c>
      <c r="DO38">
        <f>'RESULTADOS CUARTO'!HP42</f>
        <v>1</v>
      </c>
      <c r="DP38">
        <f>'RESULTADOS CUARTO'!HQ42</f>
        <v>1.1006800000000001</v>
      </c>
      <c r="DQ38">
        <f>'RESULTADOS CUARTO'!HR42</f>
        <v>2</v>
      </c>
      <c r="DR38">
        <f>'RESULTADOS CUARTO'!HS42</f>
        <v>1.12415</v>
      </c>
      <c r="DS38">
        <f>'RESULTADOS CUARTO'!HT42</f>
        <v>2</v>
      </c>
      <c r="DT38">
        <f>'RESULTADOS CUARTO'!HU42</f>
        <v>0</v>
      </c>
      <c r="DU38">
        <f>'RESULTADOS CUARTO'!HV42</f>
        <v>2.2483</v>
      </c>
      <c r="DV38">
        <f>'RESULTADOS CUARTO'!HW42</f>
        <v>4.4731300000000003</v>
      </c>
      <c r="EP38" s="42"/>
      <c r="EQ38" s="41">
        <f>'RANKING-CUARTOS'!A39</f>
        <v>36</v>
      </c>
      <c r="ER38" s="41" t="str">
        <f>'RANKING-CUARTOS'!B39</f>
        <v>MUÑOZ  VALVERDE  NAYELI MARIE</v>
      </c>
      <c r="ES38" s="41" t="str">
        <f>'RANKING-CUARTOS'!C39</f>
        <v>4B</v>
      </c>
      <c r="ET38" s="41">
        <f>'RANKING-CUARTOS'!D39</f>
        <v>23.645380424999999</v>
      </c>
      <c r="EU38" s="41">
        <f>'RANKING-CUARTOS'!E39</f>
        <v>17</v>
      </c>
      <c r="EV38" s="41">
        <f>'RANKING-CUARTOS'!F39</f>
        <v>0</v>
      </c>
      <c r="EW38" s="41" t="str">
        <f>'RANKING-CUARTOS'!G39</f>
        <v>HUAMAN  BENAVENTE  STHEFANY MILAGROS</v>
      </c>
      <c r="EX38" s="44" t="str">
        <f>'RANKING-CUARTOS'!H39</f>
        <v>4B</v>
      </c>
      <c r="EY38" s="41">
        <f>'RANKING-CUARTOS'!I39</f>
        <v>17.87951125</v>
      </c>
      <c r="EZ38" s="41">
        <f>'RANKING-CUARTOS'!J39</f>
        <v>36</v>
      </c>
      <c r="FA38" s="45">
        <f>'RANKING-CUARTOS'!K39</f>
        <v>8.8952614825877898</v>
      </c>
      <c r="FB38">
        <f>'RANKING-CUARTOS'!L39</f>
        <v>0</v>
      </c>
      <c r="FC38">
        <f>'RANKING-CUARTOS'!M39</f>
        <v>0</v>
      </c>
      <c r="FD38">
        <f>'RANKING-CUARTOS'!N39</f>
        <v>0</v>
      </c>
      <c r="FE38" s="609"/>
    </row>
    <row r="39" spans="2:161" ht="16.149999999999999" customHeight="1">
      <c r="B39" s="613"/>
      <c r="C39" s="23" t="s">
        <v>306</v>
      </c>
      <c r="D39" s="14">
        <f>CL2</f>
        <v>0</v>
      </c>
      <c r="E39" s="14">
        <f>CM2</f>
        <v>0</v>
      </c>
      <c r="F39" s="14">
        <f>CN2</f>
        <v>0</v>
      </c>
      <c r="G39" s="14">
        <f>CO2</f>
        <v>0</v>
      </c>
      <c r="H39" s="14">
        <f>CP2</f>
        <v>0</v>
      </c>
      <c r="I39" s="613"/>
      <c r="J39" t="str">
        <f>'RESULTADOS CUARTO'!DK43</f>
        <v>Fati2010</v>
      </c>
      <c r="K39" t="str">
        <f>'RESULTADOS CUARTO'!DL43</f>
        <v>MAMANI  CONDORI  FATIMA LUCIA</v>
      </c>
      <c r="L39">
        <f>'RESULTADOS CUARTO'!DM43</f>
        <v>4</v>
      </c>
      <c r="M39" t="str">
        <f>'RESULTADOS CUARTO'!DN43</f>
        <v>B</v>
      </c>
      <c r="N39" t="str">
        <f>'RESULTADOS CUARTO'!DO43</f>
        <v>7 DE MAYO</v>
      </c>
      <c r="O39" t="str">
        <f>'RESULTADOS CUARTO'!DP43</f>
        <v>RANKING</v>
      </c>
      <c r="P39">
        <f>'RESULTADOS CUARTO'!DQ43</f>
        <v>38</v>
      </c>
      <c r="Q39" t="str">
        <f>'RESULTADOS CUARTO'!DR43</f>
        <v/>
      </c>
      <c r="R39">
        <f>'RESULTADOS CUARTO'!DS43</f>
        <v>33</v>
      </c>
      <c r="S39">
        <f>'RESULTADOS CUARTO'!DT43</f>
        <v>13</v>
      </c>
      <c r="T39">
        <f>'RESULTADOS CUARTO'!DU43</f>
        <v>20</v>
      </c>
      <c r="U39">
        <f>'RESULTADOS CUARTO'!DV43</f>
        <v>15.31944485</v>
      </c>
      <c r="V39">
        <f>'RESULTADOS CUARTO'!DW43</f>
        <v>8</v>
      </c>
      <c r="W39">
        <f>'RESULTADOS CUARTO'!DX43</f>
        <v>0.39393939393939398</v>
      </c>
      <c r="X39">
        <f>'RESULTADOS CUARTO'!DY43</f>
        <v>0</v>
      </c>
      <c r="Y39">
        <f>'RESULTADOS CUARTO'!DZ43</f>
        <v>0</v>
      </c>
      <c r="Z39">
        <f>'RESULTADOS CUARTO'!EA43</f>
        <v>0</v>
      </c>
      <c r="AA39">
        <f>'RESULTADOS CUARTO'!EB43</f>
        <v>0</v>
      </c>
      <c r="AB39">
        <f>'RESULTADOS CUARTO'!EC43</f>
        <v>1</v>
      </c>
      <c r="AC39">
        <f>'RESULTADOS CUARTO'!ED43</f>
        <v>1.6782674</v>
      </c>
      <c r="AD39">
        <f>'RESULTADOS CUARTO'!EE43</f>
        <v>1</v>
      </c>
      <c r="AE39">
        <f>'RESULTADOS CUARTO'!EF43</f>
        <v>0</v>
      </c>
      <c r="AF39">
        <f>'RESULTADOS CUARTO'!EG43</f>
        <v>1.6782674</v>
      </c>
      <c r="AG39">
        <f>'RESULTADOS CUARTO'!EH43</f>
        <v>1</v>
      </c>
      <c r="AH39">
        <f>'RESULTADOS CUARTO'!EI43</f>
        <v>1.6587874499999999</v>
      </c>
      <c r="AI39">
        <f>'RESULTADOS CUARTO'!EJ43</f>
        <v>1</v>
      </c>
      <c r="AJ39">
        <f>'RESULTADOS CUARTO'!EK43</f>
        <v>0</v>
      </c>
      <c r="AK39">
        <f>'RESULTADOS CUARTO'!EL43</f>
        <v>1.6587874499999999</v>
      </c>
      <c r="AL39">
        <f>'RESULTADOS CUARTO'!EM43</f>
        <v>1</v>
      </c>
      <c r="AM39">
        <f>'RESULTADOS CUARTO'!EN43</f>
        <v>1.6495770000000001</v>
      </c>
      <c r="AN39">
        <f>'RESULTADOS CUARTO'!EO43</f>
        <v>0</v>
      </c>
      <c r="AO39">
        <f>'RESULTADOS CUARTO'!EP43</f>
        <v>1</v>
      </c>
      <c r="AP39">
        <f>'RESULTADOS CUARTO'!EQ43</f>
        <v>0</v>
      </c>
      <c r="AQ39">
        <f>'RESULTADOS CUARTO'!ER43</f>
        <v>1</v>
      </c>
      <c r="AR39">
        <f>'RESULTADOS CUARTO'!ES43</f>
        <v>1.6583374</v>
      </c>
      <c r="AS39">
        <f>'RESULTADOS CUARTO'!ET43</f>
        <v>0</v>
      </c>
      <c r="AT39">
        <f>'RESULTADOS CUARTO'!EU43</f>
        <v>1</v>
      </c>
      <c r="AU39">
        <f>'RESULTADOS CUARTO'!EV43</f>
        <v>0</v>
      </c>
      <c r="AV39">
        <f>'RESULTADOS CUARTO'!EW43</f>
        <v>3.3370548499999999</v>
      </c>
      <c r="AW39">
        <f>'RESULTADOS CUARTO'!EX43</f>
        <v>2</v>
      </c>
      <c r="AX39">
        <f>'RESULTADOS CUARTO'!EY43</f>
        <v>1.52482685</v>
      </c>
      <c r="AY39">
        <f>'RESULTADOS CUARTO'!EZ43</f>
        <v>0</v>
      </c>
      <c r="AZ39">
        <f>'RESULTADOS CUARTO'!FA43</f>
        <v>2</v>
      </c>
      <c r="BA39">
        <f>'RESULTADOS CUARTO'!FB43</f>
        <v>0</v>
      </c>
      <c r="BB39">
        <f>'RESULTADOS CUARTO'!FC43</f>
        <v>2</v>
      </c>
      <c r="BC39">
        <f>'RESULTADOS CUARTO'!FD43</f>
        <v>1.4254114250000001</v>
      </c>
      <c r="BD39">
        <f>'RESULTADOS CUARTO'!FE43</f>
        <v>0</v>
      </c>
      <c r="BE39">
        <f>'RESULTADOS CUARTO'!FF43</f>
        <v>2</v>
      </c>
      <c r="BF39">
        <f>'RESULTADOS CUARTO'!FG43</f>
        <v>0</v>
      </c>
      <c r="BG39">
        <f>'RESULTADOS CUARTO'!FH43</f>
        <v>2</v>
      </c>
      <c r="BH39">
        <f>'RESULTADOS CUARTO'!FI43</f>
        <v>1.1547487000000001</v>
      </c>
      <c r="BI39">
        <f>'RESULTADOS CUARTO'!FJ43</f>
        <v>0</v>
      </c>
      <c r="BJ39">
        <f>'RESULTADOS CUARTO'!FK43</f>
        <v>2</v>
      </c>
      <c r="BK39">
        <f>'RESULTADOS CUARTO'!FL43</f>
        <v>0</v>
      </c>
      <c r="BL39">
        <f>'RESULTADOS CUARTO'!FM43</f>
        <v>0</v>
      </c>
      <c r="BM39">
        <f>'RESULTADOS CUARTO'!FN43</f>
        <v>3</v>
      </c>
      <c r="BN39">
        <f>'RESULTADOS CUARTO'!FO43</f>
        <v>1.021414</v>
      </c>
      <c r="BO39">
        <f>'RESULTADOS CUARTO'!FP43</f>
        <v>1</v>
      </c>
      <c r="BP39">
        <f>'RESULTADOS CUARTO'!FQ43</f>
        <v>2</v>
      </c>
      <c r="BQ39">
        <f>'RESULTADOS CUARTO'!FR43</f>
        <v>1.021414</v>
      </c>
      <c r="BR39">
        <f>'RESULTADOS CUARTO'!FS43</f>
        <v>2</v>
      </c>
      <c r="BS39">
        <f>'RESULTADOS CUARTO'!FT43</f>
        <v>0.97144799999999998</v>
      </c>
      <c r="BT39">
        <f>'RESULTADOS CUARTO'!FU43</f>
        <v>2</v>
      </c>
      <c r="BU39">
        <f>'RESULTADOS CUARTO'!FV43</f>
        <v>0</v>
      </c>
      <c r="BV39">
        <f>'RESULTADOS CUARTO'!FW43</f>
        <v>1.942896</v>
      </c>
      <c r="BW39">
        <f>'RESULTADOS CUARTO'!FX43</f>
        <v>3</v>
      </c>
      <c r="BX39">
        <f>'RESULTADOS CUARTO'!FY43</f>
        <v>1.2698590000000001</v>
      </c>
      <c r="BY39">
        <f>'RESULTADOS CUARTO'!FZ43</f>
        <v>1</v>
      </c>
      <c r="BZ39">
        <f>'RESULTADOS CUARTO'!GA43</f>
        <v>2</v>
      </c>
      <c r="CA39">
        <f>'RESULTADOS CUARTO'!GB43</f>
        <v>1.2698590000000001</v>
      </c>
      <c r="CB39">
        <f>'RESULTADOS CUARTO'!GC43</f>
        <v>2</v>
      </c>
      <c r="CC39">
        <f>'RESULTADOS CUARTO'!GD43</f>
        <v>1.2101409999999999</v>
      </c>
      <c r="CD39">
        <f>'RESULTADOS CUARTO'!GE43</f>
        <v>1</v>
      </c>
      <c r="CE39">
        <f>'RESULTADOS CUARTO'!GF43</f>
        <v>1</v>
      </c>
      <c r="CF39">
        <f>'RESULTADOS CUARTO'!GG43</f>
        <v>1.2101409999999999</v>
      </c>
      <c r="CG39">
        <f>'RESULTADOS CUARTO'!GH43</f>
        <v>1</v>
      </c>
      <c r="CH39">
        <f>'RESULTADOS CUARTO'!GI43</f>
        <v>0.80188999999999999</v>
      </c>
      <c r="CI39">
        <f>'RESULTADOS CUARTO'!GJ43</f>
        <v>0</v>
      </c>
      <c r="CJ39">
        <f>'RESULTADOS CUARTO'!GK43</f>
        <v>1</v>
      </c>
      <c r="CK39">
        <f>'RESULTADOS CUARTO'!GL43</f>
        <v>0</v>
      </c>
      <c r="CL39">
        <f>'RESULTADOS CUARTO'!GM43</f>
        <v>1</v>
      </c>
      <c r="CM39">
        <f>'RESULTADOS CUARTO'!GN43</f>
        <v>0.79674</v>
      </c>
      <c r="CN39">
        <f>'RESULTADOS CUARTO'!GO43</f>
        <v>1</v>
      </c>
      <c r="CO39">
        <f>'RESULTADOS CUARTO'!GP43</f>
        <v>0</v>
      </c>
      <c r="CP39">
        <f>'RESULTADOS CUARTO'!GQ43</f>
        <v>0.79674</v>
      </c>
      <c r="CQ39">
        <f>'RESULTADOS CUARTO'!GR43</f>
        <v>2</v>
      </c>
      <c r="CR39">
        <f>'RESULTADOS CUARTO'!GS43</f>
        <v>1.1258699999999999</v>
      </c>
      <c r="CS39">
        <f>'RESULTADOS CUARTO'!GT43</f>
        <v>2</v>
      </c>
      <c r="CT39">
        <f>'RESULTADOS CUARTO'!GU43</f>
        <v>0</v>
      </c>
      <c r="CU39">
        <f>'RESULTADOS CUARTO'!GV43</f>
        <v>2.2517399999999999</v>
      </c>
      <c r="CV39">
        <f>'RESULTADOS CUARTO'!GW43</f>
        <v>2</v>
      </c>
      <c r="CW39">
        <f>'RESULTADOS CUARTO'!GX43</f>
        <v>1.2413000000000001</v>
      </c>
      <c r="CX39">
        <f>'RESULTADOS CUARTO'!GY43</f>
        <v>1</v>
      </c>
      <c r="CY39">
        <f>'RESULTADOS CUARTO'!GZ43</f>
        <v>1</v>
      </c>
      <c r="CZ39">
        <f>'RESULTADOS CUARTO'!HA43</f>
        <v>1.2413000000000001</v>
      </c>
      <c r="DA39">
        <f>'RESULTADOS CUARTO'!HB43</f>
        <v>9.7340900000000001</v>
      </c>
      <c r="DB39">
        <f>'RESULTADOS CUARTO'!HC43</f>
        <v>1</v>
      </c>
      <c r="DC39">
        <f>'RESULTADOS CUARTO'!HD43</f>
        <v>1.12415</v>
      </c>
      <c r="DD39">
        <f>'RESULTADOS CUARTO'!HE43</f>
        <v>1</v>
      </c>
      <c r="DE39">
        <f>'RESULTADOS CUARTO'!HF43</f>
        <v>0</v>
      </c>
      <c r="DF39">
        <f>'RESULTADOS CUARTO'!HG43</f>
        <v>1.12415</v>
      </c>
      <c r="DG39">
        <f>'RESULTADOS CUARTO'!HH43</f>
        <v>2</v>
      </c>
      <c r="DH39">
        <f>'RESULTADOS CUARTO'!HI43</f>
        <v>1.1006800000000001</v>
      </c>
      <c r="DI39">
        <f>'RESULTADOS CUARTO'!HJ43</f>
        <v>0</v>
      </c>
      <c r="DJ39">
        <f>'RESULTADOS CUARTO'!HK43</f>
        <v>2</v>
      </c>
      <c r="DK39">
        <f>'RESULTADOS CUARTO'!HL43</f>
        <v>0</v>
      </c>
      <c r="DL39">
        <f>'RESULTADOS CUARTO'!HM43</f>
        <v>2</v>
      </c>
      <c r="DM39">
        <f>'RESULTADOS CUARTO'!HN43</f>
        <v>1.1006800000000001</v>
      </c>
      <c r="DN39">
        <f>'RESULTADOS CUARTO'!HO43</f>
        <v>0</v>
      </c>
      <c r="DO39">
        <f>'RESULTADOS CUARTO'!HP43</f>
        <v>2</v>
      </c>
      <c r="DP39">
        <f>'RESULTADOS CUARTO'!HQ43</f>
        <v>0</v>
      </c>
      <c r="DQ39">
        <f>'RESULTADOS CUARTO'!HR43</f>
        <v>2</v>
      </c>
      <c r="DR39">
        <f>'RESULTADOS CUARTO'!HS43</f>
        <v>1.12415</v>
      </c>
      <c r="DS39">
        <f>'RESULTADOS CUARTO'!HT43</f>
        <v>1</v>
      </c>
      <c r="DT39">
        <f>'RESULTADOS CUARTO'!HU43</f>
        <v>1</v>
      </c>
      <c r="DU39">
        <f>'RESULTADOS CUARTO'!HV43</f>
        <v>1.12415</v>
      </c>
      <c r="DV39">
        <f>'RESULTADOS CUARTO'!HW43</f>
        <v>2.2483</v>
      </c>
      <c r="EP39" s="42"/>
      <c r="EQ39" s="41">
        <f>'RANKING-CUARTOS'!A40</f>
        <v>37</v>
      </c>
      <c r="ER39" s="41" t="str">
        <f>'RANKING-CUARTOS'!B40</f>
        <v>PACCORI  CUNO  MASSIEL LUANA</v>
      </c>
      <c r="ES39" s="41" t="str">
        <f>'RANKING-CUARTOS'!C40</f>
        <v>4B</v>
      </c>
      <c r="ET39" s="41">
        <f>'RANKING-CUARTOS'!D40</f>
        <v>22.073212399999999</v>
      </c>
      <c r="EU39" s="41">
        <f>'RANKING-CUARTOS'!E40</f>
        <v>20</v>
      </c>
      <c r="EV39" s="41">
        <f>'RANKING-CUARTOS'!F40</f>
        <v>0</v>
      </c>
      <c r="EW39" s="41" t="str">
        <f>'RANKING-CUARTOS'!G40</f>
        <v>GONZALES  GONZALES  ADRIANA SOFIA</v>
      </c>
      <c r="EX39" s="44" t="str">
        <f>'RANKING-CUARTOS'!H40</f>
        <v>4A</v>
      </c>
      <c r="EY39" s="41">
        <f>'RANKING-CUARTOS'!I40</f>
        <v>16.272790274999998</v>
      </c>
      <c r="EZ39" s="41">
        <f>'RANKING-CUARTOS'!J40</f>
        <v>37</v>
      </c>
      <c r="FA39" s="45">
        <f>'RANKING-CUARTOS'!K40</f>
        <v>8.0958994081807791</v>
      </c>
      <c r="FB39">
        <f>'RANKING-CUARTOS'!L40</f>
        <v>0</v>
      </c>
      <c r="FC39">
        <f>'RANKING-CUARTOS'!M40</f>
        <v>0</v>
      </c>
      <c r="FD39">
        <f>'RANKING-CUARTOS'!N40</f>
        <v>0</v>
      </c>
      <c r="FE39" s="609"/>
    </row>
    <row r="40" spans="2:161" ht="16.149999999999999" customHeight="1">
      <c r="B40" s="613"/>
      <c r="C40" s="23" t="s">
        <v>307</v>
      </c>
      <c r="D40" s="14">
        <f>CQ2</f>
        <v>0</v>
      </c>
      <c r="E40" s="14">
        <f>CR2</f>
        <v>0</v>
      </c>
      <c r="F40" s="14">
        <f>CS2</f>
        <v>0</v>
      </c>
      <c r="G40" s="14">
        <f>CT2</f>
        <v>0</v>
      </c>
      <c r="H40" s="14">
        <f>CU2</f>
        <v>0</v>
      </c>
      <c r="I40" s="613"/>
      <c r="J40" t="str">
        <f>'RESULTADOS CUARTO'!DK44</f>
        <v>Naye1511</v>
      </c>
      <c r="K40" t="str">
        <f>'RESULTADOS CUARTO'!DL44</f>
        <v>MUÑOZ  VALVERDE  NAYELI MARIE</v>
      </c>
      <c r="L40">
        <f>'RESULTADOS CUARTO'!DM44</f>
        <v>4</v>
      </c>
      <c r="M40" t="str">
        <f>'RESULTADOS CUARTO'!DN44</f>
        <v>B</v>
      </c>
      <c r="N40" t="str">
        <f>'RESULTADOS CUARTO'!DO44</f>
        <v>7 DE MAYO</v>
      </c>
      <c r="O40" t="str">
        <f>'RESULTADOS CUARTO'!DP44</f>
        <v>RANKING</v>
      </c>
      <c r="P40">
        <f>'RESULTADOS CUARTO'!DQ44</f>
        <v>17</v>
      </c>
      <c r="Q40" t="str">
        <f>'RESULTADOS CUARTO'!DR44</f>
        <v/>
      </c>
      <c r="R40">
        <f>'RESULTADOS CUARTO'!DS44</f>
        <v>33</v>
      </c>
      <c r="S40">
        <f>'RESULTADOS CUARTO'!DT44</f>
        <v>20</v>
      </c>
      <c r="T40">
        <f>'RESULTADOS CUARTO'!DU44</f>
        <v>13</v>
      </c>
      <c r="U40">
        <f>'RESULTADOS CUARTO'!DV44</f>
        <v>23.645380424999999</v>
      </c>
      <c r="V40">
        <f>'RESULTADOS CUARTO'!DW44</f>
        <v>12</v>
      </c>
      <c r="W40">
        <f>'RESULTADOS CUARTO'!DX44</f>
        <v>0.60606060606060597</v>
      </c>
      <c r="X40">
        <f>'RESULTADOS CUARTO'!DY44</f>
        <v>0</v>
      </c>
      <c r="Y40">
        <f>'RESULTADOS CUARTO'!DZ44</f>
        <v>0</v>
      </c>
      <c r="Z40">
        <f>'RESULTADOS CUARTO'!EA44</f>
        <v>0</v>
      </c>
      <c r="AA40">
        <f>'RESULTADOS CUARTO'!EB44</f>
        <v>0</v>
      </c>
      <c r="AB40">
        <f>'RESULTADOS CUARTO'!EC44</f>
        <v>1</v>
      </c>
      <c r="AC40">
        <f>'RESULTADOS CUARTO'!ED44</f>
        <v>1.6782674</v>
      </c>
      <c r="AD40">
        <f>'RESULTADOS CUARTO'!EE44</f>
        <v>0</v>
      </c>
      <c r="AE40">
        <f>'RESULTADOS CUARTO'!EF44</f>
        <v>1</v>
      </c>
      <c r="AF40">
        <f>'RESULTADOS CUARTO'!EG44</f>
        <v>0</v>
      </c>
      <c r="AG40">
        <f>'RESULTADOS CUARTO'!EH44</f>
        <v>1</v>
      </c>
      <c r="AH40">
        <f>'RESULTADOS CUARTO'!EI44</f>
        <v>1.6587874499999999</v>
      </c>
      <c r="AI40">
        <f>'RESULTADOS CUARTO'!EJ44</f>
        <v>1</v>
      </c>
      <c r="AJ40">
        <f>'RESULTADOS CUARTO'!EK44</f>
        <v>0</v>
      </c>
      <c r="AK40">
        <f>'RESULTADOS CUARTO'!EL44</f>
        <v>1.6587874499999999</v>
      </c>
      <c r="AL40">
        <f>'RESULTADOS CUARTO'!EM44</f>
        <v>1</v>
      </c>
      <c r="AM40">
        <f>'RESULTADOS CUARTO'!EN44</f>
        <v>1.6495770000000001</v>
      </c>
      <c r="AN40">
        <f>'RESULTADOS CUARTO'!EO44</f>
        <v>1</v>
      </c>
      <c r="AO40">
        <f>'RESULTADOS CUARTO'!EP44</f>
        <v>0</v>
      </c>
      <c r="AP40">
        <f>'RESULTADOS CUARTO'!EQ44</f>
        <v>1.6495770000000001</v>
      </c>
      <c r="AQ40">
        <f>'RESULTADOS CUARTO'!ER44</f>
        <v>1</v>
      </c>
      <c r="AR40">
        <f>'RESULTADOS CUARTO'!ES44</f>
        <v>1.6583374</v>
      </c>
      <c r="AS40">
        <f>'RESULTADOS CUARTO'!ET44</f>
        <v>0</v>
      </c>
      <c r="AT40">
        <f>'RESULTADOS CUARTO'!EU44</f>
        <v>1</v>
      </c>
      <c r="AU40">
        <f>'RESULTADOS CUARTO'!EV44</f>
        <v>0</v>
      </c>
      <c r="AV40">
        <f>'RESULTADOS CUARTO'!EW44</f>
        <v>3.30836445</v>
      </c>
      <c r="AW40">
        <f>'RESULTADOS CUARTO'!EX44</f>
        <v>2</v>
      </c>
      <c r="AX40">
        <f>'RESULTADOS CUARTO'!EY44</f>
        <v>1.52482685</v>
      </c>
      <c r="AY40">
        <f>'RESULTADOS CUARTO'!EZ44</f>
        <v>1</v>
      </c>
      <c r="AZ40">
        <f>'RESULTADOS CUARTO'!FA44</f>
        <v>1</v>
      </c>
      <c r="BA40">
        <f>'RESULTADOS CUARTO'!FB44</f>
        <v>1.52482685</v>
      </c>
      <c r="BB40">
        <f>'RESULTADOS CUARTO'!FC44</f>
        <v>2</v>
      </c>
      <c r="BC40">
        <f>'RESULTADOS CUARTO'!FD44</f>
        <v>1.4254114250000001</v>
      </c>
      <c r="BD40">
        <f>'RESULTADOS CUARTO'!FE44</f>
        <v>1</v>
      </c>
      <c r="BE40">
        <f>'RESULTADOS CUARTO'!FF44</f>
        <v>1</v>
      </c>
      <c r="BF40">
        <f>'RESULTADOS CUARTO'!FG44</f>
        <v>1.4254114250000001</v>
      </c>
      <c r="BG40">
        <f>'RESULTADOS CUARTO'!FH44</f>
        <v>2</v>
      </c>
      <c r="BH40">
        <f>'RESULTADOS CUARTO'!FI44</f>
        <v>1.1547487000000001</v>
      </c>
      <c r="BI40">
        <f>'RESULTADOS CUARTO'!FJ44</f>
        <v>1</v>
      </c>
      <c r="BJ40">
        <f>'RESULTADOS CUARTO'!FK44</f>
        <v>1</v>
      </c>
      <c r="BK40">
        <f>'RESULTADOS CUARTO'!FL44</f>
        <v>1.1547487000000001</v>
      </c>
      <c r="BL40">
        <f>'RESULTADOS CUARTO'!FM44</f>
        <v>4.1049869750000001</v>
      </c>
      <c r="BM40">
        <f>'RESULTADOS CUARTO'!FN44</f>
        <v>3</v>
      </c>
      <c r="BN40">
        <f>'RESULTADOS CUARTO'!FO44</f>
        <v>1.021414</v>
      </c>
      <c r="BO40">
        <f>'RESULTADOS CUARTO'!FP44</f>
        <v>1</v>
      </c>
      <c r="BP40">
        <f>'RESULTADOS CUARTO'!FQ44</f>
        <v>2</v>
      </c>
      <c r="BQ40">
        <f>'RESULTADOS CUARTO'!FR44</f>
        <v>1.021414</v>
      </c>
      <c r="BR40">
        <f>'RESULTADOS CUARTO'!FS44</f>
        <v>2</v>
      </c>
      <c r="BS40">
        <f>'RESULTADOS CUARTO'!FT44</f>
        <v>0.97144799999999998</v>
      </c>
      <c r="BT40">
        <f>'RESULTADOS CUARTO'!FU44</f>
        <v>2</v>
      </c>
      <c r="BU40">
        <f>'RESULTADOS CUARTO'!FV44</f>
        <v>0</v>
      </c>
      <c r="BV40">
        <f>'RESULTADOS CUARTO'!FW44</f>
        <v>1.942896</v>
      </c>
      <c r="BW40">
        <f>'RESULTADOS CUARTO'!FX44</f>
        <v>3</v>
      </c>
      <c r="BX40">
        <f>'RESULTADOS CUARTO'!FY44</f>
        <v>1.2698590000000001</v>
      </c>
      <c r="BY40">
        <f>'RESULTADOS CUARTO'!FZ44</f>
        <v>2</v>
      </c>
      <c r="BZ40">
        <f>'RESULTADOS CUARTO'!GA44</f>
        <v>1</v>
      </c>
      <c r="CA40">
        <f>'RESULTADOS CUARTO'!GB44</f>
        <v>2.5397180000000001</v>
      </c>
      <c r="CB40">
        <f>'RESULTADOS CUARTO'!GC44</f>
        <v>2</v>
      </c>
      <c r="CC40">
        <f>'RESULTADOS CUARTO'!GD44</f>
        <v>1.2101409999999999</v>
      </c>
      <c r="CD40">
        <f>'RESULTADOS CUARTO'!GE44</f>
        <v>1</v>
      </c>
      <c r="CE40">
        <f>'RESULTADOS CUARTO'!GF44</f>
        <v>1</v>
      </c>
      <c r="CF40">
        <f>'RESULTADOS CUARTO'!GG44</f>
        <v>1.2101409999999999</v>
      </c>
      <c r="CG40">
        <f>'RESULTADOS CUARTO'!GH44</f>
        <v>1</v>
      </c>
      <c r="CH40">
        <f>'RESULTADOS CUARTO'!GI44</f>
        <v>0.80188999999999999</v>
      </c>
      <c r="CI40">
        <f>'RESULTADOS CUARTO'!GJ44</f>
        <v>1</v>
      </c>
      <c r="CJ40">
        <f>'RESULTADOS CUARTO'!GK44</f>
        <v>0</v>
      </c>
      <c r="CK40">
        <f>'RESULTADOS CUARTO'!GL44</f>
        <v>0.80188999999999999</v>
      </c>
      <c r="CL40">
        <f>'RESULTADOS CUARTO'!GM44</f>
        <v>1</v>
      </c>
      <c r="CM40">
        <f>'RESULTADOS CUARTO'!GN44</f>
        <v>0.79674</v>
      </c>
      <c r="CN40">
        <f>'RESULTADOS CUARTO'!GO44</f>
        <v>1</v>
      </c>
      <c r="CO40">
        <f>'RESULTADOS CUARTO'!GP44</f>
        <v>0</v>
      </c>
      <c r="CP40">
        <f>'RESULTADOS CUARTO'!GQ44</f>
        <v>0.79674</v>
      </c>
      <c r="CQ40">
        <f>'RESULTADOS CUARTO'!GR44</f>
        <v>2</v>
      </c>
      <c r="CR40">
        <f>'RESULTADOS CUARTO'!GS44</f>
        <v>1.1258699999999999</v>
      </c>
      <c r="CS40">
        <f>'RESULTADOS CUARTO'!GT44</f>
        <v>2</v>
      </c>
      <c r="CT40">
        <f>'RESULTADOS CUARTO'!GU44</f>
        <v>0</v>
      </c>
      <c r="CU40">
        <f>'RESULTADOS CUARTO'!GV44</f>
        <v>2.2517399999999999</v>
      </c>
      <c r="CV40">
        <f>'RESULTADOS CUARTO'!GW44</f>
        <v>2</v>
      </c>
      <c r="CW40">
        <f>'RESULTADOS CUARTO'!GX44</f>
        <v>1.2413000000000001</v>
      </c>
      <c r="CX40">
        <f>'RESULTADOS CUARTO'!GY44</f>
        <v>1</v>
      </c>
      <c r="CY40">
        <f>'RESULTADOS CUARTO'!GZ44</f>
        <v>1</v>
      </c>
      <c r="CZ40">
        <f>'RESULTADOS CUARTO'!HA44</f>
        <v>1.2413000000000001</v>
      </c>
      <c r="DA40">
        <f>'RESULTADOS CUARTO'!HB44</f>
        <v>11.805839000000001</v>
      </c>
      <c r="DB40">
        <f>'RESULTADOS CUARTO'!HC44</f>
        <v>1</v>
      </c>
      <c r="DC40">
        <f>'RESULTADOS CUARTO'!HD44</f>
        <v>1.12415</v>
      </c>
      <c r="DD40">
        <f>'RESULTADOS CUARTO'!HE44</f>
        <v>0</v>
      </c>
      <c r="DE40">
        <f>'RESULTADOS CUARTO'!HF44</f>
        <v>1</v>
      </c>
      <c r="DF40">
        <f>'RESULTADOS CUARTO'!HG44</f>
        <v>0</v>
      </c>
      <c r="DG40">
        <f>'RESULTADOS CUARTO'!HH44</f>
        <v>2</v>
      </c>
      <c r="DH40">
        <f>'RESULTADOS CUARTO'!HI44</f>
        <v>1.1006800000000001</v>
      </c>
      <c r="DI40">
        <f>'RESULTADOS CUARTO'!HJ44</f>
        <v>1</v>
      </c>
      <c r="DJ40">
        <f>'RESULTADOS CUARTO'!HK44</f>
        <v>1</v>
      </c>
      <c r="DK40">
        <f>'RESULTADOS CUARTO'!HL44</f>
        <v>1.1006800000000001</v>
      </c>
      <c r="DL40">
        <f>'RESULTADOS CUARTO'!HM44</f>
        <v>2</v>
      </c>
      <c r="DM40">
        <f>'RESULTADOS CUARTO'!HN44</f>
        <v>1.1006800000000001</v>
      </c>
      <c r="DN40">
        <f>'RESULTADOS CUARTO'!HO44</f>
        <v>2</v>
      </c>
      <c r="DO40">
        <f>'RESULTADOS CUARTO'!HP44</f>
        <v>0</v>
      </c>
      <c r="DP40">
        <f>'RESULTADOS CUARTO'!HQ44</f>
        <v>2.2013600000000002</v>
      </c>
      <c r="DQ40">
        <f>'RESULTADOS CUARTO'!HR44</f>
        <v>2</v>
      </c>
      <c r="DR40">
        <f>'RESULTADOS CUARTO'!HS44</f>
        <v>1.12415</v>
      </c>
      <c r="DS40">
        <f>'RESULTADOS CUARTO'!HT44</f>
        <v>1</v>
      </c>
      <c r="DT40">
        <f>'RESULTADOS CUARTO'!HU44</f>
        <v>1</v>
      </c>
      <c r="DU40">
        <f>'RESULTADOS CUARTO'!HV44</f>
        <v>1.12415</v>
      </c>
      <c r="DV40">
        <f>'RESULTADOS CUARTO'!HW44</f>
        <v>4.4261900000000001</v>
      </c>
      <c r="EP40" s="42"/>
      <c r="EQ40" s="41">
        <f>'RANKING-CUARTOS'!A41</f>
        <v>38</v>
      </c>
      <c r="ER40" s="41" t="str">
        <f>'RANKING-CUARTOS'!B41</f>
        <v>PAREDES  VALENCIA  CAMILA FRANCHESCA</v>
      </c>
      <c r="ES40" s="41" t="str">
        <f>'RANKING-CUARTOS'!C41</f>
        <v>4B</v>
      </c>
      <c r="ET40" s="41">
        <f>'RANKING-CUARTOS'!D41</f>
        <v>9.8651160000000004</v>
      </c>
      <c r="EU40" s="41">
        <f>'RANKING-CUARTOS'!E41</f>
        <v>45</v>
      </c>
      <c r="EV40" s="41">
        <f>'RANKING-CUARTOS'!F41</f>
        <v>0</v>
      </c>
      <c r="EW40" s="41" t="str">
        <f>'RANKING-CUARTOS'!G41</f>
        <v>MAMANI  CONDORI  FATIMA LUCIA</v>
      </c>
      <c r="EX40" s="44" t="str">
        <f>'RANKING-CUARTOS'!H41</f>
        <v>4B</v>
      </c>
      <c r="EY40" s="41">
        <f>'RANKING-CUARTOS'!I41</f>
        <v>15.31944485</v>
      </c>
      <c r="EZ40" s="41">
        <f>'RANKING-CUARTOS'!J41</f>
        <v>38</v>
      </c>
      <c r="FA40" s="45">
        <f>'RANKING-CUARTOS'!K41</f>
        <v>7.6215991479539396</v>
      </c>
      <c r="FB40">
        <f>'RANKING-CUARTOS'!L41</f>
        <v>0</v>
      </c>
      <c r="FC40">
        <f>'RANKING-CUARTOS'!M41</f>
        <v>0</v>
      </c>
      <c r="FD40">
        <f>'RANKING-CUARTOS'!N41</f>
        <v>0</v>
      </c>
      <c r="FE40" s="609"/>
    </row>
    <row r="41" spans="2:161" ht="16.149999999999999" customHeight="1">
      <c r="B41" s="613"/>
      <c r="C41" s="23" t="s">
        <v>308</v>
      </c>
      <c r="D41" s="14">
        <f>CV2</f>
        <v>0</v>
      </c>
      <c r="E41" s="14">
        <f>CW2</f>
        <v>0</v>
      </c>
      <c r="F41" s="14">
        <f>CX2</f>
        <v>0</v>
      </c>
      <c r="G41" s="14">
        <f>CY2</f>
        <v>0</v>
      </c>
      <c r="H41" s="14">
        <f>CZ2</f>
        <v>0</v>
      </c>
      <c r="I41" s="613"/>
      <c r="J41" t="str">
        <f>'RESULTADOS CUARTO'!DK45</f>
        <v>Pompo18k</v>
      </c>
      <c r="K41" t="str">
        <f>'RESULTADOS CUARTO'!DL45</f>
        <v>PACCORI  CUNO  MASSIEL LUANA</v>
      </c>
      <c r="L41">
        <f>'RESULTADOS CUARTO'!DM45</f>
        <v>4</v>
      </c>
      <c r="M41" t="str">
        <f>'RESULTADOS CUARTO'!DN45</f>
        <v>B</v>
      </c>
      <c r="N41" t="str">
        <f>'RESULTADOS CUARTO'!DO45</f>
        <v>7 DE MAYO</v>
      </c>
      <c r="O41" t="str">
        <f>'RESULTADOS CUARTO'!DP45</f>
        <v>RANKING</v>
      </c>
      <c r="P41">
        <f>'RESULTADOS CUARTO'!DQ45</f>
        <v>20</v>
      </c>
      <c r="Q41" t="str">
        <f>'RESULTADOS CUARTO'!DR45</f>
        <v/>
      </c>
      <c r="R41">
        <f>'RESULTADOS CUARTO'!DS45</f>
        <v>33</v>
      </c>
      <c r="S41">
        <f>'RESULTADOS CUARTO'!DT45</f>
        <v>18</v>
      </c>
      <c r="T41">
        <f>'RESULTADOS CUARTO'!DU45</f>
        <v>15</v>
      </c>
      <c r="U41">
        <f>'RESULTADOS CUARTO'!DV45</f>
        <v>22.073212399999999</v>
      </c>
      <c r="V41">
        <f>'RESULTADOS CUARTO'!DW45</f>
        <v>11</v>
      </c>
      <c r="W41">
        <f>'RESULTADOS CUARTO'!DX45</f>
        <v>0.54545454545454497</v>
      </c>
      <c r="X41">
        <f>'RESULTADOS CUARTO'!DY45</f>
        <v>0</v>
      </c>
      <c r="Y41">
        <f>'RESULTADOS CUARTO'!DZ45</f>
        <v>0</v>
      </c>
      <c r="Z41">
        <f>'RESULTADOS CUARTO'!EA45</f>
        <v>0</v>
      </c>
      <c r="AA41">
        <f>'RESULTADOS CUARTO'!EB45</f>
        <v>0</v>
      </c>
      <c r="AB41">
        <f>'RESULTADOS CUARTO'!EC45</f>
        <v>1</v>
      </c>
      <c r="AC41">
        <f>'RESULTADOS CUARTO'!ED45</f>
        <v>1.6782674</v>
      </c>
      <c r="AD41">
        <f>'RESULTADOS CUARTO'!EE45</f>
        <v>1</v>
      </c>
      <c r="AE41">
        <f>'RESULTADOS CUARTO'!EF45</f>
        <v>0</v>
      </c>
      <c r="AF41">
        <f>'RESULTADOS CUARTO'!EG45</f>
        <v>1.6782674</v>
      </c>
      <c r="AG41">
        <f>'RESULTADOS CUARTO'!EH45</f>
        <v>1</v>
      </c>
      <c r="AH41">
        <f>'RESULTADOS CUARTO'!EI45</f>
        <v>1.6587874499999999</v>
      </c>
      <c r="AI41">
        <f>'RESULTADOS CUARTO'!EJ45</f>
        <v>1</v>
      </c>
      <c r="AJ41">
        <f>'RESULTADOS CUARTO'!EK45</f>
        <v>0</v>
      </c>
      <c r="AK41">
        <f>'RESULTADOS CUARTO'!EL45</f>
        <v>1.6587874499999999</v>
      </c>
      <c r="AL41">
        <f>'RESULTADOS CUARTO'!EM45</f>
        <v>1</v>
      </c>
      <c r="AM41">
        <f>'RESULTADOS CUARTO'!EN45</f>
        <v>1.6495770000000001</v>
      </c>
      <c r="AN41">
        <f>'RESULTADOS CUARTO'!EO45</f>
        <v>1</v>
      </c>
      <c r="AO41">
        <f>'RESULTADOS CUARTO'!EP45</f>
        <v>0</v>
      </c>
      <c r="AP41">
        <f>'RESULTADOS CUARTO'!EQ45</f>
        <v>1.6495770000000001</v>
      </c>
      <c r="AQ41">
        <f>'RESULTADOS CUARTO'!ER45</f>
        <v>1</v>
      </c>
      <c r="AR41">
        <f>'RESULTADOS CUARTO'!ES45</f>
        <v>1.6583374</v>
      </c>
      <c r="AS41">
        <f>'RESULTADOS CUARTO'!ET45</f>
        <v>0</v>
      </c>
      <c r="AT41">
        <f>'RESULTADOS CUARTO'!EU45</f>
        <v>1</v>
      </c>
      <c r="AU41">
        <f>'RESULTADOS CUARTO'!EV45</f>
        <v>0</v>
      </c>
      <c r="AV41">
        <f>'RESULTADOS CUARTO'!EW45</f>
        <v>4.9866318500000002</v>
      </c>
      <c r="AW41">
        <f>'RESULTADOS CUARTO'!EX45</f>
        <v>2</v>
      </c>
      <c r="AX41">
        <f>'RESULTADOS CUARTO'!EY45</f>
        <v>1.52482685</v>
      </c>
      <c r="AY41">
        <f>'RESULTADOS CUARTO'!EZ45</f>
        <v>1</v>
      </c>
      <c r="AZ41">
        <f>'RESULTADOS CUARTO'!FA45</f>
        <v>1</v>
      </c>
      <c r="BA41">
        <f>'RESULTADOS CUARTO'!FB45</f>
        <v>1.52482685</v>
      </c>
      <c r="BB41">
        <f>'RESULTADOS CUARTO'!FC45</f>
        <v>2</v>
      </c>
      <c r="BC41">
        <f>'RESULTADOS CUARTO'!FD45</f>
        <v>1.4254114250000001</v>
      </c>
      <c r="BD41">
        <f>'RESULTADOS CUARTO'!FE45</f>
        <v>0</v>
      </c>
      <c r="BE41">
        <f>'RESULTADOS CUARTO'!FF45</f>
        <v>2</v>
      </c>
      <c r="BF41">
        <f>'RESULTADOS CUARTO'!FG45</f>
        <v>0</v>
      </c>
      <c r="BG41">
        <f>'RESULTADOS CUARTO'!FH45</f>
        <v>2</v>
      </c>
      <c r="BH41">
        <f>'RESULTADOS CUARTO'!FI45</f>
        <v>1.1547487000000001</v>
      </c>
      <c r="BI41">
        <f>'RESULTADOS CUARTO'!FJ45</f>
        <v>1</v>
      </c>
      <c r="BJ41">
        <f>'RESULTADOS CUARTO'!FK45</f>
        <v>1</v>
      </c>
      <c r="BK41">
        <f>'RESULTADOS CUARTO'!FL45</f>
        <v>1.1547487000000001</v>
      </c>
      <c r="BL41">
        <f>'RESULTADOS CUARTO'!FM45</f>
        <v>2.67957555</v>
      </c>
      <c r="BM41">
        <f>'RESULTADOS CUARTO'!FN45</f>
        <v>3</v>
      </c>
      <c r="BN41">
        <f>'RESULTADOS CUARTO'!FO45</f>
        <v>1.021414</v>
      </c>
      <c r="BO41">
        <f>'RESULTADOS CUARTO'!FP45</f>
        <v>0</v>
      </c>
      <c r="BP41">
        <f>'RESULTADOS CUARTO'!FQ45</f>
        <v>3</v>
      </c>
      <c r="BQ41">
        <f>'RESULTADOS CUARTO'!FR45</f>
        <v>0</v>
      </c>
      <c r="BR41">
        <f>'RESULTADOS CUARTO'!FS45</f>
        <v>2</v>
      </c>
      <c r="BS41">
        <f>'RESULTADOS CUARTO'!FT45</f>
        <v>0.97144799999999998</v>
      </c>
      <c r="BT41">
        <f>'RESULTADOS CUARTO'!FU45</f>
        <v>2</v>
      </c>
      <c r="BU41">
        <f>'RESULTADOS CUARTO'!FV45</f>
        <v>0</v>
      </c>
      <c r="BV41">
        <f>'RESULTADOS CUARTO'!FW45</f>
        <v>1.942896</v>
      </c>
      <c r="BW41">
        <f>'RESULTADOS CUARTO'!FX45</f>
        <v>3</v>
      </c>
      <c r="BX41">
        <f>'RESULTADOS CUARTO'!FY45</f>
        <v>1.2698590000000001</v>
      </c>
      <c r="BY41">
        <f>'RESULTADOS CUARTO'!FZ45</f>
        <v>2</v>
      </c>
      <c r="BZ41">
        <f>'RESULTADOS CUARTO'!GA45</f>
        <v>1</v>
      </c>
      <c r="CA41">
        <f>'RESULTADOS CUARTO'!GB45</f>
        <v>2.5397180000000001</v>
      </c>
      <c r="CB41">
        <f>'RESULTADOS CUARTO'!GC45</f>
        <v>2</v>
      </c>
      <c r="CC41">
        <f>'RESULTADOS CUARTO'!GD45</f>
        <v>1.2101409999999999</v>
      </c>
      <c r="CD41">
        <f>'RESULTADOS CUARTO'!GE45</f>
        <v>1</v>
      </c>
      <c r="CE41">
        <f>'RESULTADOS CUARTO'!GF45</f>
        <v>1</v>
      </c>
      <c r="CF41">
        <f>'RESULTADOS CUARTO'!GG45</f>
        <v>1.2101409999999999</v>
      </c>
      <c r="CG41">
        <f>'RESULTADOS CUARTO'!GH45</f>
        <v>1</v>
      </c>
      <c r="CH41">
        <f>'RESULTADOS CUARTO'!GI45</f>
        <v>0.80188999999999999</v>
      </c>
      <c r="CI41">
        <f>'RESULTADOS CUARTO'!GJ45</f>
        <v>0</v>
      </c>
      <c r="CJ41">
        <f>'RESULTADOS CUARTO'!GK45</f>
        <v>1</v>
      </c>
      <c r="CK41">
        <f>'RESULTADOS CUARTO'!GL45</f>
        <v>0</v>
      </c>
      <c r="CL41">
        <f>'RESULTADOS CUARTO'!GM45</f>
        <v>1</v>
      </c>
      <c r="CM41">
        <f>'RESULTADOS CUARTO'!GN45</f>
        <v>0.79674</v>
      </c>
      <c r="CN41">
        <f>'RESULTADOS CUARTO'!GO45</f>
        <v>1</v>
      </c>
      <c r="CO41">
        <f>'RESULTADOS CUARTO'!GP45</f>
        <v>0</v>
      </c>
      <c r="CP41">
        <f>'RESULTADOS CUARTO'!GQ45</f>
        <v>0.79674</v>
      </c>
      <c r="CQ41">
        <f>'RESULTADOS CUARTO'!GR45</f>
        <v>2</v>
      </c>
      <c r="CR41">
        <f>'RESULTADOS CUARTO'!GS45</f>
        <v>1.1258699999999999</v>
      </c>
      <c r="CS41">
        <f>'RESULTADOS CUARTO'!GT45</f>
        <v>1</v>
      </c>
      <c r="CT41">
        <f>'RESULTADOS CUARTO'!GU45</f>
        <v>1</v>
      </c>
      <c r="CU41">
        <f>'RESULTADOS CUARTO'!GV45</f>
        <v>1.1258699999999999</v>
      </c>
      <c r="CV41">
        <f>'RESULTADOS CUARTO'!GW45</f>
        <v>2</v>
      </c>
      <c r="CW41">
        <f>'RESULTADOS CUARTO'!GX45</f>
        <v>1.2413000000000001</v>
      </c>
      <c r="CX41">
        <f>'RESULTADOS CUARTO'!GY45</f>
        <v>1</v>
      </c>
      <c r="CY41">
        <f>'RESULTADOS CUARTO'!GZ45</f>
        <v>1</v>
      </c>
      <c r="CZ41">
        <f>'RESULTADOS CUARTO'!HA45</f>
        <v>1.2413000000000001</v>
      </c>
      <c r="DA41">
        <f>'RESULTADOS CUARTO'!HB45</f>
        <v>8.8566649999999996</v>
      </c>
      <c r="DB41">
        <f>'RESULTADOS CUARTO'!HC45</f>
        <v>1</v>
      </c>
      <c r="DC41">
        <f>'RESULTADOS CUARTO'!HD45</f>
        <v>1.12415</v>
      </c>
      <c r="DD41">
        <f>'RESULTADOS CUARTO'!HE45</f>
        <v>1</v>
      </c>
      <c r="DE41">
        <f>'RESULTADOS CUARTO'!HF45</f>
        <v>0</v>
      </c>
      <c r="DF41">
        <f>'RESULTADOS CUARTO'!HG45</f>
        <v>1.12415</v>
      </c>
      <c r="DG41">
        <f>'RESULTADOS CUARTO'!HH45</f>
        <v>2</v>
      </c>
      <c r="DH41">
        <f>'RESULTADOS CUARTO'!HI45</f>
        <v>1.1006800000000001</v>
      </c>
      <c r="DI41">
        <f>'RESULTADOS CUARTO'!HJ45</f>
        <v>2</v>
      </c>
      <c r="DJ41">
        <f>'RESULTADOS CUARTO'!HK45</f>
        <v>0</v>
      </c>
      <c r="DK41">
        <f>'RESULTADOS CUARTO'!HL45</f>
        <v>2.2013600000000002</v>
      </c>
      <c r="DL41">
        <f>'RESULTADOS CUARTO'!HM45</f>
        <v>2</v>
      </c>
      <c r="DM41">
        <f>'RESULTADOS CUARTO'!HN45</f>
        <v>1.1006800000000001</v>
      </c>
      <c r="DN41">
        <f>'RESULTADOS CUARTO'!HO45</f>
        <v>1</v>
      </c>
      <c r="DO41">
        <f>'RESULTADOS CUARTO'!HP45</f>
        <v>1</v>
      </c>
      <c r="DP41">
        <f>'RESULTADOS CUARTO'!HQ45</f>
        <v>1.1006800000000001</v>
      </c>
      <c r="DQ41">
        <f>'RESULTADOS CUARTO'!HR45</f>
        <v>2</v>
      </c>
      <c r="DR41">
        <f>'RESULTADOS CUARTO'!HS45</f>
        <v>1.12415</v>
      </c>
      <c r="DS41">
        <f>'RESULTADOS CUARTO'!HT45</f>
        <v>1</v>
      </c>
      <c r="DT41">
        <f>'RESULTADOS CUARTO'!HU45</f>
        <v>1</v>
      </c>
      <c r="DU41">
        <f>'RESULTADOS CUARTO'!HV45</f>
        <v>1.12415</v>
      </c>
      <c r="DV41">
        <f>'RESULTADOS CUARTO'!HW45</f>
        <v>5.5503400000000003</v>
      </c>
      <c r="EP41" s="42"/>
      <c r="EQ41" s="41">
        <f>'RANKING-CUARTOS'!A42</f>
        <v>39</v>
      </c>
      <c r="ER41" s="41" t="str">
        <f>'RANKING-CUARTOS'!B42</f>
        <v>PAUCAR  MAMANI  GARED CAMILA</v>
      </c>
      <c r="ES41" s="41" t="str">
        <f>'RANKING-CUARTOS'!C42</f>
        <v>4B</v>
      </c>
      <c r="ET41" s="41">
        <f>'RANKING-CUARTOS'!D42</f>
        <v>30.204355525</v>
      </c>
      <c r="EU41" s="41">
        <f>'RANKING-CUARTOS'!E42</f>
        <v>7</v>
      </c>
      <c r="EV41" s="41">
        <f>'RANKING-CUARTOS'!F42</f>
        <v>0</v>
      </c>
      <c r="EW41" s="41" t="str">
        <f>'RANKING-CUARTOS'!G42</f>
        <v>RIOS  POSTIGO  ORIANA TAMARA</v>
      </c>
      <c r="EX41" s="44" t="str">
        <f>'RANKING-CUARTOS'!H42</f>
        <v>4B</v>
      </c>
      <c r="EY41" s="41">
        <f>'RANKING-CUARTOS'!I42</f>
        <v>15.2218003</v>
      </c>
      <c r="EZ41" s="41">
        <f>'RANKING-CUARTOS'!J42</f>
        <v>39</v>
      </c>
      <c r="FA41" s="45">
        <f>'RANKING-CUARTOS'!K42</f>
        <v>7.57301986676136</v>
      </c>
      <c r="FB41">
        <f>'RANKING-CUARTOS'!L42</f>
        <v>0</v>
      </c>
      <c r="FC41">
        <f>'RANKING-CUARTOS'!M42</f>
        <v>0</v>
      </c>
      <c r="FD41">
        <f>'RANKING-CUARTOS'!N42</f>
        <v>0</v>
      </c>
      <c r="FE41" s="609"/>
    </row>
    <row r="42" spans="2:161" ht="20.45" customHeight="1">
      <c r="B42" s="613"/>
      <c r="C42" s="24" t="s">
        <v>299</v>
      </c>
      <c r="D42" s="25">
        <f>SUM(D34:D41)</f>
        <v>0</v>
      </c>
      <c r="E42" s="26">
        <f>D34*E34+D35*E35+D36*E36+D37*E37+D38*E38+D39*E39+D40*E40+D41*E41</f>
        <v>0</v>
      </c>
      <c r="F42" s="25">
        <f>SUM(F34:F41)</f>
        <v>0</v>
      </c>
      <c r="G42" s="25">
        <f>SUM(G34:G41)</f>
        <v>0</v>
      </c>
      <c r="H42" s="25">
        <f>SUM(H34:H41)</f>
        <v>0</v>
      </c>
      <c r="I42" s="613"/>
      <c r="J42" t="str">
        <f>'RESULTADOS CUARTO'!DK46</f>
        <v>Camila03</v>
      </c>
      <c r="K42" t="str">
        <f>'RESULTADOS CUARTO'!DL46</f>
        <v>PAREDES  VALENCIA  CAMILA FRANCHESCA</v>
      </c>
      <c r="L42">
        <f>'RESULTADOS CUARTO'!DM46</f>
        <v>4</v>
      </c>
      <c r="M42" t="str">
        <f>'RESULTADOS CUARTO'!DN46</f>
        <v>B</v>
      </c>
      <c r="N42" t="str">
        <f>'RESULTADOS CUARTO'!DO46</f>
        <v>7 DE MAYO</v>
      </c>
      <c r="O42" t="str">
        <f>'RESULTADOS CUARTO'!DP46</f>
        <v>RANKING</v>
      </c>
      <c r="P42">
        <f>'RESULTADOS CUARTO'!DQ46</f>
        <v>45</v>
      </c>
      <c r="Q42" t="str">
        <f>'RESULTADOS CUARTO'!DR46</f>
        <v/>
      </c>
      <c r="R42">
        <f>'RESULTADOS CUARTO'!DS46</f>
        <v>33</v>
      </c>
      <c r="S42">
        <f>'RESULTADOS CUARTO'!DT46</f>
        <v>9</v>
      </c>
      <c r="T42">
        <f>'RESULTADOS CUARTO'!DU46</f>
        <v>24</v>
      </c>
      <c r="U42">
        <f>'RESULTADOS CUARTO'!DV46</f>
        <v>9.8651160000000004</v>
      </c>
      <c r="V42">
        <f>'RESULTADOS CUARTO'!DW46</f>
        <v>5</v>
      </c>
      <c r="W42">
        <f>'RESULTADOS CUARTO'!DX46</f>
        <v>0.27272727272727298</v>
      </c>
      <c r="X42">
        <f>'RESULTADOS CUARTO'!DY46</f>
        <v>0</v>
      </c>
      <c r="Y42">
        <f>'RESULTADOS CUARTO'!DZ46</f>
        <v>0</v>
      </c>
      <c r="Z42">
        <f>'RESULTADOS CUARTO'!EA46</f>
        <v>0</v>
      </c>
      <c r="AA42">
        <f>'RESULTADOS CUARTO'!EB46</f>
        <v>0</v>
      </c>
      <c r="AB42">
        <f>'RESULTADOS CUARTO'!EC46</f>
        <v>1</v>
      </c>
      <c r="AC42">
        <f>'RESULTADOS CUARTO'!ED46</f>
        <v>1.6782674</v>
      </c>
      <c r="AD42">
        <f>'RESULTADOS CUARTO'!EE46</f>
        <v>0</v>
      </c>
      <c r="AE42">
        <f>'RESULTADOS CUARTO'!EF46</f>
        <v>1</v>
      </c>
      <c r="AF42">
        <f>'RESULTADOS CUARTO'!EG46</f>
        <v>0</v>
      </c>
      <c r="AG42">
        <f>'RESULTADOS CUARTO'!EH46</f>
        <v>1</v>
      </c>
      <c r="AH42">
        <f>'RESULTADOS CUARTO'!EI46</f>
        <v>1.6587874499999999</v>
      </c>
      <c r="AI42">
        <f>'RESULTADOS CUARTO'!EJ46</f>
        <v>0</v>
      </c>
      <c r="AJ42">
        <f>'RESULTADOS CUARTO'!EK46</f>
        <v>1</v>
      </c>
      <c r="AK42">
        <f>'RESULTADOS CUARTO'!EL46</f>
        <v>0</v>
      </c>
      <c r="AL42">
        <f>'RESULTADOS CUARTO'!EM46</f>
        <v>1</v>
      </c>
      <c r="AM42">
        <f>'RESULTADOS CUARTO'!EN46</f>
        <v>1.6495770000000001</v>
      </c>
      <c r="AN42">
        <f>'RESULTADOS CUARTO'!EO46</f>
        <v>0</v>
      </c>
      <c r="AO42">
        <f>'RESULTADOS CUARTO'!EP46</f>
        <v>1</v>
      </c>
      <c r="AP42">
        <f>'RESULTADOS CUARTO'!EQ46</f>
        <v>0</v>
      </c>
      <c r="AQ42">
        <f>'RESULTADOS CUARTO'!ER46</f>
        <v>1</v>
      </c>
      <c r="AR42">
        <f>'RESULTADOS CUARTO'!ES46</f>
        <v>1.6583374</v>
      </c>
      <c r="AS42">
        <f>'RESULTADOS CUARTO'!ET46</f>
        <v>0</v>
      </c>
      <c r="AT42">
        <f>'RESULTADOS CUARTO'!EU46</f>
        <v>1</v>
      </c>
      <c r="AU42">
        <f>'RESULTADOS CUARTO'!EV46</f>
        <v>0</v>
      </c>
      <c r="AV42">
        <f>'RESULTADOS CUARTO'!EW46</f>
        <v>0</v>
      </c>
      <c r="AW42">
        <f>'RESULTADOS CUARTO'!EX46</f>
        <v>2</v>
      </c>
      <c r="AX42">
        <f>'RESULTADOS CUARTO'!EY46</f>
        <v>1.52482685</v>
      </c>
      <c r="AY42">
        <f>'RESULTADOS CUARTO'!EZ46</f>
        <v>0</v>
      </c>
      <c r="AZ42">
        <f>'RESULTADOS CUARTO'!FA46</f>
        <v>2</v>
      </c>
      <c r="BA42">
        <f>'RESULTADOS CUARTO'!FB46</f>
        <v>0</v>
      </c>
      <c r="BB42">
        <f>'RESULTADOS CUARTO'!FC46</f>
        <v>2</v>
      </c>
      <c r="BC42">
        <f>'RESULTADOS CUARTO'!FD46</f>
        <v>1.4254114250000001</v>
      </c>
      <c r="BD42">
        <f>'RESULTADOS CUARTO'!FE46</f>
        <v>0</v>
      </c>
      <c r="BE42">
        <f>'RESULTADOS CUARTO'!FF46</f>
        <v>2</v>
      </c>
      <c r="BF42">
        <f>'RESULTADOS CUARTO'!FG46</f>
        <v>0</v>
      </c>
      <c r="BG42">
        <f>'RESULTADOS CUARTO'!FH46</f>
        <v>2</v>
      </c>
      <c r="BH42">
        <f>'RESULTADOS CUARTO'!FI46</f>
        <v>1.1547487000000001</v>
      </c>
      <c r="BI42">
        <f>'RESULTADOS CUARTO'!FJ46</f>
        <v>0</v>
      </c>
      <c r="BJ42">
        <f>'RESULTADOS CUARTO'!FK46</f>
        <v>2</v>
      </c>
      <c r="BK42">
        <f>'RESULTADOS CUARTO'!FL46</f>
        <v>0</v>
      </c>
      <c r="BL42">
        <f>'RESULTADOS CUARTO'!FM46</f>
        <v>0</v>
      </c>
      <c r="BM42">
        <f>'RESULTADOS CUARTO'!FN46</f>
        <v>3</v>
      </c>
      <c r="BN42">
        <f>'RESULTADOS CUARTO'!FO46</f>
        <v>1.021414</v>
      </c>
      <c r="BO42">
        <f>'RESULTADOS CUARTO'!FP46</f>
        <v>0</v>
      </c>
      <c r="BP42">
        <f>'RESULTADOS CUARTO'!FQ46</f>
        <v>3</v>
      </c>
      <c r="BQ42">
        <f>'RESULTADOS CUARTO'!FR46</f>
        <v>0</v>
      </c>
      <c r="BR42">
        <f>'RESULTADOS CUARTO'!FS46</f>
        <v>2</v>
      </c>
      <c r="BS42">
        <f>'RESULTADOS CUARTO'!FT46</f>
        <v>0.97144799999999998</v>
      </c>
      <c r="BT42">
        <f>'RESULTADOS CUARTO'!FU46</f>
        <v>1</v>
      </c>
      <c r="BU42">
        <f>'RESULTADOS CUARTO'!FV46</f>
        <v>1</v>
      </c>
      <c r="BV42">
        <f>'RESULTADOS CUARTO'!FW46</f>
        <v>0.97144799999999998</v>
      </c>
      <c r="BW42">
        <f>'RESULTADOS CUARTO'!FX46</f>
        <v>3</v>
      </c>
      <c r="BX42">
        <f>'RESULTADOS CUARTO'!FY46</f>
        <v>1.2698590000000001</v>
      </c>
      <c r="BY42">
        <f>'RESULTADOS CUARTO'!FZ46</f>
        <v>2</v>
      </c>
      <c r="BZ42">
        <f>'RESULTADOS CUARTO'!GA46</f>
        <v>1</v>
      </c>
      <c r="CA42">
        <f>'RESULTADOS CUARTO'!GB46</f>
        <v>2.5397180000000001</v>
      </c>
      <c r="CB42">
        <f>'RESULTADOS CUARTO'!GC46</f>
        <v>2</v>
      </c>
      <c r="CC42">
        <f>'RESULTADOS CUARTO'!GD46</f>
        <v>1.2101409999999999</v>
      </c>
      <c r="CD42">
        <f>'RESULTADOS CUARTO'!GE46</f>
        <v>0</v>
      </c>
      <c r="CE42">
        <f>'RESULTADOS CUARTO'!GF46</f>
        <v>2</v>
      </c>
      <c r="CF42">
        <f>'RESULTADOS CUARTO'!GG46</f>
        <v>0</v>
      </c>
      <c r="CG42">
        <f>'RESULTADOS CUARTO'!GH46</f>
        <v>1</v>
      </c>
      <c r="CH42">
        <f>'RESULTADOS CUARTO'!GI46</f>
        <v>0.80188999999999999</v>
      </c>
      <c r="CI42">
        <f>'RESULTADOS CUARTO'!GJ46</f>
        <v>1</v>
      </c>
      <c r="CJ42">
        <f>'RESULTADOS CUARTO'!GK46</f>
        <v>0</v>
      </c>
      <c r="CK42">
        <f>'RESULTADOS CUARTO'!GL46</f>
        <v>0.80188999999999999</v>
      </c>
      <c r="CL42">
        <f>'RESULTADOS CUARTO'!GM46</f>
        <v>1</v>
      </c>
      <c r="CM42">
        <f>'RESULTADOS CUARTO'!GN46</f>
        <v>0.79674</v>
      </c>
      <c r="CN42">
        <f>'RESULTADOS CUARTO'!GO46</f>
        <v>0</v>
      </c>
      <c r="CO42">
        <f>'RESULTADOS CUARTO'!GP46</f>
        <v>1</v>
      </c>
      <c r="CP42">
        <f>'RESULTADOS CUARTO'!GQ46</f>
        <v>0</v>
      </c>
      <c r="CQ42">
        <f>'RESULTADOS CUARTO'!GR46</f>
        <v>2</v>
      </c>
      <c r="CR42">
        <f>'RESULTADOS CUARTO'!GS46</f>
        <v>1.1258699999999999</v>
      </c>
      <c r="CS42">
        <f>'RESULTADOS CUARTO'!GT46</f>
        <v>1</v>
      </c>
      <c r="CT42">
        <f>'RESULTADOS CUARTO'!GU46</f>
        <v>1</v>
      </c>
      <c r="CU42">
        <f>'RESULTADOS CUARTO'!GV46</f>
        <v>1.1258699999999999</v>
      </c>
      <c r="CV42">
        <f>'RESULTADOS CUARTO'!GW46</f>
        <v>2</v>
      </c>
      <c r="CW42">
        <f>'RESULTADOS CUARTO'!GX46</f>
        <v>1.2413000000000001</v>
      </c>
      <c r="CX42">
        <f>'RESULTADOS CUARTO'!GY46</f>
        <v>0</v>
      </c>
      <c r="CY42">
        <f>'RESULTADOS CUARTO'!GZ46</f>
        <v>2</v>
      </c>
      <c r="CZ42">
        <f>'RESULTADOS CUARTO'!HA46</f>
        <v>0</v>
      </c>
      <c r="DA42">
        <f>'RESULTADOS CUARTO'!HB46</f>
        <v>5.4389260000000004</v>
      </c>
      <c r="DB42">
        <f>'RESULTADOS CUARTO'!HC46</f>
        <v>1</v>
      </c>
      <c r="DC42">
        <f>'RESULTADOS CUARTO'!HD46</f>
        <v>1.12415</v>
      </c>
      <c r="DD42">
        <f>'RESULTADOS CUARTO'!HE46</f>
        <v>0</v>
      </c>
      <c r="DE42">
        <f>'RESULTADOS CUARTO'!HF46</f>
        <v>1</v>
      </c>
      <c r="DF42">
        <f>'RESULTADOS CUARTO'!HG46</f>
        <v>0</v>
      </c>
      <c r="DG42">
        <f>'RESULTADOS CUARTO'!HH46</f>
        <v>2</v>
      </c>
      <c r="DH42">
        <f>'RESULTADOS CUARTO'!HI46</f>
        <v>1.1006800000000001</v>
      </c>
      <c r="DI42">
        <f>'RESULTADOS CUARTO'!HJ46</f>
        <v>2</v>
      </c>
      <c r="DJ42">
        <f>'RESULTADOS CUARTO'!HK46</f>
        <v>0</v>
      </c>
      <c r="DK42">
        <f>'RESULTADOS CUARTO'!HL46</f>
        <v>2.2013600000000002</v>
      </c>
      <c r="DL42">
        <f>'RESULTADOS CUARTO'!HM46</f>
        <v>2</v>
      </c>
      <c r="DM42">
        <f>'RESULTADOS CUARTO'!HN46</f>
        <v>1.1006800000000001</v>
      </c>
      <c r="DN42">
        <f>'RESULTADOS CUARTO'!HO46</f>
        <v>1</v>
      </c>
      <c r="DO42">
        <f>'RESULTADOS CUARTO'!HP46</f>
        <v>1</v>
      </c>
      <c r="DP42">
        <f>'RESULTADOS CUARTO'!HQ46</f>
        <v>1.1006800000000001</v>
      </c>
      <c r="DQ42">
        <f>'RESULTADOS CUARTO'!HR46</f>
        <v>2</v>
      </c>
      <c r="DR42">
        <f>'RESULTADOS CUARTO'!HS46</f>
        <v>1.12415</v>
      </c>
      <c r="DS42">
        <f>'RESULTADOS CUARTO'!HT46</f>
        <v>1</v>
      </c>
      <c r="DT42">
        <f>'RESULTADOS CUARTO'!HU46</f>
        <v>1</v>
      </c>
      <c r="DU42">
        <f>'RESULTADOS CUARTO'!HV46</f>
        <v>1.12415</v>
      </c>
      <c r="DV42">
        <f>'RESULTADOS CUARTO'!HW46</f>
        <v>4.4261900000000001</v>
      </c>
      <c r="DX42">
        <f>E42-H42</f>
        <v>0</v>
      </c>
      <c r="EP42" s="42"/>
      <c r="EQ42" s="41">
        <f>'RANKING-CUARTOS'!A43</f>
        <v>40</v>
      </c>
      <c r="ER42" s="41" t="str">
        <f>'RANKING-CUARTOS'!B43</f>
        <v>PEREZ  MAMANI  ANGELA MABEL</v>
      </c>
      <c r="ES42" s="41" t="str">
        <f>'RANKING-CUARTOS'!C43</f>
        <v>4B</v>
      </c>
      <c r="ET42" s="41">
        <f>'RANKING-CUARTOS'!D43</f>
        <v>20.853568975000002</v>
      </c>
      <c r="EU42" s="41">
        <f>'RANKING-CUARTOS'!E43</f>
        <v>23</v>
      </c>
      <c r="EV42" s="41">
        <f>'RANKING-CUARTOS'!F43</f>
        <v>0</v>
      </c>
      <c r="EW42" s="41" t="str">
        <f>'RANKING-CUARTOS'!G43</f>
        <v>MOLLO  QUISPE  SOPHIA NAHIARA</v>
      </c>
      <c r="EX42" s="44" t="str">
        <f>'RANKING-CUARTOS'!H43</f>
        <v>4A</v>
      </c>
      <c r="EY42" s="41">
        <f>'RANKING-CUARTOS'!I43</f>
        <v>13.8711111</v>
      </c>
      <c r="EZ42" s="41">
        <f>'RANKING-CUARTOS'!J43</f>
        <v>40</v>
      </c>
      <c r="FA42" s="45">
        <f>'RANKING-CUARTOS'!K43</f>
        <v>6.9010365307679198</v>
      </c>
      <c r="FB42">
        <f>'RANKING-CUARTOS'!L43</f>
        <v>0</v>
      </c>
      <c r="FC42">
        <f>'RANKING-CUARTOS'!M43</f>
        <v>0</v>
      </c>
      <c r="FD42">
        <f>'RANKING-CUARTOS'!N43</f>
        <v>0</v>
      </c>
      <c r="FE42" s="609"/>
    </row>
    <row r="43" spans="2:161" ht="25.9" customHeight="1">
      <c r="B43" s="613"/>
      <c r="C43" s="610" t="s">
        <v>309</v>
      </c>
      <c r="D43" s="611"/>
      <c r="E43" s="611"/>
      <c r="F43" s="611"/>
      <c r="G43" s="611"/>
      <c r="H43" s="611"/>
      <c r="I43" s="613"/>
      <c r="J43" t="str">
        <f>'RESULTADOS CUARTO'!DK47</f>
        <v>Eu272104</v>
      </c>
      <c r="K43" t="str">
        <f>'RESULTADOS CUARTO'!DL47</f>
        <v>PAUCAR  MAMANI  GARED CAMILA</v>
      </c>
      <c r="L43">
        <f>'RESULTADOS CUARTO'!DM47</f>
        <v>4</v>
      </c>
      <c r="M43" t="str">
        <f>'RESULTADOS CUARTO'!DN47</f>
        <v>B</v>
      </c>
      <c r="N43" t="str">
        <f>'RESULTADOS CUARTO'!DO47</f>
        <v>7 DE MAYO</v>
      </c>
      <c r="O43" t="str">
        <f>'RESULTADOS CUARTO'!DP47</f>
        <v>RANKING</v>
      </c>
      <c r="P43">
        <f>'RESULTADOS CUARTO'!DQ47</f>
        <v>7</v>
      </c>
      <c r="Q43" t="str">
        <f>'RESULTADOS CUARTO'!DR47</f>
        <v>TERCIO SUPERIOR</v>
      </c>
      <c r="R43">
        <f>'RESULTADOS CUARTO'!DS47</f>
        <v>33</v>
      </c>
      <c r="S43">
        <f>'RESULTADOS CUARTO'!DT47</f>
        <v>25</v>
      </c>
      <c r="T43">
        <f>'RESULTADOS CUARTO'!DU47</f>
        <v>8</v>
      </c>
      <c r="U43">
        <f>'RESULTADOS CUARTO'!DV47</f>
        <v>30.204355525</v>
      </c>
      <c r="V43">
        <f>'RESULTADOS CUARTO'!DW47</f>
        <v>15</v>
      </c>
      <c r="W43">
        <f>'RESULTADOS CUARTO'!DX47</f>
        <v>0.75757575757575801</v>
      </c>
      <c r="X43">
        <f>'RESULTADOS CUARTO'!DY47</f>
        <v>0</v>
      </c>
      <c r="Y43">
        <f>'RESULTADOS CUARTO'!DZ47</f>
        <v>0</v>
      </c>
      <c r="Z43">
        <f>'RESULTADOS CUARTO'!EA47</f>
        <v>0</v>
      </c>
      <c r="AA43">
        <f>'RESULTADOS CUARTO'!EB47</f>
        <v>0</v>
      </c>
      <c r="AB43">
        <f>'RESULTADOS CUARTO'!EC47</f>
        <v>1</v>
      </c>
      <c r="AC43">
        <f>'RESULTADOS CUARTO'!ED47</f>
        <v>1.6782674</v>
      </c>
      <c r="AD43">
        <f>'RESULTADOS CUARTO'!EE47</f>
        <v>1</v>
      </c>
      <c r="AE43">
        <f>'RESULTADOS CUARTO'!EF47</f>
        <v>0</v>
      </c>
      <c r="AF43">
        <f>'RESULTADOS CUARTO'!EG47</f>
        <v>1.6782674</v>
      </c>
      <c r="AG43">
        <f>'RESULTADOS CUARTO'!EH47</f>
        <v>1</v>
      </c>
      <c r="AH43">
        <f>'RESULTADOS CUARTO'!EI47</f>
        <v>1.6587874499999999</v>
      </c>
      <c r="AI43">
        <f>'RESULTADOS CUARTO'!EJ47</f>
        <v>1</v>
      </c>
      <c r="AJ43">
        <f>'RESULTADOS CUARTO'!EK47</f>
        <v>0</v>
      </c>
      <c r="AK43">
        <f>'RESULTADOS CUARTO'!EL47</f>
        <v>1.6587874499999999</v>
      </c>
      <c r="AL43">
        <f>'RESULTADOS CUARTO'!EM47</f>
        <v>1</v>
      </c>
      <c r="AM43">
        <f>'RESULTADOS CUARTO'!EN47</f>
        <v>1.6495770000000001</v>
      </c>
      <c r="AN43">
        <f>'RESULTADOS CUARTO'!EO47</f>
        <v>1</v>
      </c>
      <c r="AO43">
        <f>'RESULTADOS CUARTO'!EP47</f>
        <v>0</v>
      </c>
      <c r="AP43">
        <f>'RESULTADOS CUARTO'!EQ47</f>
        <v>1.6495770000000001</v>
      </c>
      <c r="AQ43">
        <f>'RESULTADOS CUARTO'!ER47</f>
        <v>1</v>
      </c>
      <c r="AR43">
        <f>'RESULTADOS CUARTO'!ES47</f>
        <v>1.6583374</v>
      </c>
      <c r="AS43">
        <f>'RESULTADOS CUARTO'!ET47</f>
        <v>1</v>
      </c>
      <c r="AT43">
        <f>'RESULTADOS CUARTO'!EU47</f>
        <v>0</v>
      </c>
      <c r="AU43">
        <f>'RESULTADOS CUARTO'!EV47</f>
        <v>1.6583374</v>
      </c>
      <c r="AV43">
        <f>'RESULTADOS CUARTO'!EW47</f>
        <v>6.6449692499999999</v>
      </c>
      <c r="AW43">
        <f>'RESULTADOS CUARTO'!EX47</f>
        <v>2</v>
      </c>
      <c r="AX43">
        <f>'RESULTADOS CUARTO'!EY47</f>
        <v>1.52482685</v>
      </c>
      <c r="AY43">
        <f>'RESULTADOS CUARTO'!EZ47</f>
        <v>1</v>
      </c>
      <c r="AZ43">
        <f>'RESULTADOS CUARTO'!FA47</f>
        <v>1</v>
      </c>
      <c r="BA43">
        <f>'RESULTADOS CUARTO'!FB47</f>
        <v>1.52482685</v>
      </c>
      <c r="BB43">
        <f>'RESULTADOS CUARTO'!FC47</f>
        <v>2</v>
      </c>
      <c r="BC43">
        <f>'RESULTADOS CUARTO'!FD47</f>
        <v>1.4254114250000001</v>
      </c>
      <c r="BD43">
        <f>'RESULTADOS CUARTO'!FE47</f>
        <v>1</v>
      </c>
      <c r="BE43">
        <f>'RESULTADOS CUARTO'!FF47</f>
        <v>1</v>
      </c>
      <c r="BF43">
        <f>'RESULTADOS CUARTO'!FG47</f>
        <v>1.4254114250000001</v>
      </c>
      <c r="BG43">
        <f>'RESULTADOS CUARTO'!FH47</f>
        <v>2</v>
      </c>
      <c r="BH43">
        <f>'RESULTADOS CUARTO'!FI47</f>
        <v>1.1547487000000001</v>
      </c>
      <c r="BI43">
        <f>'RESULTADOS CUARTO'!FJ47</f>
        <v>0</v>
      </c>
      <c r="BJ43">
        <f>'RESULTADOS CUARTO'!FK47</f>
        <v>2</v>
      </c>
      <c r="BK43">
        <f>'RESULTADOS CUARTO'!FL47</f>
        <v>0</v>
      </c>
      <c r="BL43">
        <f>'RESULTADOS CUARTO'!FM47</f>
        <v>2.9502382749999998</v>
      </c>
      <c r="BM43">
        <f>'RESULTADOS CUARTO'!FN47</f>
        <v>3</v>
      </c>
      <c r="BN43">
        <f>'RESULTADOS CUARTO'!FO47</f>
        <v>1.021414</v>
      </c>
      <c r="BO43">
        <f>'RESULTADOS CUARTO'!FP47</f>
        <v>3</v>
      </c>
      <c r="BP43">
        <f>'RESULTADOS CUARTO'!FQ47</f>
        <v>0</v>
      </c>
      <c r="BQ43">
        <f>'RESULTADOS CUARTO'!FR47</f>
        <v>3.0642420000000001</v>
      </c>
      <c r="BR43">
        <f>'RESULTADOS CUARTO'!FS47</f>
        <v>2</v>
      </c>
      <c r="BS43">
        <f>'RESULTADOS CUARTO'!FT47</f>
        <v>0.97144799999999998</v>
      </c>
      <c r="BT43">
        <f>'RESULTADOS CUARTO'!FU47</f>
        <v>2</v>
      </c>
      <c r="BU43">
        <f>'RESULTADOS CUARTO'!FV47</f>
        <v>0</v>
      </c>
      <c r="BV43">
        <f>'RESULTADOS CUARTO'!FW47</f>
        <v>1.942896</v>
      </c>
      <c r="BW43">
        <f>'RESULTADOS CUARTO'!FX47</f>
        <v>3</v>
      </c>
      <c r="BX43">
        <f>'RESULTADOS CUARTO'!FY47</f>
        <v>1.2698590000000001</v>
      </c>
      <c r="BY43">
        <f>'RESULTADOS CUARTO'!FZ47</f>
        <v>2</v>
      </c>
      <c r="BZ43">
        <f>'RESULTADOS CUARTO'!GA47</f>
        <v>1</v>
      </c>
      <c r="CA43">
        <f>'RESULTADOS CUARTO'!GB47</f>
        <v>2.5397180000000001</v>
      </c>
      <c r="CB43">
        <f>'RESULTADOS CUARTO'!GC47</f>
        <v>2</v>
      </c>
      <c r="CC43">
        <f>'RESULTADOS CUARTO'!GD47</f>
        <v>1.2101409999999999</v>
      </c>
      <c r="CD43">
        <f>'RESULTADOS CUARTO'!GE47</f>
        <v>2</v>
      </c>
      <c r="CE43">
        <f>'RESULTADOS CUARTO'!GF47</f>
        <v>0</v>
      </c>
      <c r="CF43">
        <f>'RESULTADOS CUARTO'!GG47</f>
        <v>2.4202819999999998</v>
      </c>
      <c r="CG43">
        <f>'RESULTADOS CUARTO'!GH47</f>
        <v>1</v>
      </c>
      <c r="CH43">
        <f>'RESULTADOS CUARTO'!GI47</f>
        <v>0.80188999999999999</v>
      </c>
      <c r="CI43">
        <f>'RESULTADOS CUARTO'!GJ47</f>
        <v>1</v>
      </c>
      <c r="CJ43">
        <f>'RESULTADOS CUARTO'!GK47</f>
        <v>0</v>
      </c>
      <c r="CK43">
        <f>'RESULTADOS CUARTO'!GL47</f>
        <v>0.80188999999999999</v>
      </c>
      <c r="CL43">
        <f>'RESULTADOS CUARTO'!GM47</f>
        <v>1</v>
      </c>
      <c r="CM43">
        <f>'RESULTADOS CUARTO'!GN47</f>
        <v>0.79674</v>
      </c>
      <c r="CN43">
        <f>'RESULTADOS CUARTO'!GO47</f>
        <v>1</v>
      </c>
      <c r="CO43">
        <f>'RESULTADOS CUARTO'!GP47</f>
        <v>0</v>
      </c>
      <c r="CP43">
        <f>'RESULTADOS CUARTO'!GQ47</f>
        <v>0.79674</v>
      </c>
      <c r="CQ43">
        <f>'RESULTADOS CUARTO'!GR47</f>
        <v>2</v>
      </c>
      <c r="CR43">
        <f>'RESULTADOS CUARTO'!GS47</f>
        <v>1.1258699999999999</v>
      </c>
      <c r="CS43">
        <f>'RESULTADOS CUARTO'!GT47</f>
        <v>2</v>
      </c>
      <c r="CT43">
        <f>'RESULTADOS CUARTO'!GU47</f>
        <v>0</v>
      </c>
      <c r="CU43">
        <f>'RESULTADOS CUARTO'!GV47</f>
        <v>2.2517399999999999</v>
      </c>
      <c r="CV43">
        <f>'RESULTADOS CUARTO'!GW47</f>
        <v>2</v>
      </c>
      <c r="CW43">
        <f>'RESULTADOS CUARTO'!GX47</f>
        <v>1.2413000000000001</v>
      </c>
      <c r="CX43">
        <f>'RESULTADOS CUARTO'!GY47</f>
        <v>1</v>
      </c>
      <c r="CY43">
        <f>'RESULTADOS CUARTO'!GZ47</f>
        <v>1</v>
      </c>
      <c r="CZ43">
        <f>'RESULTADOS CUARTO'!HA47</f>
        <v>1.2413000000000001</v>
      </c>
      <c r="DA43">
        <f>'RESULTADOS CUARTO'!HB47</f>
        <v>15.058808000000001</v>
      </c>
      <c r="DB43">
        <f>'RESULTADOS CUARTO'!HC47</f>
        <v>1</v>
      </c>
      <c r="DC43">
        <f>'RESULTADOS CUARTO'!HD47</f>
        <v>1.12415</v>
      </c>
      <c r="DD43">
        <f>'RESULTADOS CUARTO'!HE47</f>
        <v>1</v>
      </c>
      <c r="DE43">
        <f>'RESULTADOS CUARTO'!HF47</f>
        <v>0</v>
      </c>
      <c r="DF43">
        <f>'RESULTADOS CUARTO'!HG47</f>
        <v>1.12415</v>
      </c>
      <c r="DG43">
        <f>'RESULTADOS CUARTO'!HH47</f>
        <v>2</v>
      </c>
      <c r="DH43">
        <f>'RESULTADOS CUARTO'!HI47</f>
        <v>1.1006800000000001</v>
      </c>
      <c r="DI43">
        <f>'RESULTADOS CUARTO'!HJ47</f>
        <v>2</v>
      </c>
      <c r="DJ43">
        <f>'RESULTADOS CUARTO'!HK47</f>
        <v>0</v>
      </c>
      <c r="DK43">
        <f>'RESULTADOS CUARTO'!HL47</f>
        <v>2.2013600000000002</v>
      </c>
      <c r="DL43">
        <f>'RESULTADOS CUARTO'!HM47</f>
        <v>2</v>
      </c>
      <c r="DM43">
        <f>'RESULTADOS CUARTO'!HN47</f>
        <v>1.1006800000000001</v>
      </c>
      <c r="DN43">
        <f>'RESULTADOS CUARTO'!HO47</f>
        <v>1</v>
      </c>
      <c r="DO43">
        <f>'RESULTADOS CUARTO'!HP47</f>
        <v>1</v>
      </c>
      <c r="DP43">
        <f>'RESULTADOS CUARTO'!HQ47</f>
        <v>1.1006800000000001</v>
      </c>
      <c r="DQ43">
        <f>'RESULTADOS CUARTO'!HR47</f>
        <v>2</v>
      </c>
      <c r="DR43">
        <f>'RESULTADOS CUARTO'!HS47</f>
        <v>1.12415</v>
      </c>
      <c r="DS43">
        <f>'RESULTADOS CUARTO'!HT47</f>
        <v>1</v>
      </c>
      <c r="DT43">
        <f>'RESULTADOS CUARTO'!HU47</f>
        <v>1</v>
      </c>
      <c r="DU43">
        <f>'RESULTADOS CUARTO'!HV47</f>
        <v>1.12415</v>
      </c>
      <c r="DV43">
        <f>'RESULTADOS CUARTO'!HW47</f>
        <v>5.5503400000000003</v>
      </c>
      <c r="EP43" s="42"/>
      <c r="EQ43" s="41">
        <f>'RANKING-CUARTOS'!A44</f>
        <v>41</v>
      </c>
      <c r="ER43" s="41" t="str">
        <f>'RANKING-CUARTOS'!B44</f>
        <v>RIOS  POSTIGO  ORIANA TAMARA</v>
      </c>
      <c r="ES43" s="41" t="str">
        <f>'RANKING-CUARTOS'!C44</f>
        <v>4B</v>
      </c>
      <c r="ET43" s="41">
        <f>'RANKING-CUARTOS'!D44</f>
        <v>15.2218003</v>
      </c>
      <c r="EU43" s="41">
        <f>'RANKING-CUARTOS'!E44</f>
        <v>39</v>
      </c>
      <c r="EV43" s="41">
        <f>'RANKING-CUARTOS'!F44</f>
        <v>0</v>
      </c>
      <c r="EW43" s="41" t="str">
        <f>'RANKING-CUARTOS'!G44</f>
        <v>MACHACA  MAMANI  YENIFER VALERIA</v>
      </c>
      <c r="EX43" s="44" t="str">
        <f>'RANKING-CUARTOS'!H44</f>
        <v>4A</v>
      </c>
      <c r="EY43" s="41">
        <f>'RANKING-CUARTOS'!I44</f>
        <v>13.81749245</v>
      </c>
      <c r="EZ43" s="41">
        <f>'RANKING-CUARTOS'!J44</f>
        <v>41</v>
      </c>
      <c r="FA43" s="45">
        <f>'RANKING-CUARTOS'!K44</f>
        <v>6.87436063871335</v>
      </c>
      <c r="FB43">
        <f>'RANKING-CUARTOS'!L44</f>
        <v>0</v>
      </c>
      <c r="FC43">
        <f>'RANKING-CUARTOS'!M44</f>
        <v>0</v>
      </c>
      <c r="FD43">
        <f>'RANKING-CUARTOS'!N44</f>
        <v>0</v>
      </c>
      <c r="FE43" s="609"/>
    </row>
    <row r="44" spans="2:161" ht="16.149999999999999" customHeight="1">
      <c r="B44" s="613"/>
      <c r="C44" s="23" t="s">
        <v>310</v>
      </c>
      <c r="D44" s="14">
        <f>DB2</f>
        <v>0</v>
      </c>
      <c r="E44" s="14">
        <f>DC2</f>
        <v>0</v>
      </c>
      <c r="F44" s="14">
        <f>DD2</f>
        <v>0</v>
      </c>
      <c r="G44" s="14">
        <f>DE2</f>
        <v>0</v>
      </c>
      <c r="H44" s="14">
        <f>DF2</f>
        <v>0</v>
      </c>
      <c r="I44" s="613"/>
      <c r="J44" t="str">
        <f>'RESULTADOS CUARTO'!DK48</f>
        <v>Angela17</v>
      </c>
      <c r="K44" t="str">
        <f>'RESULTADOS CUARTO'!DL48</f>
        <v>PEREZ  MAMANI  ANGELA MABEL</v>
      </c>
      <c r="L44">
        <f>'RESULTADOS CUARTO'!DM48</f>
        <v>4</v>
      </c>
      <c r="M44" t="str">
        <f>'RESULTADOS CUARTO'!DN48</f>
        <v>B</v>
      </c>
      <c r="N44" t="str">
        <f>'RESULTADOS CUARTO'!DO48</f>
        <v>7 DE MAYO</v>
      </c>
      <c r="O44" t="str">
        <f>'RESULTADOS CUARTO'!DP48</f>
        <v>RANKING</v>
      </c>
      <c r="P44">
        <f>'RESULTADOS CUARTO'!DQ48</f>
        <v>23</v>
      </c>
      <c r="Q44" t="str">
        <f>'RESULTADOS CUARTO'!DR48</f>
        <v/>
      </c>
      <c r="R44">
        <f>'RESULTADOS CUARTO'!DS48</f>
        <v>33</v>
      </c>
      <c r="S44">
        <f>'RESULTADOS CUARTO'!DT48</f>
        <v>16</v>
      </c>
      <c r="T44">
        <f>'RESULTADOS CUARTO'!DU48</f>
        <v>17</v>
      </c>
      <c r="U44">
        <f>'RESULTADOS CUARTO'!DV48</f>
        <v>20.853568975000002</v>
      </c>
      <c r="V44">
        <f>'RESULTADOS CUARTO'!DW48</f>
        <v>10</v>
      </c>
      <c r="W44">
        <f>'RESULTADOS CUARTO'!DX48</f>
        <v>0.48484848484848497</v>
      </c>
      <c r="X44">
        <f>'RESULTADOS CUARTO'!DY48</f>
        <v>0</v>
      </c>
      <c r="Y44">
        <f>'RESULTADOS CUARTO'!DZ48</f>
        <v>0</v>
      </c>
      <c r="Z44">
        <f>'RESULTADOS CUARTO'!EA48</f>
        <v>0</v>
      </c>
      <c r="AA44">
        <f>'RESULTADOS CUARTO'!EB48</f>
        <v>0</v>
      </c>
      <c r="AB44">
        <f>'RESULTADOS CUARTO'!EC48</f>
        <v>1</v>
      </c>
      <c r="AC44">
        <f>'RESULTADOS CUARTO'!ED48</f>
        <v>1.6782674</v>
      </c>
      <c r="AD44">
        <f>'RESULTADOS CUARTO'!EE48</f>
        <v>1</v>
      </c>
      <c r="AE44">
        <f>'RESULTADOS CUARTO'!EF48</f>
        <v>0</v>
      </c>
      <c r="AF44">
        <f>'RESULTADOS CUARTO'!EG48</f>
        <v>1.6782674</v>
      </c>
      <c r="AG44">
        <f>'RESULTADOS CUARTO'!EH48</f>
        <v>1</v>
      </c>
      <c r="AH44">
        <f>'RESULTADOS CUARTO'!EI48</f>
        <v>1.6587874499999999</v>
      </c>
      <c r="AI44">
        <f>'RESULTADOS CUARTO'!EJ48</f>
        <v>1</v>
      </c>
      <c r="AJ44">
        <f>'RESULTADOS CUARTO'!EK48</f>
        <v>0</v>
      </c>
      <c r="AK44">
        <f>'RESULTADOS CUARTO'!EL48</f>
        <v>1.6587874499999999</v>
      </c>
      <c r="AL44">
        <f>'RESULTADOS CUARTO'!EM48</f>
        <v>1</v>
      </c>
      <c r="AM44">
        <f>'RESULTADOS CUARTO'!EN48</f>
        <v>1.6495770000000001</v>
      </c>
      <c r="AN44">
        <f>'RESULTADOS CUARTO'!EO48</f>
        <v>1</v>
      </c>
      <c r="AO44">
        <f>'RESULTADOS CUARTO'!EP48</f>
        <v>0</v>
      </c>
      <c r="AP44">
        <f>'RESULTADOS CUARTO'!EQ48</f>
        <v>1.6495770000000001</v>
      </c>
      <c r="AQ44">
        <f>'RESULTADOS CUARTO'!ER48</f>
        <v>1</v>
      </c>
      <c r="AR44">
        <f>'RESULTADOS CUARTO'!ES48</f>
        <v>1.6583374</v>
      </c>
      <c r="AS44">
        <f>'RESULTADOS CUARTO'!ET48</f>
        <v>0</v>
      </c>
      <c r="AT44">
        <f>'RESULTADOS CUARTO'!EU48</f>
        <v>1</v>
      </c>
      <c r="AU44">
        <f>'RESULTADOS CUARTO'!EV48</f>
        <v>0</v>
      </c>
      <c r="AV44">
        <f>'RESULTADOS CUARTO'!EW48</f>
        <v>4.9866318500000002</v>
      </c>
      <c r="AW44">
        <f>'RESULTADOS CUARTO'!EX48</f>
        <v>2</v>
      </c>
      <c r="AX44">
        <f>'RESULTADOS CUARTO'!EY48</f>
        <v>1.52482685</v>
      </c>
      <c r="AY44">
        <f>'RESULTADOS CUARTO'!EZ48</f>
        <v>0</v>
      </c>
      <c r="AZ44">
        <f>'RESULTADOS CUARTO'!FA48</f>
        <v>2</v>
      </c>
      <c r="BA44">
        <f>'RESULTADOS CUARTO'!FB48</f>
        <v>0</v>
      </c>
      <c r="BB44">
        <f>'RESULTADOS CUARTO'!FC48</f>
        <v>2</v>
      </c>
      <c r="BC44">
        <f>'RESULTADOS CUARTO'!FD48</f>
        <v>1.4254114250000001</v>
      </c>
      <c r="BD44">
        <f>'RESULTADOS CUARTO'!FE48</f>
        <v>1</v>
      </c>
      <c r="BE44">
        <f>'RESULTADOS CUARTO'!FF48</f>
        <v>1</v>
      </c>
      <c r="BF44">
        <f>'RESULTADOS CUARTO'!FG48</f>
        <v>1.4254114250000001</v>
      </c>
      <c r="BG44">
        <f>'RESULTADOS CUARTO'!FH48</f>
        <v>2</v>
      </c>
      <c r="BH44">
        <f>'RESULTADOS CUARTO'!FI48</f>
        <v>1.1547487000000001</v>
      </c>
      <c r="BI44">
        <f>'RESULTADOS CUARTO'!FJ48</f>
        <v>1</v>
      </c>
      <c r="BJ44">
        <f>'RESULTADOS CUARTO'!FK48</f>
        <v>1</v>
      </c>
      <c r="BK44">
        <f>'RESULTADOS CUARTO'!FL48</f>
        <v>1.1547487000000001</v>
      </c>
      <c r="BL44">
        <f>'RESULTADOS CUARTO'!FM48</f>
        <v>2.5801601249999999</v>
      </c>
      <c r="BM44">
        <f>'RESULTADOS CUARTO'!FN48</f>
        <v>3</v>
      </c>
      <c r="BN44">
        <f>'RESULTADOS CUARTO'!FO48</f>
        <v>1.021414</v>
      </c>
      <c r="BO44">
        <f>'RESULTADOS CUARTO'!FP48</f>
        <v>1</v>
      </c>
      <c r="BP44">
        <f>'RESULTADOS CUARTO'!FQ48</f>
        <v>2</v>
      </c>
      <c r="BQ44">
        <f>'RESULTADOS CUARTO'!FR48</f>
        <v>1.021414</v>
      </c>
      <c r="BR44">
        <f>'RESULTADOS CUARTO'!FS48</f>
        <v>2</v>
      </c>
      <c r="BS44">
        <f>'RESULTADOS CUARTO'!FT48</f>
        <v>0.97144799999999998</v>
      </c>
      <c r="BT44">
        <f>'RESULTADOS CUARTO'!FU48</f>
        <v>2</v>
      </c>
      <c r="BU44">
        <f>'RESULTADOS CUARTO'!FV48</f>
        <v>0</v>
      </c>
      <c r="BV44">
        <f>'RESULTADOS CUARTO'!FW48</f>
        <v>1.942896</v>
      </c>
      <c r="BW44">
        <f>'RESULTADOS CUARTO'!FX48</f>
        <v>3</v>
      </c>
      <c r="BX44">
        <f>'RESULTADOS CUARTO'!FY48</f>
        <v>1.2698590000000001</v>
      </c>
      <c r="BY44">
        <f>'RESULTADOS CUARTO'!FZ48</f>
        <v>3</v>
      </c>
      <c r="BZ44">
        <f>'RESULTADOS CUARTO'!GA48</f>
        <v>0</v>
      </c>
      <c r="CA44">
        <f>'RESULTADOS CUARTO'!GB48</f>
        <v>3.809577</v>
      </c>
      <c r="CB44">
        <f>'RESULTADOS CUARTO'!GC48</f>
        <v>2</v>
      </c>
      <c r="CC44">
        <f>'RESULTADOS CUARTO'!GD48</f>
        <v>1.2101409999999999</v>
      </c>
      <c r="CD44">
        <f>'RESULTADOS CUARTO'!GE48</f>
        <v>0</v>
      </c>
      <c r="CE44">
        <f>'RESULTADOS CUARTO'!GF48</f>
        <v>2</v>
      </c>
      <c r="CF44">
        <f>'RESULTADOS CUARTO'!GG48</f>
        <v>0</v>
      </c>
      <c r="CG44">
        <f>'RESULTADOS CUARTO'!GH48</f>
        <v>1</v>
      </c>
      <c r="CH44">
        <f>'RESULTADOS CUARTO'!GI48</f>
        <v>0.80188999999999999</v>
      </c>
      <c r="CI44">
        <f>'RESULTADOS CUARTO'!GJ48</f>
        <v>0</v>
      </c>
      <c r="CJ44">
        <f>'RESULTADOS CUARTO'!GK48</f>
        <v>1</v>
      </c>
      <c r="CK44">
        <f>'RESULTADOS CUARTO'!GL48</f>
        <v>0</v>
      </c>
      <c r="CL44">
        <f>'RESULTADOS CUARTO'!GM48</f>
        <v>1</v>
      </c>
      <c r="CM44">
        <f>'RESULTADOS CUARTO'!GN48</f>
        <v>0.79674</v>
      </c>
      <c r="CN44">
        <f>'RESULTADOS CUARTO'!GO48</f>
        <v>1</v>
      </c>
      <c r="CO44">
        <f>'RESULTADOS CUARTO'!GP48</f>
        <v>0</v>
      </c>
      <c r="CP44">
        <f>'RESULTADOS CUARTO'!GQ48</f>
        <v>0.79674</v>
      </c>
      <c r="CQ44">
        <f>'RESULTADOS CUARTO'!GR48</f>
        <v>2</v>
      </c>
      <c r="CR44">
        <f>'RESULTADOS CUARTO'!GS48</f>
        <v>1.1258699999999999</v>
      </c>
      <c r="CS44">
        <f>'RESULTADOS CUARTO'!GT48</f>
        <v>1</v>
      </c>
      <c r="CT44">
        <f>'RESULTADOS CUARTO'!GU48</f>
        <v>1</v>
      </c>
      <c r="CU44">
        <f>'RESULTADOS CUARTO'!GV48</f>
        <v>1.1258699999999999</v>
      </c>
      <c r="CV44">
        <f>'RESULTADOS CUARTO'!GW48</f>
        <v>2</v>
      </c>
      <c r="CW44">
        <f>'RESULTADOS CUARTO'!GX48</f>
        <v>1.2413000000000001</v>
      </c>
      <c r="CX44">
        <f>'RESULTADOS CUARTO'!GY48</f>
        <v>1</v>
      </c>
      <c r="CY44">
        <f>'RESULTADOS CUARTO'!GZ48</f>
        <v>1</v>
      </c>
      <c r="CZ44">
        <f>'RESULTADOS CUARTO'!HA48</f>
        <v>1.2413000000000001</v>
      </c>
      <c r="DA44">
        <f>'RESULTADOS CUARTO'!HB48</f>
        <v>9.9377969999999998</v>
      </c>
      <c r="DB44">
        <f>'RESULTADOS CUARTO'!HC48</f>
        <v>1</v>
      </c>
      <c r="DC44">
        <f>'RESULTADOS CUARTO'!HD48</f>
        <v>1.12415</v>
      </c>
      <c r="DD44">
        <f>'RESULTADOS CUARTO'!HE48</f>
        <v>1</v>
      </c>
      <c r="DE44">
        <f>'RESULTADOS CUARTO'!HF48</f>
        <v>0</v>
      </c>
      <c r="DF44">
        <f>'RESULTADOS CUARTO'!HG48</f>
        <v>1.12415</v>
      </c>
      <c r="DG44">
        <f>'RESULTADOS CUARTO'!HH48</f>
        <v>2</v>
      </c>
      <c r="DH44">
        <f>'RESULTADOS CUARTO'!HI48</f>
        <v>1.1006800000000001</v>
      </c>
      <c r="DI44">
        <f>'RESULTADOS CUARTO'!HJ48</f>
        <v>0</v>
      </c>
      <c r="DJ44">
        <f>'RESULTADOS CUARTO'!HK48</f>
        <v>2</v>
      </c>
      <c r="DK44">
        <f>'RESULTADOS CUARTO'!HL48</f>
        <v>0</v>
      </c>
      <c r="DL44">
        <f>'RESULTADOS CUARTO'!HM48</f>
        <v>2</v>
      </c>
      <c r="DM44">
        <f>'RESULTADOS CUARTO'!HN48</f>
        <v>1.1006800000000001</v>
      </c>
      <c r="DN44">
        <f>'RESULTADOS CUARTO'!HO48</f>
        <v>1</v>
      </c>
      <c r="DO44">
        <f>'RESULTADOS CUARTO'!HP48</f>
        <v>1</v>
      </c>
      <c r="DP44">
        <f>'RESULTADOS CUARTO'!HQ48</f>
        <v>1.1006800000000001</v>
      </c>
      <c r="DQ44">
        <f>'RESULTADOS CUARTO'!HR48</f>
        <v>2</v>
      </c>
      <c r="DR44">
        <f>'RESULTADOS CUARTO'!HS48</f>
        <v>1.12415</v>
      </c>
      <c r="DS44">
        <f>'RESULTADOS CUARTO'!HT48</f>
        <v>1</v>
      </c>
      <c r="DT44">
        <f>'RESULTADOS CUARTO'!HU48</f>
        <v>1</v>
      </c>
      <c r="DU44">
        <f>'RESULTADOS CUARTO'!HV48</f>
        <v>1.12415</v>
      </c>
      <c r="DV44">
        <f>'RESULTADOS CUARTO'!HW48</f>
        <v>3.3489800000000001</v>
      </c>
      <c r="EP44" s="42"/>
      <c r="EQ44" s="41">
        <f>'RANKING-CUARTOS'!A45</f>
        <v>42</v>
      </c>
      <c r="ER44" s="41" t="str">
        <f>'RANKING-CUARTOS'!B45</f>
        <v>ROJAS  HERRERA  PIERINA GEORGETTE</v>
      </c>
      <c r="ES44" s="41" t="str">
        <f>'RANKING-CUARTOS'!C45</f>
        <v>4B</v>
      </c>
      <c r="ET44" s="41">
        <f>'RANKING-CUARTOS'!D45</f>
        <v>31.545405925000001</v>
      </c>
      <c r="EU44" s="41">
        <f>'RANKING-CUARTOS'!E45</f>
        <v>2</v>
      </c>
      <c r="EV44" s="41">
        <f>'RANKING-CUARTOS'!F45</f>
        <v>0</v>
      </c>
      <c r="EW44" s="41" t="str">
        <f>'RANKING-CUARTOS'!G45</f>
        <v>DELGADO  ALARCON  LUCIANA VALENTINA</v>
      </c>
      <c r="EX44" s="44" t="str">
        <f>'RANKING-CUARTOS'!H45</f>
        <v>4A</v>
      </c>
      <c r="EY44" s="41">
        <f>'RANKING-CUARTOS'!I45</f>
        <v>13.026024850000001</v>
      </c>
      <c r="EZ44" s="41">
        <f>'RANKING-CUARTOS'!J45</f>
        <v>42</v>
      </c>
      <c r="FA44" s="45">
        <f>'RANKING-CUARTOS'!K45</f>
        <v>6.4805964491583303</v>
      </c>
      <c r="FB44">
        <f>'RANKING-CUARTOS'!L45</f>
        <v>0</v>
      </c>
      <c r="FC44">
        <f>'RANKING-CUARTOS'!M45</f>
        <v>0</v>
      </c>
      <c r="FD44">
        <f>'RANKING-CUARTOS'!N45</f>
        <v>0</v>
      </c>
      <c r="FE44" s="609"/>
    </row>
    <row r="45" spans="2:161" ht="16.149999999999999" customHeight="1">
      <c r="B45" s="613"/>
      <c r="C45" s="23" t="s">
        <v>311</v>
      </c>
      <c r="D45" s="14">
        <f>DG2</f>
        <v>0</v>
      </c>
      <c r="E45" s="14">
        <f>DH2</f>
        <v>0</v>
      </c>
      <c r="F45" s="14">
        <f>DI2</f>
        <v>0</v>
      </c>
      <c r="G45" s="14">
        <f>DJ2</f>
        <v>0</v>
      </c>
      <c r="H45" s="14">
        <f>DK2</f>
        <v>0</v>
      </c>
      <c r="I45" s="613"/>
      <c r="J45" t="str">
        <f>'RESULTADOS CUARTO'!DK49</f>
        <v>MARI0868</v>
      </c>
      <c r="K45" t="str">
        <f>'RESULTADOS CUARTO'!DL49</f>
        <v>RIOS  POSTIGO  ORIANA TAMARA</v>
      </c>
      <c r="L45">
        <f>'RESULTADOS CUARTO'!DM49</f>
        <v>4</v>
      </c>
      <c r="M45" t="str">
        <f>'RESULTADOS CUARTO'!DN49</f>
        <v>B</v>
      </c>
      <c r="N45" t="str">
        <f>'RESULTADOS CUARTO'!DO49</f>
        <v>7 DE MAYO</v>
      </c>
      <c r="O45" t="str">
        <f>'RESULTADOS CUARTO'!DP49</f>
        <v>RANKING</v>
      </c>
      <c r="P45">
        <f>'RESULTADOS CUARTO'!DQ49</f>
        <v>39</v>
      </c>
      <c r="Q45" t="str">
        <f>'RESULTADOS CUARTO'!DR49</f>
        <v/>
      </c>
      <c r="R45">
        <f>'RESULTADOS CUARTO'!DS49</f>
        <v>33</v>
      </c>
      <c r="S45">
        <f>'RESULTADOS CUARTO'!DT49</f>
        <v>13</v>
      </c>
      <c r="T45">
        <f>'RESULTADOS CUARTO'!DU49</f>
        <v>20</v>
      </c>
      <c r="U45">
        <f>'RESULTADOS CUARTO'!DV49</f>
        <v>15.2218003</v>
      </c>
      <c r="V45">
        <f>'RESULTADOS CUARTO'!DW49</f>
        <v>8</v>
      </c>
      <c r="W45">
        <f>'RESULTADOS CUARTO'!DX49</f>
        <v>0.39393939393939398</v>
      </c>
      <c r="X45">
        <f>'RESULTADOS CUARTO'!DY49</f>
        <v>0</v>
      </c>
      <c r="Y45">
        <f>'RESULTADOS CUARTO'!DZ49</f>
        <v>0</v>
      </c>
      <c r="Z45">
        <f>'RESULTADOS CUARTO'!EA49</f>
        <v>0</v>
      </c>
      <c r="AA45">
        <f>'RESULTADOS CUARTO'!EB49</f>
        <v>0</v>
      </c>
      <c r="AB45">
        <f>'RESULTADOS CUARTO'!EC49</f>
        <v>1</v>
      </c>
      <c r="AC45">
        <f>'RESULTADOS CUARTO'!ED49</f>
        <v>1.6782674</v>
      </c>
      <c r="AD45">
        <f>'RESULTADOS CUARTO'!EE49</f>
        <v>0</v>
      </c>
      <c r="AE45">
        <f>'RESULTADOS CUARTO'!EF49</f>
        <v>1</v>
      </c>
      <c r="AF45">
        <f>'RESULTADOS CUARTO'!EG49</f>
        <v>0</v>
      </c>
      <c r="AG45">
        <f>'RESULTADOS CUARTO'!EH49</f>
        <v>1</v>
      </c>
      <c r="AH45">
        <f>'RESULTADOS CUARTO'!EI49</f>
        <v>1.6587874499999999</v>
      </c>
      <c r="AI45">
        <f>'RESULTADOS CUARTO'!EJ49</f>
        <v>1</v>
      </c>
      <c r="AJ45">
        <f>'RESULTADOS CUARTO'!EK49</f>
        <v>0</v>
      </c>
      <c r="AK45">
        <f>'RESULTADOS CUARTO'!EL49</f>
        <v>1.6587874499999999</v>
      </c>
      <c r="AL45">
        <f>'RESULTADOS CUARTO'!EM49</f>
        <v>1</v>
      </c>
      <c r="AM45">
        <f>'RESULTADOS CUARTO'!EN49</f>
        <v>1.6495770000000001</v>
      </c>
      <c r="AN45">
        <f>'RESULTADOS CUARTO'!EO49</f>
        <v>0</v>
      </c>
      <c r="AO45">
        <f>'RESULTADOS CUARTO'!EP49</f>
        <v>1</v>
      </c>
      <c r="AP45">
        <f>'RESULTADOS CUARTO'!EQ49</f>
        <v>0</v>
      </c>
      <c r="AQ45">
        <f>'RESULTADOS CUARTO'!ER49</f>
        <v>1</v>
      </c>
      <c r="AR45">
        <f>'RESULTADOS CUARTO'!ES49</f>
        <v>1.6583374</v>
      </c>
      <c r="AS45">
        <f>'RESULTADOS CUARTO'!ET49</f>
        <v>0</v>
      </c>
      <c r="AT45">
        <f>'RESULTADOS CUARTO'!EU49</f>
        <v>1</v>
      </c>
      <c r="AU45">
        <f>'RESULTADOS CUARTO'!EV49</f>
        <v>0</v>
      </c>
      <c r="AV45">
        <f>'RESULTADOS CUARTO'!EW49</f>
        <v>1.6587874499999999</v>
      </c>
      <c r="AW45">
        <f>'RESULTADOS CUARTO'!EX49</f>
        <v>2</v>
      </c>
      <c r="AX45">
        <f>'RESULTADOS CUARTO'!EY49</f>
        <v>1.52482685</v>
      </c>
      <c r="AY45">
        <f>'RESULTADOS CUARTO'!EZ49</f>
        <v>1</v>
      </c>
      <c r="AZ45">
        <f>'RESULTADOS CUARTO'!FA49</f>
        <v>1</v>
      </c>
      <c r="BA45">
        <f>'RESULTADOS CUARTO'!FB49</f>
        <v>1.52482685</v>
      </c>
      <c r="BB45">
        <f>'RESULTADOS CUARTO'!FC49</f>
        <v>2</v>
      </c>
      <c r="BC45">
        <f>'RESULTADOS CUARTO'!FD49</f>
        <v>1.4254114250000001</v>
      </c>
      <c r="BD45">
        <f>'RESULTADOS CUARTO'!FE49</f>
        <v>0</v>
      </c>
      <c r="BE45">
        <f>'RESULTADOS CUARTO'!FF49</f>
        <v>2</v>
      </c>
      <c r="BF45">
        <f>'RESULTADOS CUARTO'!FG49</f>
        <v>0</v>
      </c>
      <c r="BG45">
        <f>'RESULTADOS CUARTO'!FH49</f>
        <v>2</v>
      </c>
      <c r="BH45">
        <f>'RESULTADOS CUARTO'!FI49</f>
        <v>1.1547487000000001</v>
      </c>
      <c r="BI45">
        <f>'RESULTADOS CUARTO'!FJ49</f>
        <v>0</v>
      </c>
      <c r="BJ45">
        <f>'RESULTADOS CUARTO'!FK49</f>
        <v>2</v>
      </c>
      <c r="BK45">
        <f>'RESULTADOS CUARTO'!FL49</f>
        <v>0</v>
      </c>
      <c r="BL45">
        <f>'RESULTADOS CUARTO'!FM49</f>
        <v>1.52482685</v>
      </c>
      <c r="BM45">
        <f>'RESULTADOS CUARTO'!FN49</f>
        <v>3</v>
      </c>
      <c r="BN45">
        <f>'RESULTADOS CUARTO'!FO49</f>
        <v>1.021414</v>
      </c>
      <c r="BO45">
        <f>'RESULTADOS CUARTO'!FP49</f>
        <v>0</v>
      </c>
      <c r="BP45">
        <f>'RESULTADOS CUARTO'!FQ49</f>
        <v>3</v>
      </c>
      <c r="BQ45">
        <f>'RESULTADOS CUARTO'!FR49</f>
        <v>0</v>
      </c>
      <c r="BR45">
        <f>'RESULTADOS CUARTO'!FS49</f>
        <v>2</v>
      </c>
      <c r="BS45">
        <f>'RESULTADOS CUARTO'!FT49</f>
        <v>0.97144799999999998</v>
      </c>
      <c r="BT45">
        <f>'RESULTADOS CUARTO'!FU49</f>
        <v>2</v>
      </c>
      <c r="BU45">
        <f>'RESULTADOS CUARTO'!FV49</f>
        <v>0</v>
      </c>
      <c r="BV45">
        <f>'RESULTADOS CUARTO'!FW49</f>
        <v>1.942896</v>
      </c>
      <c r="BW45">
        <f>'RESULTADOS CUARTO'!FX49</f>
        <v>3</v>
      </c>
      <c r="BX45">
        <f>'RESULTADOS CUARTO'!FY49</f>
        <v>1.2698590000000001</v>
      </c>
      <c r="BY45">
        <f>'RESULTADOS CUARTO'!FZ49</f>
        <v>1</v>
      </c>
      <c r="BZ45">
        <f>'RESULTADOS CUARTO'!GA49</f>
        <v>2</v>
      </c>
      <c r="CA45">
        <f>'RESULTADOS CUARTO'!GB49</f>
        <v>1.2698590000000001</v>
      </c>
      <c r="CB45">
        <f>'RESULTADOS CUARTO'!GC49</f>
        <v>2</v>
      </c>
      <c r="CC45">
        <f>'RESULTADOS CUARTO'!GD49</f>
        <v>1.2101409999999999</v>
      </c>
      <c r="CD45">
        <f>'RESULTADOS CUARTO'!GE49</f>
        <v>1</v>
      </c>
      <c r="CE45">
        <f>'RESULTADOS CUARTO'!GF49</f>
        <v>1</v>
      </c>
      <c r="CF45">
        <f>'RESULTADOS CUARTO'!GG49</f>
        <v>1.2101409999999999</v>
      </c>
      <c r="CG45">
        <f>'RESULTADOS CUARTO'!GH49</f>
        <v>1</v>
      </c>
      <c r="CH45">
        <f>'RESULTADOS CUARTO'!GI49</f>
        <v>0.80188999999999999</v>
      </c>
      <c r="CI45">
        <f>'RESULTADOS CUARTO'!GJ49</f>
        <v>0</v>
      </c>
      <c r="CJ45">
        <f>'RESULTADOS CUARTO'!GK49</f>
        <v>1</v>
      </c>
      <c r="CK45">
        <f>'RESULTADOS CUARTO'!GL49</f>
        <v>0</v>
      </c>
      <c r="CL45">
        <f>'RESULTADOS CUARTO'!GM49</f>
        <v>1</v>
      </c>
      <c r="CM45">
        <f>'RESULTADOS CUARTO'!GN49</f>
        <v>0.79674</v>
      </c>
      <c r="CN45">
        <f>'RESULTADOS CUARTO'!GO49</f>
        <v>1</v>
      </c>
      <c r="CO45">
        <f>'RESULTADOS CUARTO'!GP49</f>
        <v>0</v>
      </c>
      <c r="CP45">
        <f>'RESULTADOS CUARTO'!GQ49</f>
        <v>0.79674</v>
      </c>
      <c r="CQ45">
        <f>'RESULTADOS CUARTO'!GR49</f>
        <v>2</v>
      </c>
      <c r="CR45">
        <f>'RESULTADOS CUARTO'!GS49</f>
        <v>1.1258699999999999</v>
      </c>
      <c r="CS45">
        <f>'RESULTADOS CUARTO'!GT49</f>
        <v>2</v>
      </c>
      <c r="CT45">
        <f>'RESULTADOS CUARTO'!GU49</f>
        <v>0</v>
      </c>
      <c r="CU45">
        <f>'RESULTADOS CUARTO'!GV49</f>
        <v>2.2517399999999999</v>
      </c>
      <c r="CV45">
        <f>'RESULTADOS CUARTO'!GW49</f>
        <v>2</v>
      </c>
      <c r="CW45">
        <f>'RESULTADOS CUARTO'!GX49</f>
        <v>1.2413000000000001</v>
      </c>
      <c r="CX45">
        <f>'RESULTADOS CUARTO'!GY49</f>
        <v>1</v>
      </c>
      <c r="CY45">
        <f>'RESULTADOS CUARTO'!GZ49</f>
        <v>1</v>
      </c>
      <c r="CZ45">
        <f>'RESULTADOS CUARTO'!HA49</f>
        <v>1.2413000000000001</v>
      </c>
      <c r="DA45">
        <f>'RESULTADOS CUARTO'!HB49</f>
        <v>8.7126760000000001</v>
      </c>
      <c r="DB45">
        <f>'RESULTADOS CUARTO'!HC49</f>
        <v>1</v>
      </c>
      <c r="DC45">
        <f>'RESULTADOS CUARTO'!HD49</f>
        <v>1.12415</v>
      </c>
      <c r="DD45">
        <f>'RESULTADOS CUARTO'!HE49</f>
        <v>0</v>
      </c>
      <c r="DE45">
        <f>'RESULTADOS CUARTO'!HF49</f>
        <v>1</v>
      </c>
      <c r="DF45">
        <f>'RESULTADOS CUARTO'!HG49</f>
        <v>0</v>
      </c>
      <c r="DG45">
        <f>'RESULTADOS CUARTO'!HH49</f>
        <v>2</v>
      </c>
      <c r="DH45">
        <f>'RESULTADOS CUARTO'!HI49</f>
        <v>1.1006800000000001</v>
      </c>
      <c r="DI45">
        <f>'RESULTADOS CUARTO'!HJ49</f>
        <v>0</v>
      </c>
      <c r="DJ45">
        <f>'RESULTADOS CUARTO'!HK49</f>
        <v>2</v>
      </c>
      <c r="DK45">
        <f>'RESULTADOS CUARTO'!HL49</f>
        <v>0</v>
      </c>
      <c r="DL45">
        <f>'RESULTADOS CUARTO'!HM49</f>
        <v>2</v>
      </c>
      <c r="DM45">
        <f>'RESULTADOS CUARTO'!HN49</f>
        <v>1.1006800000000001</v>
      </c>
      <c r="DN45">
        <f>'RESULTADOS CUARTO'!HO49</f>
        <v>2</v>
      </c>
      <c r="DO45">
        <f>'RESULTADOS CUARTO'!HP49</f>
        <v>0</v>
      </c>
      <c r="DP45">
        <f>'RESULTADOS CUARTO'!HQ49</f>
        <v>2.2013600000000002</v>
      </c>
      <c r="DQ45">
        <f>'RESULTADOS CUARTO'!HR49</f>
        <v>2</v>
      </c>
      <c r="DR45">
        <f>'RESULTADOS CUARTO'!HS49</f>
        <v>1.12415</v>
      </c>
      <c r="DS45">
        <f>'RESULTADOS CUARTO'!HT49</f>
        <v>1</v>
      </c>
      <c r="DT45">
        <f>'RESULTADOS CUARTO'!HU49</f>
        <v>1</v>
      </c>
      <c r="DU45">
        <f>'RESULTADOS CUARTO'!HV49</f>
        <v>1.12415</v>
      </c>
      <c r="DV45">
        <f>'RESULTADOS CUARTO'!HW49</f>
        <v>3.32551</v>
      </c>
      <c r="EP45" s="42"/>
      <c r="EQ45" s="41">
        <f>'RANKING-CUARTOS'!A46</f>
        <v>43</v>
      </c>
      <c r="ER45" s="41" t="str">
        <f>'RANKING-CUARTOS'!B46</f>
        <v>SALAS  QUISPE  DULCE LUCIA</v>
      </c>
      <c r="ES45" s="41" t="str">
        <f>'RANKING-CUARTOS'!C46</f>
        <v>4B</v>
      </c>
      <c r="ET45" s="41">
        <f>'RANKING-CUARTOS'!D46</f>
        <v>28.609186075</v>
      </c>
      <c r="EU45" s="41">
        <f>'RANKING-CUARTOS'!E46</f>
        <v>8</v>
      </c>
      <c r="EV45" s="41">
        <f>'RANKING-CUARTOS'!F46</f>
        <v>0</v>
      </c>
      <c r="EW45" s="41" t="str">
        <f>'RANKING-CUARTOS'!G46</f>
        <v>RONDON  CONDORI  PAOLA NICOLE</v>
      </c>
      <c r="EX45" s="44" t="str">
        <f>'RANKING-CUARTOS'!H46</f>
        <v>4A</v>
      </c>
      <c r="EY45" s="41">
        <f>'RANKING-CUARTOS'!I46</f>
        <v>12.375072275000001</v>
      </c>
      <c r="EZ45" s="41">
        <f>'RANKING-CUARTOS'!J46</f>
        <v>43</v>
      </c>
      <c r="FA45" s="45">
        <f>'RANKING-CUARTOS'!K46</f>
        <v>6.1567400927722504</v>
      </c>
      <c r="FB45">
        <f>'RANKING-CUARTOS'!L46</f>
        <v>0</v>
      </c>
      <c r="FC45">
        <f>'RANKING-CUARTOS'!M46</f>
        <v>0</v>
      </c>
      <c r="FD45">
        <f>'RANKING-CUARTOS'!N46</f>
        <v>0</v>
      </c>
      <c r="FE45" s="609"/>
    </row>
    <row r="46" spans="2:161" ht="16.149999999999999" customHeight="1">
      <c r="B46" s="613"/>
      <c r="C46" s="23" t="s">
        <v>312</v>
      </c>
      <c r="D46" s="14">
        <f>DL2</f>
        <v>0</v>
      </c>
      <c r="E46" s="14">
        <f>DM2</f>
        <v>0</v>
      </c>
      <c r="F46" s="14">
        <f>DN2</f>
        <v>0</v>
      </c>
      <c r="G46" s="14">
        <f>DO2</f>
        <v>0</v>
      </c>
      <c r="H46" s="14">
        <f>DP2</f>
        <v>0</v>
      </c>
      <c r="I46" s="613"/>
      <c r="J46" t="str">
        <f>'RESULTADOS CUARTO'!DK50</f>
        <v>LR252701</v>
      </c>
      <c r="K46" t="str">
        <f>'RESULTADOS CUARTO'!DL50</f>
        <v>ROJAS  HERRERA  PIERINA GEORGETTE</v>
      </c>
      <c r="L46">
        <f>'RESULTADOS CUARTO'!DM50</f>
        <v>4</v>
      </c>
      <c r="M46" t="str">
        <f>'RESULTADOS CUARTO'!DN50</f>
        <v>B</v>
      </c>
      <c r="N46" t="str">
        <f>'RESULTADOS CUARTO'!DO50</f>
        <v>7 DE MAYO</v>
      </c>
      <c r="O46" t="str">
        <f>'RESULTADOS CUARTO'!DP50</f>
        <v>RANKING</v>
      </c>
      <c r="P46">
        <f>'RESULTADOS CUARTO'!DQ50</f>
        <v>2</v>
      </c>
      <c r="Q46" t="str">
        <f>'RESULTADOS CUARTO'!DR50</f>
        <v>TERCIO SUPERIOR</v>
      </c>
      <c r="R46">
        <f>'RESULTADOS CUARTO'!DS50</f>
        <v>33</v>
      </c>
      <c r="S46">
        <f>'RESULTADOS CUARTO'!DT50</f>
        <v>26</v>
      </c>
      <c r="T46">
        <f>'RESULTADOS CUARTO'!DU50</f>
        <v>7</v>
      </c>
      <c r="U46">
        <f>'RESULTADOS CUARTO'!DV50</f>
        <v>31.545405925000001</v>
      </c>
      <c r="V46">
        <f>'RESULTADOS CUARTO'!DW50</f>
        <v>16</v>
      </c>
      <c r="W46">
        <f>'RESULTADOS CUARTO'!DX50</f>
        <v>0.78787878787878796</v>
      </c>
      <c r="X46">
        <f>'RESULTADOS CUARTO'!DY50</f>
        <v>0</v>
      </c>
      <c r="Y46">
        <f>'RESULTADOS CUARTO'!DZ50</f>
        <v>0</v>
      </c>
      <c r="Z46">
        <f>'RESULTADOS CUARTO'!EA50</f>
        <v>0</v>
      </c>
      <c r="AA46">
        <f>'RESULTADOS CUARTO'!EB50</f>
        <v>0</v>
      </c>
      <c r="AB46">
        <f>'RESULTADOS CUARTO'!EC50</f>
        <v>1</v>
      </c>
      <c r="AC46">
        <f>'RESULTADOS CUARTO'!ED50</f>
        <v>1.6782674</v>
      </c>
      <c r="AD46">
        <f>'RESULTADOS CUARTO'!EE50</f>
        <v>1</v>
      </c>
      <c r="AE46">
        <f>'RESULTADOS CUARTO'!EF50</f>
        <v>0</v>
      </c>
      <c r="AF46">
        <f>'RESULTADOS CUARTO'!EG50</f>
        <v>1.6782674</v>
      </c>
      <c r="AG46">
        <f>'RESULTADOS CUARTO'!EH50</f>
        <v>1</v>
      </c>
      <c r="AH46">
        <f>'RESULTADOS CUARTO'!EI50</f>
        <v>1.6587874499999999</v>
      </c>
      <c r="AI46">
        <f>'RESULTADOS CUARTO'!EJ50</f>
        <v>1</v>
      </c>
      <c r="AJ46">
        <f>'RESULTADOS CUARTO'!EK50</f>
        <v>0</v>
      </c>
      <c r="AK46">
        <f>'RESULTADOS CUARTO'!EL50</f>
        <v>1.6587874499999999</v>
      </c>
      <c r="AL46">
        <f>'RESULTADOS CUARTO'!EM50</f>
        <v>1</v>
      </c>
      <c r="AM46">
        <f>'RESULTADOS CUARTO'!EN50</f>
        <v>1.6495770000000001</v>
      </c>
      <c r="AN46">
        <f>'RESULTADOS CUARTO'!EO50</f>
        <v>0</v>
      </c>
      <c r="AO46">
        <f>'RESULTADOS CUARTO'!EP50</f>
        <v>1</v>
      </c>
      <c r="AP46">
        <f>'RESULTADOS CUARTO'!EQ50</f>
        <v>0</v>
      </c>
      <c r="AQ46">
        <f>'RESULTADOS CUARTO'!ER50</f>
        <v>1</v>
      </c>
      <c r="AR46">
        <f>'RESULTADOS CUARTO'!ES50</f>
        <v>1.6583374</v>
      </c>
      <c r="AS46">
        <f>'RESULTADOS CUARTO'!ET50</f>
        <v>1</v>
      </c>
      <c r="AT46">
        <f>'RESULTADOS CUARTO'!EU50</f>
        <v>0</v>
      </c>
      <c r="AU46">
        <f>'RESULTADOS CUARTO'!EV50</f>
        <v>1.6583374</v>
      </c>
      <c r="AV46">
        <f>'RESULTADOS CUARTO'!EW50</f>
        <v>4.9953922500000001</v>
      </c>
      <c r="AW46">
        <f>'RESULTADOS CUARTO'!EX50</f>
        <v>2</v>
      </c>
      <c r="AX46">
        <f>'RESULTADOS CUARTO'!EY50</f>
        <v>1.52482685</v>
      </c>
      <c r="AY46">
        <f>'RESULTADOS CUARTO'!EZ50</f>
        <v>1</v>
      </c>
      <c r="AZ46">
        <f>'RESULTADOS CUARTO'!FA50</f>
        <v>1</v>
      </c>
      <c r="BA46">
        <f>'RESULTADOS CUARTO'!FB50</f>
        <v>1.52482685</v>
      </c>
      <c r="BB46">
        <f>'RESULTADOS CUARTO'!FC50</f>
        <v>2</v>
      </c>
      <c r="BC46">
        <f>'RESULTADOS CUARTO'!FD50</f>
        <v>1.4254114250000001</v>
      </c>
      <c r="BD46">
        <f>'RESULTADOS CUARTO'!FE50</f>
        <v>1</v>
      </c>
      <c r="BE46">
        <f>'RESULTADOS CUARTO'!FF50</f>
        <v>1</v>
      </c>
      <c r="BF46">
        <f>'RESULTADOS CUARTO'!FG50</f>
        <v>1.4254114250000001</v>
      </c>
      <c r="BG46">
        <f>'RESULTADOS CUARTO'!FH50</f>
        <v>2</v>
      </c>
      <c r="BH46">
        <f>'RESULTADOS CUARTO'!FI50</f>
        <v>1.1547487000000001</v>
      </c>
      <c r="BI46">
        <f>'RESULTADOS CUARTO'!FJ50</f>
        <v>2</v>
      </c>
      <c r="BJ46">
        <f>'RESULTADOS CUARTO'!FK50</f>
        <v>0</v>
      </c>
      <c r="BK46">
        <f>'RESULTADOS CUARTO'!FL50</f>
        <v>2.3094974000000001</v>
      </c>
      <c r="BL46">
        <f>'RESULTADOS CUARTO'!FM50</f>
        <v>5.2597356749999999</v>
      </c>
      <c r="BM46">
        <f>'RESULTADOS CUARTO'!FN50</f>
        <v>3</v>
      </c>
      <c r="BN46">
        <f>'RESULTADOS CUARTO'!FO50</f>
        <v>1.021414</v>
      </c>
      <c r="BO46">
        <f>'RESULTADOS CUARTO'!FP50</f>
        <v>1</v>
      </c>
      <c r="BP46">
        <f>'RESULTADOS CUARTO'!FQ50</f>
        <v>2</v>
      </c>
      <c r="BQ46">
        <f>'RESULTADOS CUARTO'!FR50</f>
        <v>1.021414</v>
      </c>
      <c r="BR46">
        <f>'RESULTADOS CUARTO'!FS50</f>
        <v>2</v>
      </c>
      <c r="BS46">
        <f>'RESULTADOS CUARTO'!FT50</f>
        <v>0.97144799999999998</v>
      </c>
      <c r="BT46">
        <f>'RESULTADOS CUARTO'!FU50</f>
        <v>2</v>
      </c>
      <c r="BU46">
        <f>'RESULTADOS CUARTO'!FV50</f>
        <v>0</v>
      </c>
      <c r="BV46">
        <f>'RESULTADOS CUARTO'!FW50</f>
        <v>1.942896</v>
      </c>
      <c r="BW46">
        <f>'RESULTADOS CUARTO'!FX50</f>
        <v>3</v>
      </c>
      <c r="BX46">
        <f>'RESULTADOS CUARTO'!FY50</f>
        <v>1.2698590000000001</v>
      </c>
      <c r="BY46">
        <f>'RESULTADOS CUARTO'!FZ50</f>
        <v>3</v>
      </c>
      <c r="BZ46">
        <f>'RESULTADOS CUARTO'!GA50</f>
        <v>0</v>
      </c>
      <c r="CA46">
        <f>'RESULTADOS CUARTO'!GB50</f>
        <v>3.809577</v>
      </c>
      <c r="CB46">
        <f>'RESULTADOS CUARTO'!GC50</f>
        <v>2</v>
      </c>
      <c r="CC46">
        <f>'RESULTADOS CUARTO'!GD50</f>
        <v>1.2101409999999999</v>
      </c>
      <c r="CD46">
        <f>'RESULTADOS CUARTO'!GE50</f>
        <v>1</v>
      </c>
      <c r="CE46">
        <f>'RESULTADOS CUARTO'!GF50</f>
        <v>1</v>
      </c>
      <c r="CF46">
        <f>'RESULTADOS CUARTO'!GG50</f>
        <v>1.2101409999999999</v>
      </c>
      <c r="CG46">
        <f>'RESULTADOS CUARTO'!GH50</f>
        <v>1</v>
      </c>
      <c r="CH46">
        <f>'RESULTADOS CUARTO'!GI50</f>
        <v>0.80188999999999999</v>
      </c>
      <c r="CI46">
        <f>'RESULTADOS CUARTO'!GJ50</f>
        <v>0</v>
      </c>
      <c r="CJ46">
        <f>'RESULTADOS CUARTO'!GK50</f>
        <v>1</v>
      </c>
      <c r="CK46">
        <f>'RESULTADOS CUARTO'!GL50</f>
        <v>0</v>
      </c>
      <c r="CL46">
        <f>'RESULTADOS CUARTO'!GM50</f>
        <v>1</v>
      </c>
      <c r="CM46">
        <f>'RESULTADOS CUARTO'!GN50</f>
        <v>0.79674</v>
      </c>
      <c r="CN46">
        <f>'RESULTADOS CUARTO'!GO50</f>
        <v>1</v>
      </c>
      <c r="CO46">
        <f>'RESULTADOS CUARTO'!GP50</f>
        <v>0</v>
      </c>
      <c r="CP46">
        <f>'RESULTADOS CUARTO'!GQ50</f>
        <v>0.79674</v>
      </c>
      <c r="CQ46">
        <f>'RESULTADOS CUARTO'!GR50</f>
        <v>2</v>
      </c>
      <c r="CR46">
        <f>'RESULTADOS CUARTO'!GS50</f>
        <v>1.1258699999999999</v>
      </c>
      <c r="CS46">
        <f>'RESULTADOS CUARTO'!GT50</f>
        <v>2</v>
      </c>
      <c r="CT46">
        <f>'RESULTADOS CUARTO'!GU50</f>
        <v>0</v>
      </c>
      <c r="CU46">
        <f>'RESULTADOS CUARTO'!GV50</f>
        <v>2.2517399999999999</v>
      </c>
      <c r="CV46">
        <f>'RESULTADOS CUARTO'!GW50</f>
        <v>2</v>
      </c>
      <c r="CW46">
        <f>'RESULTADOS CUARTO'!GX50</f>
        <v>1.2413000000000001</v>
      </c>
      <c r="CX46">
        <f>'RESULTADOS CUARTO'!GY50</f>
        <v>2</v>
      </c>
      <c r="CY46">
        <f>'RESULTADOS CUARTO'!GZ50</f>
        <v>0</v>
      </c>
      <c r="CZ46">
        <f>'RESULTADOS CUARTO'!HA50</f>
        <v>2.4826000000000001</v>
      </c>
      <c r="DA46">
        <f>'RESULTADOS CUARTO'!HB50</f>
        <v>13.515108</v>
      </c>
      <c r="DB46">
        <f>'RESULTADOS CUARTO'!HC50</f>
        <v>1</v>
      </c>
      <c r="DC46">
        <f>'RESULTADOS CUARTO'!HD50</f>
        <v>1.12415</v>
      </c>
      <c r="DD46">
        <f>'RESULTADOS CUARTO'!HE50</f>
        <v>1</v>
      </c>
      <c r="DE46">
        <f>'RESULTADOS CUARTO'!HF50</f>
        <v>0</v>
      </c>
      <c r="DF46">
        <f>'RESULTADOS CUARTO'!HG50</f>
        <v>1.12415</v>
      </c>
      <c r="DG46">
        <f>'RESULTADOS CUARTO'!HH50</f>
        <v>2</v>
      </c>
      <c r="DH46">
        <f>'RESULTADOS CUARTO'!HI50</f>
        <v>1.1006800000000001</v>
      </c>
      <c r="DI46">
        <f>'RESULTADOS CUARTO'!HJ50</f>
        <v>2</v>
      </c>
      <c r="DJ46">
        <f>'RESULTADOS CUARTO'!HK50</f>
        <v>0</v>
      </c>
      <c r="DK46">
        <f>'RESULTADOS CUARTO'!HL50</f>
        <v>2.2013600000000002</v>
      </c>
      <c r="DL46">
        <f>'RESULTADOS CUARTO'!HM50</f>
        <v>2</v>
      </c>
      <c r="DM46">
        <f>'RESULTADOS CUARTO'!HN50</f>
        <v>1.1006800000000001</v>
      </c>
      <c r="DN46">
        <f>'RESULTADOS CUARTO'!HO50</f>
        <v>2</v>
      </c>
      <c r="DO46">
        <f>'RESULTADOS CUARTO'!HP50</f>
        <v>0</v>
      </c>
      <c r="DP46">
        <f>'RESULTADOS CUARTO'!HQ50</f>
        <v>2.2013600000000002</v>
      </c>
      <c r="DQ46">
        <f>'RESULTADOS CUARTO'!HR50</f>
        <v>2</v>
      </c>
      <c r="DR46">
        <f>'RESULTADOS CUARTO'!HS50</f>
        <v>1.12415</v>
      </c>
      <c r="DS46">
        <f>'RESULTADOS CUARTO'!HT50</f>
        <v>2</v>
      </c>
      <c r="DT46">
        <f>'RESULTADOS CUARTO'!HU50</f>
        <v>0</v>
      </c>
      <c r="DU46">
        <f>'RESULTADOS CUARTO'!HV50</f>
        <v>2.2483</v>
      </c>
      <c r="DV46">
        <f>'RESULTADOS CUARTO'!HW50</f>
        <v>7.7751700000000001</v>
      </c>
      <c r="EP46" s="42"/>
      <c r="EQ46" s="41">
        <f>'RANKING-CUARTOS'!A47</f>
        <v>44</v>
      </c>
      <c r="ER46" s="41" t="str">
        <f>'RANKING-CUARTOS'!B47</f>
        <v>SALINAS  MONTES  KARLA BRIDGET</v>
      </c>
      <c r="ES46" s="41" t="str">
        <f>'RANKING-CUARTOS'!C47</f>
        <v>4B</v>
      </c>
      <c r="ET46" s="41">
        <f>'RANKING-CUARTOS'!D47</f>
        <v>31.340207074999999</v>
      </c>
      <c r="EU46" s="41">
        <f>'RANKING-CUARTOS'!E47</f>
        <v>4</v>
      </c>
      <c r="EV46" s="41">
        <f>'RANKING-CUARTOS'!F47</f>
        <v>0</v>
      </c>
      <c r="EW46" s="41" t="str">
        <f>'RANKING-CUARTOS'!G47</f>
        <v>QUISPE  CARDENAS  SOFIA REBECA</v>
      </c>
      <c r="EX46" s="44" t="str">
        <f>'RANKING-CUARTOS'!H47</f>
        <v>4A</v>
      </c>
      <c r="EY46" s="41">
        <f>'RANKING-CUARTOS'!I47</f>
        <v>12.245798275</v>
      </c>
      <c r="EZ46" s="41">
        <f>'RANKING-CUARTOS'!J47</f>
        <v>44</v>
      </c>
      <c r="FA46" s="45">
        <f>'RANKING-CUARTOS'!K47</f>
        <v>6.0924247981972899</v>
      </c>
      <c r="FB46">
        <f>'RANKING-CUARTOS'!L47</f>
        <v>0</v>
      </c>
      <c r="FC46">
        <f>'RANKING-CUARTOS'!M47</f>
        <v>0</v>
      </c>
      <c r="FD46">
        <f>'RANKING-CUARTOS'!N47</f>
        <v>0</v>
      </c>
      <c r="FE46" s="609"/>
    </row>
    <row r="47" spans="2:161" ht="16.149999999999999" customHeight="1">
      <c r="B47" s="613"/>
      <c r="C47" s="23" t="s">
        <v>57</v>
      </c>
      <c r="D47" s="14">
        <f>DQ2</f>
        <v>0</v>
      </c>
      <c r="E47" s="14">
        <f>DR2</f>
        <v>0</v>
      </c>
      <c r="F47" s="14">
        <f>DS2</f>
        <v>0</v>
      </c>
      <c r="G47" s="14">
        <f>DT2</f>
        <v>0</v>
      </c>
      <c r="H47" s="14">
        <f>DU2</f>
        <v>0</v>
      </c>
      <c r="I47" s="613"/>
      <c r="J47" t="str">
        <f>'RESULTADOS CUARTO'!DK51</f>
        <v>DulceS36</v>
      </c>
      <c r="K47" t="str">
        <f>'RESULTADOS CUARTO'!DL51</f>
        <v>SALAS  QUISPE  DULCE LUCIA</v>
      </c>
      <c r="L47">
        <f>'RESULTADOS CUARTO'!DM51</f>
        <v>4</v>
      </c>
      <c r="M47" t="str">
        <f>'RESULTADOS CUARTO'!DN51</f>
        <v>B</v>
      </c>
      <c r="N47" t="str">
        <f>'RESULTADOS CUARTO'!DO51</f>
        <v>7 DE MAYO</v>
      </c>
      <c r="O47" t="str">
        <f>'RESULTADOS CUARTO'!DP51</f>
        <v>RANKING</v>
      </c>
      <c r="P47">
        <f>'RESULTADOS CUARTO'!DQ51</f>
        <v>8</v>
      </c>
      <c r="Q47" t="str">
        <f>'RESULTADOS CUARTO'!DR51</f>
        <v>TERCIO SUPERIOR</v>
      </c>
      <c r="R47">
        <f>'RESULTADOS CUARTO'!DS51</f>
        <v>33</v>
      </c>
      <c r="S47">
        <f>'RESULTADOS CUARTO'!DT51</f>
        <v>23</v>
      </c>
      <c r="T47">
        <f>'RESULTADOS CUARTO'!DU51</f>
        <v>10</v>
      </c>
      <c r="U47">
        <f>'RESULTADOS CUARTO'!DV51</f>
        <v>28.609186075</v>
      </c>
      <c r="V47">
        <f>'RESULTADOS CUARTO'!DW51</f>
        <v>14</v>
      </c>
      <c r="W47">
        <f>'RESULTADOS CUARTO'!DX51</f>
        <v>0.69696969696969702</v>
      </c>
      <c r="X47">
        <f>'RESULTADOS CUARTO'!DY51</f>
        <v>0</v>
      </c>
      <c r="Y47">
        <f>'RESULTADOS CUARTO'!DZ51</f>
        <v>0</v>
      </c>
      <c r="Z47">
        <f>'RESULTADOS CUARTO'!EA51</f>
        <v>0</v>
      </c>
      <c r="AA47">
        <f>'RESULTADOS CUARTO'!EB51</f>
        <v>0</v>
      </c>
      <c r="AB47">
        <f>'RESULTADOS CUARTO'!EC51</f>
        <v>1</v>
      </c>
      <c r="AC47">
        <f>'RESULTADOS CUARTO'!ED51</f>
        <v>1.6782674</v>
      </c>
      <c r="AD47">
        <f>'RESULTADOS CUARTO'!EE51</f>
        <v>1</v>
      </c>
      <c r="AE47">
        <f>'RESULTADOS CUARTO'!EF51</f>
        <v>0</v>
      </c>
      <c r="AF47">
        <f>'RESULTADOS CUARTO'!EG51</f>
        <v>1.6782674</v>
      </c>
      <c r="AG47">
        <f>'RESULTADOS CUARTO'!EH51</f>
        <v>1</v>
      </c>
      <c r="AH47">
        <f>'RESULTADOS CUARTO'!EI51</f>
        <v>1.6587874499999999</v>
      </c>
      <c r="AI47">
        <f>'RESULTADOS CUARTO'!EJ51</f>
        <v>1</v>
      </c>
      <c r="AJ47">
        <f>'RESULTADOS CUARTO'!EK51</f>
        <v>0</v>
      </c>
      <c r="AK47">
        <f>'RESULTADOS CUARTO'!EL51</f>
        <v>1.6587874499999999</v>
      </c>
      <c r="AL47">
        <f>'RESULTADOS CUARTO'!EM51</f>
        <v>1</v>
      </c>
      <c r="AM47">
        <f>'RESULTADOS CUARTO'!EN51</f>
        <v>1.6495770000000001</v>
      </c>
      <c r="AN47">
        <f>'RESULTADOS CUARTO'!EO51</f>
        <v>1</v>
      </c>
      <c r="AO47">
        <f>'RESULTADOS CUARTO'!EP51</f>
        <v>0</v>
      </c>
      <c r="AP47">
        <f>'RESULTADOS CUARTO'!EQ51</f>
        <v>1.6495770000000001</v>
      </c>
      <c r="AQ47">
        <f>'RESULTADOS CUARTO'!ER51</f>
        <v>1</v>
      </c>
      <c r="AR47">
        <f>'RESULTADOS CUARTO'!ES51</f>
        <v>1.6583374</v>
      </c>
      <c r="AS47">
        <f>'RESULTADOS CUARTO'!ET51</f>
        <v>1</v>
      </c>
      <c r="AT47">
        <f>'RESULTADOS CUARTO'!EU51</f>
        <v>0</v>
      </c>
      <c r="AU47">
        <f>'RESULTADOS CUARTO'!EV51</f>
        <v>1.6583374</v>
      </c>
      <c r="AV47">
        <f>'RESULTADOS CUARTO'!EW51</f>
        <v>6.6449692499999999</v>
      </c>
      <c r="AW47">
        <f>'RESULTADOS CUARTO'!EX51</f>
        <v>2</v>
      </c>
      <c r="AX47">
        <f>'RESULTADOS CUARTO'!EY51</f>
        <v>1.52482685</v>
      </c>
      <c r="AY47">
        <f>'RESULTADOS CUARTO'!EZ51</f>
        <v>2</v>
      </c>
      <c r="AZ47">
        <f>'RESULTADOS CUARTO'!FA51</f>
        <v>0</v>
      </c>
      <c r="BA47">
        <f>'RESULTADOS CUARTO'!FB51</f>
        <v>3.0496536999999999</v>
      </c>
      <c r="BB47">
        <f>'RESULTADOS CUARTO'!FC51</f>
        <v>2</v>
      </c>
      <c r="BC47">
        <f>'RESULTADOS CUARTO'!FD51</f>
        <v>1.4254114250000001</v>
      </c>
      <c r="BD47">
        <f>'RESULTADOS CUARTO'!FE51</f>
        <v>1</v>
      </c>
      <c r="BE47">
        <f>'RESULTADOS CUARTO'!FF51</f>
        <v>1</v>
      </c>
      <c r="BF47">
        <f>'RESULTADOS CUARTO'!FG51</f>
        <v>1.4254114250000001</v>
      </c>
      <c r="BG47">
        <f>'RESULTADOS CUARTO'!FH51</f>
        <v>2</v>
      </c>
      <c r="BH47">
        <f>'RESULTADOS CUARTO'!FI51</f>
        <v>1.1547487000000001</v>
      </c>
      <c r="BI47">
        <f>'RESULTADOS CUARTO'!FJ51</f>
        <v>1</v>
      </c>
      <c r="BJ47">
        <f>'RESULTADOS CUARTO'!FK51</f>
        <v>1</v>
      </c>
      <c r="BK47">
        <f>'RESULTADOS CUARTO'!FL51</f>
        <v>1.1547487000000001</v>
      </c>
      <c r="BL47">
        <f>'RESULTADOS CUARTO'!FM51</f>
        <v>5.6298138250000003</v>
      </c>
      <c r="BM47">
        <f>'RESULTADOS CUARTO'!FN51</f>
        <v>3</v>
      </c>
      <c r="BN47">
        <f>'RESULTADOS CUARTO'!FO51</f>
        <v>1.021414</v>
      </c>
      <c r="BO47">
        <f>'RESULTADOS CUARTO'!FP51</f>
        <v>2</v>
      </c>
      <c r="BP47">
        <f>'RESULTADOS CUARTO'!FQ51</f>
        <v>1</v>
      </c>
      <c r="BQ47">
        <f>'RESULTADOS CUARTO'!FR51</f>
        <v>2.0428280000000001</v>
      </c>
      <c r="BR47">
        <f>'RESULTADOS CUARTO'!FS51</f>
        <v>2</v>
      </c>
      <c r="BS47">
        <f>'RESULTADOS CUARTO'!FT51</f>
        <v>0.97144799999999998</v>
      </c>
      <c r="BT47">
        <f>'RESULTADOS CUARTO'!FU51</f>
        <v>2</v>
      </c>
      <c r="BU47">
        <f>'RESULTADOS CUARTO'!FV51</f>
        <v>0</v>
      </c>
      <c r="BV47">
        <f>'RESULTADOS CUARTO'!FW51</f>
        <v>1.942896</v>
      </c>
      <c r="BW47">
        <f>'RESULTADOS CUARTO'!FX51</f>
        <v>3</v>
      </c>
      <c r="BX47">
        <f>'RESULTADOS CUARTO'!FY51</f>
        <v>1.2698590000000001</v>
      </c>
      <c r="BY47">
        <f>'RESULTADOS CUARTO'!FZ51</f>
        <v>2</v>
      </c>
      <c r="BZ47">
        <f>'RESULTADOS CUARTO'!GA51</f>
        <v>1</v>
      </c>
      <c r="CA47">
        <f>'RESULTADOS CUARTO'!GB51</f>
        <v>2.5397180000000001</v>
      </c>
      <c r="CB47">
        <f>'RESULTADOS CUARTO'!GC51</f>
        <v>2</v>
      </c>
      <c r="CC47">
        <f>'RESULTADOS CUARTO'!GD51</f>
        <v>1.2101409999999999</v>
      </c>
      <c r="CD47">
        <f>'RESULTADOS CUARTO'!GE51</f>
        <v>1</v>
      </c>
      <c r="CE47">
        <f>'RESULTADOS CUARTO'!GF51</f>
        <v>1</v>
      </c>
      <c r="CF47">
        <f>'RESULTADOS CUARTO'!GG51</f>
        <v>1.2101409999999999</v>
      </c>
      <c r="CG47">
        <f>'RESULTADOS CUARTO'!GH51</f>
        <v>1</v>
      </c>
      <c r="CH47">
        <f>'RESULTADOS CUARTO'!GI51</f>
        <v>0.80188999999999999</v>
      </c>
      <c r="CI47">
        <f>'RESULTADOS CUARTO'!GJ51</f>
        <v>0</v>
      </c>
      <c r="CJ47">
        <f>'RESULTADOS CUARTO'!GK51</f>
        <v>1</v>
      </c>
      <c r="CK47">
        <f>'RESULTADOS CUARTO'!GL51</f>
        <v>0</v>
      </c>
      <c r="CL47">
        <f>'RESULTADOS CUARTO'!GM51</f>
        <v>1</v>
      </c>
      <c r="CM47">
        <f>'RESULTADOS CUARTO'!GN51</f>
        <v>0.79674</v>
      </c>
      <c r="CN47">
        <f>'RESULTADOS CUARTO'!GO51</f>
        <v>1</v>
      </c>
      <c r="CO47">
        <f>'RESULTADOS CUARTO'!GP51</f>
        <v>0</v>
      </c>
      <c r="CP47">
        <f>'RESULTADOS CUARTO'!GQ51</f>
        <v>0.79674</v>
      </c>
      <c r="CQ47">
        <f>'RESULTADOS CUARTO'!GR51</f>
        <v>2</v>
      </c>
      <c r="CR47">
        <f>'RESULTADOS CUARTO'!GS51</f>
        <v>1.1258699999999999</v>
      </c>
      <c r="CS47">
        <f>'RESULTADOS CUARTO'!GT51</f>
        <v>2</v>
      </c>
      <c r="CT47">
        <f>'RESULTADOS CUARTO'!GU51</f>
        <v>0</v>
      </c>
      <c r="CU47">
        <f>'RESULTADOS CUARTO'!GV51</f>
        <v>2.2517399999999999</v>
      </c>
      <c r="CV47">
        <f>'RESULTADOS CUARTO'!GW51</f>
        <v>2</v>
      </c>
      <c r="CW47">
        <f>'RESULTADOS CUARTO'!GX51</f>
        <v>1.2413000000000001</v>
      </c>
      <c r="CX47">
        <f>'RESULTADOS CUARTO'!GY51</f>
        <v>0</v>
      </c>
      <c r="CY47">
        <f>'RESULTADOS CUARTO'!GZ51</f>
        <v>2</v>
      </c>
      <c r="CZ47">
        <f>'RESULTADOS CUARTO'!HA51</f>
        <v>0</v>
      </c>
      <c r="DA47">
        <f>'RESULTADOS CUARTO'!HB51</f>
        <v>10.784063</v>
      </c>
      <c r="DB47">
        <f>'RESULTADOS CUARTO'!HC51</f>
        <v>1</v>
      </c>
      <c r="DC47">
        <f>'RESULTADOS CUARTO'!HD51</f>
        <v>1.12415</v>
      </c>
      <c r="DD47">
        <f>'RESULTADOS CUARTO'!HE51</f>
        <v>1</v>
      </c>
      <c r="DE47">
        <f>'RESULTADOS CUARTO'!HF51</f>
        <v>0</v>
      </c>
      <c r="DF47">
        <f>'RESULTADOS CUARTO'!HG51</f>
        <v>1.12415</v>
      </c>
      <c r="DG47">
        <f>'RESULTADOS CUARTO'!HH51</f>
        <v>2</v>
      </c>
      <c r="DH47">
        <f>'RESULTADOS CUARTO'!HI51</f>
        <v>1.1006800000000001</v>
      </c>
      <c r="DI47">
        <f>'RESULTADOS CUARTO'!HJ51</f>
        <v>2</v>
      </c>
      <c r="DJ47">
        <f>'RESULTADOS CUARTO'!HK51</f>
        <v>0</v>
      </c>
      <c r="DK47">
        <f>'RESULTADOS CUARTO'!HL51</f>
        <v>2.2013600000000002</v>
      </c>
      <c r="DL47">
        <f>'RESULTADOS CUARTO'!HM51</f>
        <v>2</v>
      </c>
      <c r="DM47">
        <f>'RESULTADOS CUARTO'!HN51</f>
        <v>1.1006800000000001</v>
      </c>
      <c r="DN47">
        <f>'RESULTADOS CUARTO'!HO51</f>
        <v>1</v>
      </c>
      <c r="DO47">
        <f>'RESULTADOS CUARTO'!HP51</f>
        <v>1</v>
      </c>
      <c r="DP47">
        <f>'RESULTADOS CUARTO'!HQ51</f>
        <v>1.1006800000000001</v>
      </c>
      <c r="DQ47">
        <f>'RESULTADOS CUARTO'!HR51</f>
        <v>2</v>
      </c>
      <c r="DR47">
        <f>'RESULTADOS CUARTO'!HS51</f>
        <v>1.12415</v>
      </c>
      <c r="DS47">
        <f>'RESULTADOS CUARTO'!HT51</f>
        <v>1</v>
      </c>
      <c r="DT47">
        <f>'RESULTADOS CUARTO'!HU51</f>
        <v>1</v>
      </c>
      <c r="DU47">
        <f>'RESULTADOS CUARTO'!HV51</f>
        <v>1.12415</v>
      </c>
      <c r="DV47">
        <f>'RESULTADOS CUARTO'!HW51</f>
        <v>5.5503400000000003</v>
      </c>
      <c r="EP47" s="42"/>
      <c r="EQ47" s="41">
        <f>'RANKING-CUARTOS'!A48</f>
        <v>45</v>
      </c>
      <c r="ER47" s="41" t="str">
        <f>'RANKING-CUARTOS'!B48</f>
        <v>SANCHEZ  PALACIOS  VALERIE ROMINA</v>
      </c>
      <c r="ES47" s="41" t="str">
        <f>'RANKING-CUARTOS'!C48</f>
        <v>4B</v>
      </c>
      <c r="ET47" s="41">
        <f>'RANKING-CUARTOS'!D48</f>
        <v>19.07293945</v>
      </c>
      <c r="EU47" s="41">
        <f>'RANKING-CUARTOS'!E48</f>
        <v>29</v>
      </c>
      <c r="EV47" s="41">
        <f>'RANKING-CUARTOS'!F48</f>
        <v>0</v>
      </c>
      <c r="EW47" s="41" t="str">
        <f>'RANKING-CUARTOS'!G48</f>
        <v>PAREDES  VALENCIA  CAMILA FRANCHESCA</v>
      </c>
      <c r="EX47" s="44" t="str">
        <f>'RANKING-CUARTOS'!H48</f>
        <v>4B</v>
      </c>
      <c r="EY47" s="41">
        <f>'RANKING-CUARTOS'!I48</f>
        <v>9.8651160000000004</v>
      </c>
      <c r="EZ47" s="41">
        <f>'RANKING-CUARTOS'!J48</f>
        <v>45</v>
      </c>
      <c r="FA47" s="45">
        <f>'RANKING-CUARTOS'!K48</f>
        <v>4.9080081188494704</v>
      </c>
      <c r="FB47">
        <f>'RANKING-CUARTOS'!L48</f>
        <v>0</v>
      </c>
      <c r="FC47">
        <f>'RANKING-CUARTOS'!M48</f>
        <v>0</v>
      </c>
      <c r="FD47">
        <f>'RANKING-CUARTOS'!N48</f>
        <v>0</v>
      </c>
      <c r="FE47" s="609"/>
    </row>
    <row r="48" spans="2:161" ht="22.9" customHeight="1">
      <c r="B48" s="613"/>
      <c r="C48" s="24" t="s">
        <v>299</v>
      </c>
      <c r="D48" s="25">
        <f>D44+D45+D46+D47</f>
        <v>0</v>
      </c>
      <c r="E48" s="26">
        <f>D44*E44+D45*E45+D46*E46+D47*E47</f>
        <v>0</v>
      </c>
      <c r="F48" s="25">
        <f>F44+F45+F46+F47</f>
        <v>0</v>
      </c>
      <c r="G48" s="25">
        <f>G44+G45+G46+G47</f>
        <v>0</v>
      </c>
      <c r="H48" s="25">
        <f>SUM(H44:H47)</f>
        <v>0</v>
      </c>
      <c r="I48" s="613"/>
      <c r="J48" t="str">
        <f>'RESULTADOS CUARTO'!DK52</f>
        <v>16R0525k</v>
      </c>
      <c r="K48" t="str">
        <f>'RESULTADOS CUARTO'!DL52</f>
        <v>SALINAS  MONTES  KARLA BRIDGET</v>
      </c>
      <c r="L48">
        <f>'RESULTADOS CUARTO'!DM52</f>
        <v>4</v>
      </c>
      <c r="M48" t="str">
        <f>'RESULTADOS CUARTO'!DN52</f>
        <v>B</v>
      </c>
      <c r="N48" t="str">
        <f>'RESULTADOS CUARTO'!DO52</f>
        <v>7 DE MAYO</v>
      </c>
      <c r="O48" t="str">
        <f>'RESULTADOS CUARTO'!DP52</f>
        <v>RANKING</v>
      </c>
      <c r="P48">
        <f>'RESULTADOS CUARTO'!DQ52</f>
        <v>4</v>
      </c>
      <c r="Q48" t="str">
        <f>'RESULTADOS CUARTO'!DR52</f>
        <v>TERCIO SUPERIOR</v>
      </c>
      <c r="R48">
        <f>'RESULTADOS CUARTO'!DS52</f>
        <v>33</v>
      </c>
      <c r="S48">
        <f>'RESULTADOS CUARTO'!DT52</f>
        <v>26</v>
      </c>
      <c r="T48">
        <f>'RESULTADOS CUARTO'!DU52</f>
        <v>7</v>
      </c>
      <c r="U48">
        <f>'RESULTADOS CUARTO'!DV52</f>
        <v>31.340207074999999</v>
      </c>
      <c r="V48">
        <f>'RESULTADOS CUARTO'!DW52</f>
        <v>16</v>
      </c>
      <c r="W48">
        <f>'RESULTADOS CUARTO'!DX52</f>
        <v>0.78787878787878796</v>
      </c>
      <c r="X48">
        <f>'RESULTADOS CUARTO'!DY52</f>
        <v>0</v>
      </c>
      <c r="Y48">
        <f>'RESULTADOS CUARTO'!DZ52</f>
        <v>0</v>
      </c>
      <c r="Z48">
        <f>'RESULTADOS CUARTO'!EA52</f>
        <v>0</v>
      </c>
      <c r="AA48">
        <f>'RESULTADOS CUARTO'!EB52</f>
        <v>0</v>
      </c>
      <c r="AB48">
        <f>'RESULTADOS CUARTO'!EC52</f>
        <v>1</v>
      </c>
      <c r="AC48">
        <f>'RESULTADOS CUARTO'!ED52</f>
        <v>1.6782674</v>
      </c>
      <c r="AD48">
        <f>'RESULTADOS CUARTO'!EE52</f>
        <v>1</v>
      </c>
      <c r="AE48">
        <f>'RESULTADOS CUARTO'!EF52</f>
        <v>0</v>
      </c>
      <c r="AF48">
        <f>'RESULTADOS CUARTO'!EG52</f>
        <v>1.6782674</v>
      </c>
      <c r="AG48">
        <f>'RESULTADOS CUARTO'!EH52</f>
        <v>1</v>
      </c>
      <c r="AH48">
        <f>'RESULTADOS CUARTO'!EI52</f>
        <v>1.6587874499999999</v>
      </c>
      <c r="AI48">
        <f>'RESULTADOS CUARTO'!EJ52</f>
        <v>1</v>
      </c>
      <c r="AJ48">
        <f>'RESULTADOS CUARTO'!EK52</f>
        <v>0</v>
      </c>
      <c r="AK48">
        <f>'RESULTADOS CUARTO'!EL52</f>
        <v>1.6587874499999999</v>
      </c>
      <c r="AL48">
        <f>'RESULTADOS CUARTO'!EM52</f>
        <v>1</v>
      </c>
      <c r="AM48">
        <f>'RESULTADOS CUARTO'!EN52</f>
        <v>1.6495770000000001</v>
      </c>
      <c r="AN48">
        <f>'RESULTADOS CUARTO'!EO52</f>
        <v>1</v>
      </c>
      <c r="AO48">
        <f>'RESULTADOS CUARTO'!EP52</f>
        <v>0</v>
      </c>
      <c r="AP48">
        <f>'RESULTADOS CUARTO'!EQ52</f>
        <v>1.6495770000000001</v>
      </c>
      <c r="AQ48">
        <f>'RESULTADOS CUARTO'!ER52</f>
        <v>1</v>
      </c>
      <c r="AR48">
        <f>'RESULTADOS CUARTO'!ES52</f>
        <v>1.6583374</v>
      </c>
      <c r="AS48">
        <f>'RESULTADOS CUARTO'!ET52</f>
        <v>1</v>
      </c>
      <c r="AT48">
        <f>'RESULTADOS CUARTO'!EU52</f>
        <v>0</v>
      </c>
      <c r="AU48">
        <f>'RESULTADOS CUARTO'!EV52</f>
        <v>1.6583374</v>
      </c>
      <c r="AV48">
        <f>'RESULTADOS CUARTO'!EW52</f>
        <v>6.6449692499999999</v>
      </c>
      <c r="AW48">
        <f>'RESULTADOS CUARTO'!EX52</f>
        <v>2</v>
      </c>
      <c r="AX48">
        <f>'RESULTADOS CUARTO'!EY52</f>
        <v>1.52482685</v>
      </c>
      <c r="AY48">
        <f>'RESULTADOS CUARTO'!EZ52</f>
        <v>0</v>
      </c>
      <c r="AZ48">
        <f>'RESULTADOS CUARTO'!FA52</f>
        <v>2</v>
      </c>
      <c r="BA48">
        <f>'RESULTADOS CUARTO'!FB52</f>
        <v>0</v>
      </c>
      <c r="BB48">
        <f>'RESULTADOS CUARTO'!FC52</f>
        <v>2</v>
      </c>
      <c r="BC48">
        <f>'RESULTADOS CUARTO'!FD52</f>
        <v>1.4254114250000001</v>
      </c>
      <c r="BD48">
        <f>'RESULTADOS CUARTO'!FE52</f>
        <v>1</v>
      </c>
      <c r="BE48">
        <f>'RESULTADOS CUARTO'!FF52</f>
        <v>1</v>
      </c>
      <c r="BF48">
        <f>'RESULTADOS CUARTO'!FG52</f>
        <v>1.4254114250000001</v>
      </c>
      <c r="BG48">
        <f>'RESULTADOS CUARTO'!FH52</f>
        <v>2</v>
      </c>
      <c r="BH48">
        <f>'RESULTADOS CUARTO'!FI52</f>
        <v>1.1547487000000001</v>
      </c>
      <c r="BI48">
        <f>'RESULTADOS CUARTO'!FJ52</f>
        <v>2</v>
      </c>
      <c r="BJ48">
        <f>'RESULTADOS CUARTO'!FK52</f>
        <v>0</v>
      </c>
      <c r="BK48">
        <f>'RESULTADOS CUARTO'!FL52</f>
        <v>2.3094974000000001</v>
      </c>
      <c r="BL48">
        <f>'RESULTADOS CUARTO'!FM52</f>
        <v>3.7349088250000002</v>
      </c>
      <c r="BM48">
        <f>'RESULTADOS CUARTO'!FN52</f>
        <v>3</v>
      </c>
      <c r="BN48">
        <f>'RESULTADOS CUARTO'!FO52</f>
        <v>1.021414</v>
      </c>
      <c r="BO48">
        <f>'RESULTADOS CUARTO'!FP52</f>
        <v>1</v>
      </c>
      <c r="BP48">
        <f>'RESULTADOS CUARTO'!FQ52</f>
        <v>2</v>
      </c>
      <c r="BQ48">
        <f>'RESULTADOS CUARTO'!FR52</f>
        <v>1.021414</v>
      </c>
      <c r="BR48">
        <f>'RESULTADOS CUARTO'!FS52</f>
        <v>2</v>
      </c>
      <c r="BS48">
        <f>'RESULTADOS CUARTO'!FT52</f>
        <v>0.97144799999999998</v>
      </c>
      <c r="BT48">
        <f>'RESULTADOS CUARTO'!FU52</f>
        <v>2</v>
      </c>
      <c r="BU48">
        <f>'RESULTADOS CUARTO'!FV52</f>
        <v>0</v>
      </c>
      <c r="BV48">
        <f>'RESULTADOS CUARTO'!FW52</f>
        <v>1.942896</v>
      </c>
      <c r="BW48">
        <f>'RESULTADOS CUARTO'!FX52</f>
        <v>3</v>
      </c>
      <c r="BX48">
        <f>'RESULTADOS CUARTO'!FY52</f>
        <v>1.2698590000000001</v>
      </c>
      <c r="BY48">
        <f>'RESULTADOS CUARTO'!FZ52</f>
        <v>3</v>
      </c>
      <c r="BZ48">
        <f>'RESULTADOS CUARTO'!GA52</f>
        <v>0</v>
      </c>
      <c r="CA48">
        <f>'RESULTADOS CUARTO'!GB52</f>
        <v>3.809577</v>
      </c>
      <c r="CB48">
        <f>'RESULTADOS CUARTO'!GC52</f>
        <v>2</v>
      </c>
      <c r="CC48">
        <f>'RESULTADOS CUARTO'!GD52</f>
        <v>1.2101409999999999</v>
      </c>
      <c r="CD48">
        <f>'RESULTADOS CUARTO'!GE52</f>
        <v>2</v>
      </c>
      <c r="CE48">
        <f>'RESULTADOS CUARTO'!GF52</f>
        <v>0</v>
      </c>
      <c r="CF48">
        <f>'RESULTADOS CUARTO'!GG52</f>
        <v>2.4202819999999998</v>
      </c>
      <c r="CG48">
        <f>'RESULTADOS CUARTO'!GH52</f>
        <v>1</v>
      </c>
      <c r="CH48">
        <f>'RESULTADOS CUARTO'!GI52</f>
        <v>0.80188999999999999</v>
      </c>
      <c r="CI48">
        <f>'RESULTADOS CUARTO'!GJ52</f>
        <v>1</v>
      </c>
      <c r="CJ48">
        <f>'RESULTADOS CUARTO'!GK52</f>
        <v>0</v>
      </c>
      <c r="CK48">
        <f>'RESULTADOS CUARTO'!GL52</f>
        <v>0.80188999999999999</v>
      </c>
      <c r="CL48">
        <f>'RESULTADOS CUARTO'!GM52</f>
        <v>1</v>
      </c>
      <c r="CM48">
        <f>'RESULTADOS CUARTO'!GN52</f>
        <v>0.79674</v>
      </c>
      <c r="CN48">
        <f>'RESULTADOS CUARTO'!GO52</f>
        <v>1</v>
      </c>
      <c r="CO48">
        <f>'RESULTADOS CUARTO'!GP52</f>
        <v>0</v>
      </c>
      <c r="CP48">
        <f>'RESULTADOS CUARTO'!GQ52</f>
        <v>0.79674</v>
      </c>
      <c r="CQ48">
        <f>'RESULTADOS CUARTO'!GR52</f>
        <v>2</v>
      </c>
      <c r="CR48">
        <f>'RESULTADOS CUARTO'!GS52</f>
        <v>1.1258699999999999</v>
      </c>
      <c r="CS48">
        <f>'RESULTADOS CUARTO'!GT52</f>
        <v>2</v>
      </c>
      <c r="CT48">
        <f>'RESULTADOS CUARTO'!GU52</f>
        <v>0</v>
      </c>
      <c r="CU48">
        <f>'RESULTADOS CUARTO'!GV52</f>
        <v>2.2517399999999999</v>
      </c>
      <c r="CV48">
        <f>'RESULTADOS CUARTO'!GW52</f>
        <v>2</v>
      </c>
      <c r="CW48">
        <f>'RESULTADOS CUARTO'!GX52</f>
        <v>1.2413000000000001</v>
      </c>
      <c r="CX48">
        <f>'RESULTADOS CUARTO'!GY52</f>
        <v>1</v>
      </c>
      <c r="CY48">
        <f>'RESULTADOS CUARTO'!GZ52</f>
        <v>1</v>
      </c>
      <c r="CZ48">
        <f>'RESULTADOS CUARTO'!HA52</f>
        <v>1.2413000000000001</v>
      </c>
      <c r="DA48">
        <f>'RESULTADOS CUARTO'!HB52</f>
        <v>14.285838999999999</v>
      </c>
      <c r="DB48">
        <f>'RESULTADOS CUARTO'!HC52</f>
        <v>1</v>
      </c>
      <c r="DC48">
        <f>'RESULTADOS CUARTO'!HD52</f>
        <v>1.12415</v>
      </c>
      <c r="DD48">
        <f>'RESULTADOS CUARTO'!HE52</f>
        <v>1</v>
      </c>
      <c r="DE48">
        <f>'RESULTADOS CUARTO'!HF52</f>
        <v>0</v>
      </c>
      <c r="DF48">
        <f>'RESULTADOS CUARTO'!HG52</f>
        <v>1.12415</v>
      </c>
      <c r="DG48">
        <f>'RESULTADOS CUARTO'!HH52</f>
        <v>2</v>
      </c>
      <c r="DH48">
        <f>'RESULTADOS CUARTO'!HI52</f>
        <v>1.1006800000000001</v>
      </c>
      <c r="DI48">
        <f>'RESULTADOS CUARTO'!HJ52</f>
        <v>2</v>
      </c>
      <c r="DJ48">
        <f>'RESULTADOS CUARTO'!HK52</f>
        <v>0</v>
      </c>
      <c r="DK48">
        <f>'RESULTADOS CUARTO'!HL52</f>
        <v>2.2013600000000002</v>
      </c>
      <c r="DL48">
        <f>'RESULTADOS CUARTO'!HM52</f>
        <v>2</v>
      </c>
      <c r="DM48">
        <f>'RESULTADOS CUARTO'!HN52</f>
        <v>1.1006800000000001</v>
      </c>
      <c r="DN48">
        <f>'RESULTADOS CUARTO'!HO52</f>
        <v>1</v>
      </c>
      <c r="DO48">
        <f>'RESULTADOS CUARTO'!HP52</f>
        <v>1</v>
      </c>
      <c r="DP48">
        <f>'RESULTADOS CUARTO'!HQ52</f>
        <v>1.1006800000000001</v>
      </c>
      <c r="DQ48">
        <f>'RESULTADOS CUARTO'!HR52</f>
        <v>2</v>
      </c>
      <c r="DR48">
        <f>'RESULTADOS CUARTO'!HS52</f>
        <v>1.12415</v>
      </c>
      <c r="DS48">
        <f>'RESULTADOS CUARTO'!HT52</f>
        <v>2</v>
      </c>
      <c r="DT48">
        <f>'RESULTADOS CUARTO'!HU52</f>
        <v>0</v>
      </c>
      <c r="DU48">
        <f>'RESULTADOS CUARTO'!HV52</f>
        <v>2.2483</v>
      </c>
      <c r="DV48">
        <f>'RESULTADOS CUARTO'!HW52</f>
        <v>6.6744899999999996</v>
      </c>
      <c r="DX48">
        <f>E48-H48</f>
        <v>0</v>
      </c>
      <c r="EP48" s="609"/>
      <c r="EQ48" s="609"/>
      <c r="ER48" s="609"/>
      <c r="ES48" s="609"/>
      <c r="ET48" s="609"/>
      <c r="EU48" s="609"/>
      <c r="EV48" s="609"/>
      <c r="EW48" s="609"/>
      <c r="EX48" s="609"/>
      <c r="EY48" s="609"/>
      <c r="EZ48" s="609"/>
      <c r="FA48" s="609"/>
      <c r="FE48" s="609"/>
    </row>
    <row r="49" spans="2:126" ht="30.6" customHeight="1">
      <c r="B49" s="613"/>
      <c r="C49" s="27" t="s">
        <v>313</v>
      </c>
      <c r="D49" s="28">
        <f>D27+D32+D42+D48</f>
        <v>0</v>
      </c>
      <c r="E49" s="29">
        <f>E48+E42+E32+E27</f>
        <v>0</v>
      </c>
      <c r="F49" s="30">
        <f>F27+F32+F42+F48</f>
        <v>0</v>
      </c>
      <c r="G49" s="30">
        <f>G27+G32+G42+G48</f>
        <v>0</v>
      </c>
      <c r="H49" s="30">
        <f>H27+H32+H42+H48</f>
        <v>0</v>
      </c>
      <c r="I49" s="613"/>
      <c r="J49" t="str">
        <f>'RESULTADOS CUARTO'!DK53</f>
        <v>RomSP140</v>
      </c>
      <c r="K49" t="str">
        <f>'RESULTADOS CUARTO'!DL53</f>
        <v>SANCHEZ  PALACIOS  VALERIE ROMINA</v>
      </c>
      <c r="L49">
        <f>'RESULTADOS CUARTO'!DM53</f>
        <v>4</v>
      </c>
      <c r="M49" t="str">
        <f>'RESULTADOS CUARTO'!DN53</f>
        <v>B</v>
      </c>
      <c r="N49" t="str">
        <f>'RESULTADOS CUARTO'!DO53</f>
        <v>7 DE MAYO</v>
      </c>
      <c r="O49" t="str">
        <f>'RESULTADOS CUARTO'!DP53</f>
        <v>RANKING</v>
      </c>
      <c r="P49">
        <f>'RESULTADOS CUARTO'!DQ53</f>
        <v>29</v>
      </c>
      <c r="Q49" t="str">
        <f>'RESULTADOS CUARTO'!DR53</f>
        <v/>
      </c>
      <c r="R49">
        <f>'RESULTADOS CUARTO'!DS53</f>
        <v>33</v>
      </c>
      <c r="S49">
        <f>'RESULTADOS CUARTO'!DT53</f>
        <v>17</v>
      </c>
      <c r="T49">
        <f>'RESULTADOS CUARTO'!DU53</f>
        <v>16</v>
      </c>
      <c r="U49">
        <f>'RESULTADOS CUARTO'!DV53</f>
        <v>19.07293945</v>
      </c>
      <c r="V49">
        <f>'RESULTADOS CUARTO'!DW53</f>
        <v>9</v>
      </c>
      <c r="W49">
        <f>'RESULTADOS CUARTO'!DX53</f>
        <v>0.51515151515151503</v>
      </c>
      <c r="X49">
        <f>'RESULTADOS CUARTO'!DY53</f>
        <v>0</v>
      </c>
      <c r="Y49">
        <f>'RESULTADOS CUARTO'!DZ53</f>
        <v>0</v>
      </c>
      <c r="Z49">
        <f>'RESULTADOS CUARTO'!EA53</f>
        <v>0</v>
      </c>
      <c r="AA49">
        <f>'RESULTADOS CUARTO'!EB53</f>
        <v>0</v>
      </c>
      <c r="AB49">
        <f>'RESULTADOS CUARTO'!EC53</f>
        <v>1</v>
      </c>
      <c r="AC49">
        <f>'RESULTADOS CUARTO'!ED53</f>
        <v>1.6782674</v>
      </c>
      <c r="AD49">
        <f>'RESULTADOS CUARTO'!EE53</f>
        <v>0</v>
      </c>
      <c r="AE49">
        <f>'RESULTADOS CUARTO'!EF53</f>
        <v>1</v>
      </c>
      <c r="AF49">
        <f>'RESULTADOS CUARTO'!EG53</f>
        <v>0</v>
      </c>
      <c r="AG49">
        <f>'RESULTADOS CUARTO'!EH53</f>
        <v>1</v>
      </c>
      <c r="AH49">
        <f>'RESULTADOS CUARTO'!EI53</f>
        <v>1.6587874499999999</v>
      </c>
      <c r="AI49">
        <f>'RESULTADOS CUARTO'!EJ53</f>
        <v>1</v>
      </c>
      <c r="AJ49">
        <f>'RESULTADOS CUARTO'!EK53</f>
        <v>0</v>
      </c>
      <c r="AK49">
        <f>'RESULTADOS CUARTO'!EL53</f>
        <v>1.6587874499999999</v>
      </c>
      <c r="AL49">
        <f>'RESULTADOS CUARTO'!EM53</f>
        <v>1</v>
      </c>
      <c r="AM49">
        <f>'RESULTADOS CUARTO'!EN53</f>
        <v>1.6495770000000001</v>
      </c>
      <c r="AN49">
        <f>'RESULTADOS CUARTO'!EO53</f>
        <v>1</v>
      </c>
      <c r="AO49">
        <f>'RESULTADOS CUARTO'!EP53</f>
        <v>0</v>
      </c>
      <c r="AP49">
        <f>'RESULTADOS CUARTO'!EQ53</f>
        <v>1.6495770000000001</v>
      </c>
      <c r="AQ49">
        <f>'RESULTADOS CUARTO'!ER53</f>
        <v>1</v>
      </c>
      <c r="AR49">
        <f>'RESULTADOS CUARTO'!ES53</f>
        <v>1.6583374</v>
      </c>
      <c r="AS49">
        <f>'RESULTADOS CUARTO'!ET53</f>
        <v>0</v>
      </c>
      <c r="AT49">
        <f>'RESULTADOS CUARTO'!EU53</f>
        <v>1</v>
      </c>
      <c r="AU49">
        <f>'RESULTADOS CUARTO'!EV53</f>
        <v>0</v>
      </c>
      <c r="AV49">
        <f>'RESULTADOS CUARTO'!EW53</f>
        <v>3.30836445</v>
      </c>
      <c r="AW49">
        <f>'RESULTADOS CUARTO'!EX53</f>
        <v>2</v>
      </c>
      <c r="AX49">
        <f>'RESULTADOS CUARTO'!EY53</f>
        <v>1.52482685</v>
      </c>
      <c r="AY49">
        <f>'RESULTADOS CUARTO'!EZ53</f>
        <v>0</v>
      </c>
      <c r="AZ49">
        <f>'RESULTADOS CUARTO'!FA53</f>
        <v>2</v>
      </c>
      <c r="BA49">
        <f>'RESULTADOS CUARTO'!FB53</f>
        <v>0</v>
      </c>
      <c r="BB49">
        <f>'RESULTADOS CUARTO'!FC53</f>
        <v>2</v>
      </c>
      <c r="BC49">
        <f>'RESULTADOS CUARTO'!FD53</f>
        <v>1.4254114250000001</v>
      </c>
      <c r="BD49">
        <f>'RESULTADOS CUARTO'!FE53</f>
        <v>0</v>
      </c>
      <c r="BE49">
        <f>'RESULTADOS CUARTO'!FF53</f>
        <v>2</v>
      </c>
      <c r="BF49">
        <f>'RESULTADOS CUARTO'!FG53</f>
        <v>0</v>
      </c>
      <c r="BG49">
        <f>'RESULTADOS CUARTO'!FH53</f>
        <v>2</v>
      </c>
      <c r="BH49">
        <f>'RESULTADOS CUARTO'!FI53</f>
        <v>1.1547487000000001</v>
      </c>
      <c r="BI49">
        <f>'RESULTADOS CUARTO'!FJ53</f>
        <v>0</v>
      </c>
      <c r="BJ49">
        <f>'RESULTADOS CUARTO'!FK53</f>
        <v>2</v>
      </c>
      <c r="BK49">
        <f>'RESULTADOS CUARTO'!FL53</f>
        <v>0</v>
      </c>
      <c r="BL49">
        <f>'RESULTADOS CUARTO'!FM53</f>
        <v>0</v>
      </c>
      <c r="BM49">
        <f>'RESULTADOS CUARTO'!FN53</f>
        <v>3</v>
      </c>
      <c r="BN49">
        <f>'RESULTADOS CUARTO'!FO53</f>
        <v>1.021414</v>
      </c>
      <c r="BO49">
        <f>'RESULTADOS CUARTO'!FP53</f>
        <v>0</v>
      </c>
      <c r="BP49">
        <f>'RESULTADOS CUARTO'!FQ53</f>
        <v>3</v>
      </c>
      <c r="BQ49">
        <f>'RESULTADOS CUARTO'!FR53</f>
        <v>0</v>
      </c>
      <c r="BR49">
        <f>'RESULTADOS CUARTO'!FS53</f>
        <v>2</v>
      </c>
      <c r="BS49">
        <f>'RESULTADOS CUARTO'!FT53</f>
        <v>0.97144799999999998</v>
      </c>
      <c r="BT49">
        <f>'RESULTADOS CUARTO'!FU53</f>
        <v>2</v>
      </c>
      <c r="BU49">
        <f>'RESULTADOS CUARTO'!FV53</f>
        <v>0</v>
      </c>
      <c r="BV49">
        <f>'RESULTADOS CUARTO'!FW53</f>
        <v>1.942896</v>
      </c>
      <c r="BW49">
        <f>'RESULTADOS CUARTO'!FX53</f>
        <v>3</v>
      </c>
      <c r="BX49">
        <f>'RESULTADOS CUARTO'!FY53</f>
        <v>1.2698590000000001</v>
      </c>
      <c r="BY49">
        <f>'RESULTADOS CUARTO'!FZ53</f>
        <v>3</v>
      </c>
      <c r="BZ49">
        <f>'RESULTADOS CUARTO'!GA53</f>
        <v>0</v>
      </c>
      <c r="CA49">
        <f>'RESULTADOS CUARTO'!GB53</f>
        <v>3.809577</v>
      </c>
      <c r="CB49">
        <f>'RESULTADOS CUARTO'!GC53</f>
        <v>2</v>
      </c>
      <c r="CC49">
        <f>'RESULTADOS CUARTO'!GD53</f>
        <v>1.2101409999999999</v>
      </c>
      <c r="CD49">
        <f>'RESULTADOS CUARTO'!GE53</f>
        <v>2</v>
      </c>
      <c r="CE49">
        <f>'RESULTADOS CUARTO'!GF53</f>
        <v>0</v>
      </c>
      <c r="CF49">
        <f>'RESULTADOS CUARTO'!GG53</f>
        <v>2.4202819999999998</v>
      </c>
      <c r="CG49">
        <f>'RESULTADOS CUARTO'!GH53</f>
        <v>1</v>
      </c>
      <c r="CH49">
        <f>'RESULTADOS CUARTO'!GI53</f>
        <v>0.80188999999999999</v>
      </c>
      <c r="CI49">
        <f>'RESULTADOS CUARTO'!GJ53</f>
        <v>0</v>
      </c>
      <c r="CJ49">
        <f>'RESULTADOS CUARTO'!GK53</f>
        <v>1</v>
      </c>
      <c r="CK49">
        <f>'RESULTADOS CUARTO'!GL53</f>
        <v>0</v>
      </c>
      <c r="CL49">
        <f>'RESULTADOS CUARTO'!GM53</f>
        <v>1</v>
      </c>
      <c r="CM49">
        <f>'RESULTADOS CUARTO'!GN53</f>
        <v>0.79674</v>
      </c>
      <c r="CN49">
        <f>'RESULTADOS CUARTO'!GO53</f>
        <v>1</v>
      </c>
      <c r="CO49">
        <f>'RESULTADOS CUARTO'!GP53</f>
        <v>0</v>
      </c>
      <c r="CP49">
        <f>'RESULTADOS CUARTO'!GQ53</f>
        <v>0.79674</v>
      </c>
      <c r="CQ49">
        <f>'RESULTADOS CUARTO'!GR53</f>
        <v>2</v>
      </c>
      <c r="CR49">
        <f>'RESULTADOS CUARTO'!GS53</f>
        <v>1.1258699999999999</v>
      </c>
      <c r="CS49">
        <f>'RESULTADOS CUARTO'!GT53</f>
        <v>2</v>
      </c>
      <c r="CT49">
        <f>'RESULTADOS CUARTO'!GU53</f>
        <v>0</v>
      </c>
      <c r="CU49">
        <f>'RESULTADOS CUARTO'!GV53</f>
        <v>2.2517399999999999</v>
      </c>
      <c r="CV49">
        <f>'RESULTADOS CUARTO'!GW53</f>
        <v>2</v>
      </c>
      <c r="CW49">
        <f>'RESULTADOS CUARTO'!GX53</f>
        <v>1.2413000000000001</v>
      </c>
      <c r="CX49">
        <f>'RESULTADOS CUARTO'!GY53</f>
        <v>1</v>
      </c>
      <c r="CY49">
        <f>'RESULTADOS CUARTO'!GZ53</f>
        <v>1</v>
      </c>
      <c r="CZ49">
        <f>'RESULTADOS CUARTO'!HA53</f>
        <v>1.2413000000000001</v>
      </c>
      <c r="DA49">
        <f>'RESULTADOS CUARTO'!HB53</f>
        <v>12.462535000000001</v>
      </c>
      <c r="DB49">
        <f>'RESULTADOS CUARTO'!HC53</f>
        <v>1</v>
      </c>
      <c r="DC49">
        <f>'RESULTADOS CUARTO'!HD53</f>
        <v>1.12415</v>
      </c>
      <c r="DD49">
        <f>'RESULTADOS CUARTO'!HE53</f>
        <v>0</v>
      </c>
      <c r="DE49">
        <f>'RESULTADOS CUARTO'!HF53</f>
        <v>1</v>
      </c>
      <c r="DF49">
        <f>'RESULTADOS CUARTO'!HG53</f>
        <v>0</v>
      </c>
      <c r="DG49">
        <f>'RESULTADOS CUARTO'!HH53</f>
        <v>2</v>
      </c>
      <c r="DH49">
        <f>'RESULTADOS CUARTO'!HI53</f>
        <v>1.1006800000000001</v>
      </c>
      <c r="DI49">
        <f>'RESULTADOS CUARTO'!HJ53</f>
        <v>1</v>
      </c>
      <c r="DJ49">
        <f>'RESULTADOS CUARTO'!HK53</f>
        <v>1</v>
      </c>
      <c r="DK49">
        <f>'RESULTADOS CUARTO'!HL53</f>
        <v>1.1006800000000001</v>
      </c>
      <c r="DL49">
        <f>'RESULTADOS CUARTO'!HM53</f>
        <v>2</v>
      </c>
      <c r="DM49">
        <f>'RESULTADOS CUARTO'!HN53</f>
        <v>1.1006800000000001</v>
      </c>
      <c r="DN49">
        <f>'RESULTADOS CUARTO'!HO53</f>
        <v>2</v>
      </c>
      <c r="DO49">
        <f>'RESULTADOS CUARTO'!HP53</f>
        <v>0</v>
      </c>
      <c r="DP49">
        <f>'RESULTADOS CUARTO'!HQ53</f>
        <v>2.2013600000000002</v>
      </c>
      <c r="DQ49">
        <f>'RESULTADOS CUARTO'!HR53</f>
        <v>2</v>
      </c>
      <c r="DR49">
        <f>'RESULTADOS CUARTO'!HS53</f>
        <v>1.12415</v>
      </c>
      <c r="DS49">
        <f>'RESULTADOS CUARTO'!HT53</f>
        <v>0</v>
      </c>
      <c r="DT49">
        <f>'RESULTADOS CUARTO'!HU53</f>
        <v>2</v>
      </c>
      <c r="DU49">
        <f>'RESULTADOS CUARTO'!HV53</f>
        <v>0</v>
      </c>
      <c r="DV49">
        <f>'RESULTADOS CUARTO'!HW53</f>
        <v>3.3020399999999999</v>
      </c>
    </row>
    <row r="50" spans="2:126" ht="50.45" customHeight="1">
      <c r="B50" s="613"/>
      <c r="C50" s="612"/>
      <c r="D50" s="612"/>
      <c r="E50" s="612"/>
      <c r="F50" s="612"/>
      <c r="G50" s="612"/>
      <c r="H50" s="612"/>
      <c r="I50" s="613"/>
    </row>
  </sheetData>
  <sheetProtection algorithmName="SHA-512" hashValue="bgzBNu6i48tw7wTnWfLlVqYrao3wFYfnyKu9zwXSW41nxKjkKmO0sOf5wxRVWAM4EPrqtLKeoTmsTL9kk93o/w==" saltValue="uIOswi3jC+KD3XsaMkhHrg==" spinCount="100000" sheet="1" objects="1" scenarios="1" selectLockedCells="1"/>
  <mergeCells count="28">
    <mergeCell ref="B3:B50"/>
    <mergeCell ref="G3:G19"/>
    <mergeCell ref="I20:I50"/>
    <mergeCell ref="C19:F19"/>
    <mergeCell ref="H19:I19"/>
    <mergeCell ref="C20:H20"/>
    <mergeCell ref="C22:H22"/>
    <mergeCell ref="C28:H28"/>
    <mergeCell ref="E13:F13"/>
    <mergeCell ref="E14:F14"/>
    <mergeCell ref="E16:F16"/>
    <mergeCell ref="C17:D17"/>
    <mergeCell ref="E17:F17"/>
    <mergeCell ref="E7:F7"/>
    <mergeCell ref="E8:F8"/>
    <mergeCell ref="E9:F9"/>
    <mergeCell ref="FE1:FE48"/>
    <mergeCell ref="C33:H33"/>
    <mergeCell ref="C43:H43"/>
    <mergeCell ref="EP48:FA48"/>
    <mergeCell ref="C50:H50"/>
    <mergeCell ref="C10:F10"/>
    <mergeCell ref="E12:F12"/>
    <mergeCell ref="EW1:FA1"/>
    <mergeCell ref="B2:G2"/>
    <mergeCell ref="C3:F3"/>
    <mergeCell ref="C4:F4"/>
    <mergeCell ref="D6:F6"/>
  </mergeCells>
  <pageMargins left="0.7" right="0.7" top="0.75" bottom="0.75" header="0.3" footer="0.3"/>
  <pageSetup paperSize="9" scale="60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 otherUserPermission="visible"/>
  <rangeList sheetStid="9" master="" otherUserPermission="visible"/>
  <rangeList sheetStid="8" master="" otherUserPermission="visible"/>
  <rangeList sheetStid="7" master="" otherUserPermission="visible"/>
  <rangeList sheetStid="3" master="" otherUserPermission="visible"/>
  <rangeList sheetStid="6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RANKING-CUARTOS</vt:lpstr>
      <vt:lpstr>CUARTOS</vt:lpstr>
      <vt:lpstr>DATOS -CUARTO</vt:lpstr>
      <vt:lpstr>DATOS-QUINTO</vt:lpstr>
      <vt:lpstr>RESULTADOS CUARTO</vt:lpstr>
      <vt:lpstr>RANKING-QUINTOS</vt:lpstr>
      <vt:lpstr>EXAMEN 1-CUARTOS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juvenal saldivar murillo</dc:creator>
  <cp:lastModifiedBy>USER</cp:lastModifiedBy>
  <dcterms:created xsi:type="dcterms:W3CDTF">2025-06-05T23:47:00Z</dcterms:created>
  <dcterms:modified xsi:type="dcterms:W3CDTF">2025-06-13T16:16:30Z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A868F247654649089307E0597EE7F8A6_13</vt:lpwstr>
  </property>
  <property fmtid="{D5CDD505-2E9C-101B-9397-08002B2CF9AE}" pid="3" name="KSOProductBuildVer">
    <vt:lpwstr>3082-12.2.0.21179</vt:lpwstr>
  </property>
</Properties>
</file>